
<file path=[Content_Types].xml><?xml version="1.0" encoding="utf-8"?>
<Types xmlns="http://schemas.openxmlformats.org/package/2006/content-types">
  <Override PartName="/xl/worksheets/sheet24.xml" ContentType="application/vnd.openxmlformats-officedocument.spreadsheetml.worksheet+xml"/>
  <Override PartName="/xl/worksheets/sheet35.xml" ContentType="application/vnd.openxmlformats-officedocument.spreadsheetml.worksheet+xml"/>
  <Override PartName="/xl/worksheets/sheet13.xml" ContentType="application/vnd.openxmlformats-officedocument.spreadsheetml.worksheet+xml"/>
  <Override PartName="/xl/worksheets/sheet42.xml" ContentType="application/vnd.openxmlformats-officedocument.spreadsheetml.worksheet+xml"/>
  <Override PartName="/xl/styles.xml" ContentType="application/vnd.openxmlformats-officedocument.spreadsheetml.styles+xml"/>
  <Override PartName="/xl/drawings/drawing6.xml" ContentType="application/vnd.openxmlformats-officedocument.drawing+xml"/>
  <Override PartName="/xl/comments8.xml" ContentType="application/vnd.openxmlformats-officedocument.spreadsheetml.comments+xml"/>
  <Override PartName="/xl/drawings/drawing39.xml" ContentType="application/vnd.openxmlformats-officedocument.drawing+xml"/>
  <Override PartName="/xl/worksheets/sheet7.xml" ContentType="application/vnd.openxmlformats-officedocument.spreadsheetml.worksheet+xml"/>
  <Override PartName="/xl/worksheets/sheet20.xml" ContentType="application/vnd.openxmlformats-officedocument.spreadsheetml.worksheet+xml"/>
  <Override PartName="/xl/worksheets/sheet31.xml" ContentType="application/vnd.openxmlformats-officedocument.spreadsheetml.worksheet+xml"/>
  <Override PartName="/xl/drawings/drawing17.xml" ContentType="application/vnd.openxmlformats-officedocument.drawing+xml"/>
  <Override PartName="/xl/drawings/drawing28.xml" ContentType="application/vnd.openxmlformats-officedocument.drawing+xml"/>
  <Override PartName="/xl/comments29.xml" ContentType="application/vnd.openxmlformats-officedocument.spreadsheetml.comments+xml"/>
  <Override PartName="/xl/drawings/drawing46.xml" ContentType="application/vnd.openxmlformats-officedocument.drawing+xml"/>
  <Default Extension="xml" ContentType="application/xml"/>
  <Override PartName="/xl/drawings/drawing2.xml" ContentType="application/vnd.openxmlformats-officedocument.drawing+xml"/>
  <Override PartName="/xl/comments4.xml" ContentType="application/vnd.openxmlformats-officedocument.spreadsheetml.comments+xml"/>
  <Override PartName="/xl/comments18.xml" ContentType="application/vnd.openxmlformats-officedocument.spreadsheetml.comments+xml"/>
  <Override PartName="/xl/drawings/drawing35.xml" ContentType="application/vnd.openxmlformats-officedocument.drawing+xml"/>
  <Override PartName="/xl/worksheets/sheet3.xml" ContentType="application/vnd.openxmlformats-officedocument.spreadsheetml.worksheet+xml"/>
  <Override PartName="/xl/drawings/drawing13.xml" ContentType="application/vnd.openxmlformats-officedocument.drawing+xml"/>
  <Override PartName="/xl/drawings/drawing24.xml" ContentType="application/vnd.openxmlformats-officedocument.drawing+xml"/>
  <Override PartName="/xl/comments25.xml" ContentType="application/vnd.openxmlformats-officedocument.spreadsheetml.comments+xml"/>
  <Override PartName="/xl/drawings/drawing42.xml" ContentType="application/vnd.openxmlformats-officedocument.drawing+xml"/>
  <Override PartName="/xl/comments14.xml" ContentType="application/vnd.openxmlformats-officedocument.spreadsheetml.comments+xml"/>
  <Override PartName="/xl/drawings/drawing20.xml" ContentType="application/vnd.openxmlformats-officedocument.drawing+xml"/>
  <Override PartName="/xl/drawings/drawing31.xml" ContentType="application/vnd.openxmlformats-officedocument.drawing+xml"/>
  <Override PartName="/xl/worksheets/sheet29.xml" ContentType="application/vnd.openxmlformats-officedocument.spreadsheetml.worksheet+xml"/>
  <Override PartName="/xl/worksheets/sheet47.xml" ContentType="application/vnd.openxmlformats-officedocument.spreadsheetml.worksheet+xml"/>
  <Override PartName="/xl/sharedStrings.xml" ContentType="application/vnd.openxmlformats-officedocument.spreadsheetml.sharedStrings+xml"/>
  <Override PartName="/xl/comments21.xml" ContentType="application/vnd.openxmlformats-officedocument.spreadsheetml.comments+xml"/>
  <Override PartName="/xl/comments32.xml" ContentType="application/vnd.openxmlformats-officedocument.spreadsheetml.comments+xml"/>
  <Override PartName="/xl/worksheets/sheet18.xml" ContentType="application/vnd.openxmlformats-officedocument.spreadsheetml.worksheet+xml"/>
  <Override PartName="/xl/worksheets/sheet36.xml" ContentType="application/vnd.openxmlformats-officedocument.spreadsheetml.worksheet+xml"/>
  <Override PartName="/xl/comments10.xml" ContentType="application/vnd.openxmlformats-officedocument.spreadsheetml.comments+xml"/>
  <Override PartName="/xl/worksheets/sheet25.xml" ContentType="application/vnd.openxmlformats-officedocument.spreadsheetml.worksheet+xml"/>
  <Override PartName="/xl/worksheets/sheet43.xml" ContentType="application/vnd.openxmlformats-officedocument.spreadsheetml.worksheet+xml"/>
  <Default Extension="png" ContentType="image/png"/>
  <Default Extension="bin" ContentType="application/vnd.openxmlformats-officedocument.spreadsheetml.printerSettings"/>
  <Override PartName="/xl/worksheets/sheet14.xml" ContentType="application/vnd.openxmlformats-officedocument.spreadsheetml.worksheet+xml"/>
  <Override PartName="/xl/worksheets/sheet23.xml" ContentType="application/vnd.openxmlformats-officedocument.spreadsheetml.worksheet+xml"/>
  <Override PartName="/xl/worksheets/sheet32.xml" ContentType="application/vnd.openxmlformats-officedocument.spreadsheetml.worksheet+xml"/>
  <Override PartName="/xl/worksheets/sheet41.xml" ContentType="application/vnd.openxmlformats-officedocument.spreadsheetml.worksheet+xml"/>
  <Override PartName="/xl/worksheets/sheet50.xml" ContentType="application/vnd.openxmlformats-officedocument.spreadsheetml.worksheet+xml"/>
  <Override PartName="/xl/drawings/drawing7.xml" ContentType="application/vnd.openxmlformats-officedocument.drawing+xml"/>
  <Override PartName="/xl/comments9.xml" ContentType="application/vnd.openxmlformats-officedocument.spreadsheetml.comments+xml"/>
  <Override PartName="/xl/drawings/drawing29.xml" ContentType="application/vnd.openxmlformats-officedocument.drawing+xml"/>
  <Override PartName="/xl/drawings/drawing38.xml" ContentType="application/vnd.openxmlformats-officedocument.drawing+xml"/>
  <Override PartName="/xl/drawings/drawing49.xml" ContentType="application/vnd.openxmlformats-officedocument.drawing+xml"/>
  <Override PartName="/xl/worksheets/sheet6.xml" ContentType="application/vnd.openxmlformats-officedocument.spreadsheetml.worksheet+xml"/>
  <Override PartName="/xl/worksheets/sheet8.xml" ContentType="application/vnd.openxmlformats-officedocument.spreadsheetml.worksheet+xml"/>
  <Override PartName="/xl/worksheets/sheet12.xml" ContentType="application/vnd.openxmlformats-officedocument.spreadsheetml.worksheet+xml"/>
  <Override PartName="/xl/worksheets/sheet21.xml" ContentType="application/vnd.openxmlformats-officedocument.spreadsheetml.worksheet+xml"/>
  <Override PartName="/xl/worksheets/sheet30.xml" ContentType="application/vnd.openxmlformats-officedocument.spreadsheetml.worksheet+xml"/>
  <Override PartName="/xl/drawings/drawing5.xml" ContentType="application/vnd.openxmlformats-officedocument.drawing+xml"/>
  <Override PartName="/xl/comments7.xml" ContentType="application/vnd.openxmlformats-officedocument.spreadsheetml.comments+xml"/>
  <Override PartName="/xl/drawings/drawing18.xml" ContentType="application/vnd.openxmlformats-officedocument.drawing+xml"/>
  <Override PartName="/xl/drawings/drawing27.xml" ContentType="application/vnd.openxmlformats-officedocument.drawing+xml"/>
  <Override PartName="/xl/drawings/drawing36.xml" ContentType="application/vnd.openxmlformats-officedocument.drawing+xml"/>
  <Override PartName="/xl/drawings/drawing45.xml" ContentType="application/vnd.openxmlformats-officedocument.drawing+xml"/>
  <Override PartName="/xl/drawings/drawing47.xml" ContentType="application/vnd.openxmlformats-officedocument.drawing+xml"/>
  <Override PartName="/xl/workbook.xml" ContentType="application/vnd.openxmlformats-officedocument.spreadsheetml.sheet.main+xml"/>
  <Override PartName="/xl/worksheets/sheet4.xml" ContentType="application/vnd.openxmlformats-officedocument.spreadsheetml.worksheet+xml"/>
  <Override PartName="/xl/worksheets/sheet10.xml" ContentType="application/vnd.openxmlformats-officedocument.spreadsheetml.worksheet+xml"/>
  <Override PartName="/xl/drawings/drawing3.xml" ContentType="application/vnd.openxmlformats-officedocument.drawing+xml"/>
  <Override PartName="/xl/comments5.xml" ContentType="application/vnd.openxmlformats-officedocument.spreadsheetml.comments+xml"/>
  <Override PartName="/xl/drawings/drawing16.xml" ContentType="application/vnd.openxmlformats-officedocument.drawing+xml"/>
  <Override PartName="/xl/comments19.xml" ContentType="application/vnd.openxmlformats-officedocument.spreadsheetml.comments+xml"/>
  <Override PartName="/xl/drawings/drawing25.xml" ContentType="application/vnd.openxmlformats-officedocument.drawing+xml"/>
  <Override PartName="/xl/drawings/drawing34.xml" ContentType="application/vnd.openxmlformats-officedocument.drawing+xml"/>
  <Override PartName="/xl/comments28.xml" ContentType="application/vnd.openxmlformats-officedocument.spreadsheetml.comments+xml"/>
  <Override PartName="/xl/drawings/drawing43.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drawings/drawing1.xml" ContentType="application/vnd.openxmlformats-officedocument.drawing+xml"/>
  <Override PartName="/xl/comments3.xml" ContentType="application/vnd.openxmlformats-officedocument.spreadsheetml.comments+xml"/>
  <Override PartName="/xl/drawings/drawing14.xml" ContentType="application/vnd.openxmlformats-officedocument.drawing+xml"/>
  <Override PartName="/xl/comments17.xml" ContentType="application/vnd.openxmlformats-officedocument.spreadsheetml.comments+xml"/>
  <Override PartName="/xl/drawings/drawing23.xml" ContentType="application/vnd.openxmlformats-officedocument.drawing+xml"/>
  <Override PartName="/xl/comments26.xml" ContentType="application/vnd.openxmlformats-officedocument.spreadsheetml.comments+xml"/>
  <Override PartName="/xl/drawings/drawing32.xml" ContentType="application/vnd.openxmlformats-officedocument.drawing+xml"/>
  <Override PartName="/xl/drawings/drawing41.xml" ContentType="application/vnd.openxmlformats-officedocument.drawing+xml"/>
  <Default Extension="vml" ContentType="application/vnd.openxmlformats-officedocument.vmlDrawing"/>
  <Override PartName="/xl/comments1.xml" ContentType="application/vnd.openxmlformats-officedocument.spreadsheetml.comments+xml"/>
  <Override PartName="/xl/drawings/drawing12.xml" ContentType="application/vnd.openxmlformats-officedocument.drawing+xml"/>
  <Override PartName="/xl/comments15.xml" ContentType="application/vnd.openxmlformats-officedocument.spreadsheetml.comments+xml"/>
  <Override PartName="/xl/drawings/drawing21.xml" ContentType="application/vnd.openxmlformats-officedocument.drawing+xml"/>
  <Override PartName="/xl/comments24.xml" ContentType="application/vnd.openxmlformats-officedocument.spreadsheetml.comments+xml"/>
  <Override PartName="/xl/drawings/drawing30.xml" ContentType="application/vnd.openxmlformats-officedocument.drawing+xml"/>
  <Override PartName="/xl/comments33.xml" ContentType="application/vnd.openxmlformats-officedocument.spreadsheetml.comments+xml"/>
  <Override PartName="/xl/drawings/drawing50.xml" ContentType="application/vnd.openxmlformats-officedocument.drawing+xml"/>
  <Override PartName="/xl/calcChain.xml" ContentType="application/vnd.openxmlformats-officedocument.spreadsheetml.calcChain+xml"/>
  <Override PartName="/xl/worksheets/sheet19.xml" ContentType="application/vnd.openxmlformats-officedocument.spreadsheetml.worksheet+xml"/>
  <Override PartName="/xl/worksheets/sheet28.xml" ContentType="application/vnd.openxmlformats-officedocument.spreadsheetml.worksheet+xml"/>
  <Override PartName="/xl/worksheets/sheet39.xml" ContentType="application/vnd.openxmlformats-officedocument.spreadsheetml.worksheet+xml"/>
  <Override PartName="/xl/worksheets/sheet48.xml" ContentType="application/vnd.openxmlformats-officedocument.spreadsheetml.worksheet+xml"/>
  <Override PartName="/xl/drawings/drawing10.xml" ContentType="application/vnd.openxmlformats-officedocument.drawing+xml"/>
  <Override PartName="/xl/comments13.xml" ContentType="application/vnd.openxmlformats-officedocument.spreadsheetml.comments+xml"/>
  <Override PartName="/xl/comments22.xml" ContentType="application/vnd.openxmlformats-officedocument.spreadsheetml.comments+xml"/>
  <Override PartName="/xl/comments31.xml" ContentType="application/vnd.openxmlformats-officedocument.spreadsheetml.comments+xml"/>
  <Override PartName="/xl/worksheets/sheet17.xml" ContentType="application/vnd.openxmlformats-officedocument.spreadsheetml.worksheet+xml"/>
  <Override PartName="/xl/worksheets/sheet26.xml" ContentType="application/vnd.openxmlformats-officedocument.spreadsheetml.worksheet+xml"/>
  <Override PartName="/xl/worksheets/sheet37.xml" ContentType="application/vnd.openxmlformats-officedocument.spreadsheetml.worksheet+xml"/>
  <Override PartName="/xl/worksheets/sheet46.xml" ContentType="application/vnd.openxmlformats-officedocument.spreadsheetml.worksheet+xml"/>
  <Override PartName="/xl/comments11.xml" ContentType="application/vnd.openxmlformats-officedocument.spreadsheetml.comments+xml"/>
  <Override PartName="/xl/comments20.xml" ContentType="application/vnd.openxmlformats-officedocument.spreadsheetml.comments+xml"/>
  <Override PartName="/docProps/core.xml" ContentType="application/vnd.openxmlformats-package.core-properties+xml"/>
  <Override PartName="/xl/worksheets/sheet15.xml" ContentType="application/vnd.openxmlformats-officedocument.spreadsheetml.worksheet+xml"/>
  <Override PartName="/xl/worksheets/sheet44.xml" ContentType="application/vnd.openxmlformats-officedocument.spreadsheetml.worksheet+xml"/>
  <Override PartName="/xl/worksheets/sheet9.xml" ContentType="application/vnd.openxmlformats-officedocument.spreadsheetml.worksheet+xml"/>
  <Override PartName="/xl/worksheets/sheet22.xml" ContentType="application/vnd.openxmlformats-officedocument.spreadsheetml.worksheet+xml"/>
  <Override PartName="/xl/worksheets/sheet33.xml" ContentType="application/vnd.openxmlformats-officedocument.spreadsheetml.worksheet+xml"/>
  <Override PartName="/xl/worksheets/sheet51.xml" ContentType="application/vnd.openxmlformats-officedocument.spreadsheetml.worksheet+xml"/>
  <Override PartName="/xl/theme/theme1.xml" ContentType="application/vnd.openxmlformats-officedocument.theme+xml"/>
  <Override PartName="/xl/drawings/drawing8.xml" ContentType="application/vnd.openxmlformats-officedocument.drawing+xml"/>
  <Override PartName="/xl/drawings/drawing19.xml" ContentType="application/vnd.openxmlformats-officedocument.drawing+xml"/>
  <Override PartName="/xl/drawings/drawing48.xml" ContentType="application/vnd.openxmlformats-officedocument.drawing+xml"/>
  <Override PartName="/xl/worksheets/sheet11.xml" ContentType="application/vnd.openxmlformats-officedocument.spreadsheetml.worksheet+xml"/>
  <Override PartName="/xl/worksheets/sheet40.xml" ContentType="application/vnd.openxmlformats-officedocument.spreadsheetml.worksheet+xml"/>
  <Override PartName="/xl/drawings/drawing4.xml" ContentType="application/vnd.openxmlformats-officedocument.drawing+xml"/>
  <Override PartName="/xl/comments6.xml" ContentType="application/vnd.openxmlformats-officedocument.spreadsheetml.comments+xml"/>
  <Override PartName="/xl/drawings/drawing37.xml" ContentType="application/vnd.openxmlformats-officedocument.drawing+xml"/>
  <Default Extension="rels" ContentType="application/vnd.openxmlformats-package.relationships+xml"/>
  <Override PartName="/xl/worksheets/sheet5.xml" ContentType="application/vnd.openxmlformats-officedocument.spreadsheetml.worksheet+xml"/>
  <Override PartName="/xl/drawings/drawing15.xml" ContentType="application/vnd.openxmlformats-officedocument.drawing+xml"/>
  <Override PartName="/xl/drawings/drawing26.xml" ContentType="application/vnd.openxmlformats-officedocument.drawing+xml"/>
  <Override PartName="/xl/comments27.xml" ContentType="application/vnd.openxmlformats-officedocument.spreadsheetml.comments+xml"/>
  <Override PartName="/xl/drawings/drawing44.xml" ContentType="application/vnd.openxmlformats-officedocument.drawing+xml"/>
  <Override PartName="/xl/comments2.xml" ContentType="application/vnd.openxmlformats-officedocument.spreadsheetml.comments+xml"/>
  <Override PartName="/xl/comments16.xml" ContentType="application/vnd.openxmlformats-officedocument.spreadsheetml.comments+xml"/>
  <Override PartName="/xl/drawings/drawing22.xml" ContentType="application/vnd.openxmlformats-officedocument.drawing+xml"/>
  <Override PartName="/xl/drawings/drawing33.xml" ContentType="application/vnd.openxmlformats-officedocument.drawing+xml"/>
  <Override PartName="/xl/drawings/drawing51.xml" ContentType="application/vnd.openxmlformats-officedocument.drawing+xml"/>
  <Override PartName="/xl/worksheets/sheet1.xml" ContentType="application/vnd.openxmlformats-officedocument.spreadsheetml.worksheet+xml"/>
  <Override PartName="/xl/worksheets/sheet49.xml" ContentType="application/vnd.openxmlformats-officedocument.spreadsheetml.worksheet+xml"/>
  <Override PartName="/xl/drawings/drawing11.xml" ContentType="application/vnd.openxmlformats-officedocument.drawing+xml"/>
  <Override PartName="/xl/comments23.xml" ContentType="application/vnd.openxmlformats-officedocument.spreadsheetml.comments+xml"/>
  <Override PartName="/xl/drawings/drawing40.xml" ContentType="application/vnd.openxmlformats-officedocument.drawing+xml"/>
  <Override PartName="/xl/worksheets/sheet38.xml" ContentType="application/vnd.openxmlformats-officedocument.spreadsheetml.worksheet+xml"/>
  <Override PartName="/xl/comments12.xml" ContentType="application/vnd.openxmlformats-officedocument.spreadsheetml.comments+xml"/>
  <Override PartName="/xl/worksheets/sheet27.xml" ContentType="application/vnd.openxmlformats-officedocument.spreadsheetml.worksheet+xml"/>
  <Override PartName="/xl/worksheets/sheet45.xml" ContentType="application/vnd.openxmlformats-officedocument.spreadsheetml.worksheet+xml"/>
  <Override PartName="/xl/comments30.xml" ContentType="application/vnd.openxmlformats-officedocument.spreadsheetml.comments+xml"/>
  <Override PartName="/xl/worksheets/sheet16.xml" ContentType="application/vnd.openxmlformats-officedocument.spreadsheetml.worksheet+xml"/>
  <Override PartName="/xl/worksheets/sheet34.xml" ContentType="application/vnd.openxmlformats-officedocument.spreadsheetml.worksheet+xml"/>
  <Override PartName="/xl/drawings/drawing9.xml" ContentType="application/vnd.openxmlformats-officedocument.drawin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saveExternalLinkValues="0" codeName="ThisWorkbook"/>
  <bookViews>
    <workbookView xWindow="-105" yWindow="-45" windowWidth="11940" windowHeight="6780" tabRatio="621" activeTab="3"/>
  </bookViews>
  <sheets>
    <sheet name="Week SetUp" sheetId="1" r:id="rId1"/>
    <sheet name="Boys Si Main Draw Sign-in sheet" sheetId="8" r:id="rId2"/>
    <sheet name="Boys Si Main Draw Prep" sheetId="9" r:id="rId3"/>
    <sheet name="Boys Si Main 16" sheetId="10" r:id="rId4"/>
    <sheet name="Boys Si Main 24&amp;32" sheetId="11" r:id="rId5"/>
    <sheet name="Boys Si Main 48&amp;64" sheetId="12" r:id="rId6"/>
    <sheet name="Boys Si Main 96&amp;128" sheetId="13" r:id="rId7"/>
    <sheet name="Girls Si MainDraw Sign-in sheet" sheetId="14" r:id="rId8"/>
    <sheet name="Girls Si Main Draw Prep" sheetId="15" r:id="rId9"/>
    <sheet name="Girls Si Main 16" sheetId="16" r:id="rId10"/>
    <sheet name="Girls Si Main 24&amp;32" sheetId="17" r:id="rId11"/>
    <sheet name="Girls Si Main 48&amp;64" sheetId="18" r:id="rId12"/>
    <sheet name="Girls Si Main 96&amp;128" sheetId="19" r:id="rId13"/>
    <sheet name="Boys Si Qual Sign-in sheet" sheetId="20" r:id="rId14"/>
    <sheet name="Boys Si Qual Draw Prep" sheetId="21" r:id="rId15"/>
    <sheet name="Boys Si Qual 16&gt;2" sheetId="22" r:id="rId16"/>
    <sheet name="Boys Si Qual 24&gt;2" sheetId="23" r:id="rId17"/>
    <sheet name="Boys Si Qual 32&gt;4" sheetId="24" r:id="rId18"/>
    <sheet name="Boys Si Qual 32&gt;8" sheetId="67" r:id="rId19"/>
    <sheet name="Boys Si Qual 48&gt;6" sheetId="25" r:id="rId20"/>
    <sheet name="Boys Si Qual 64&gt;8" sheetId="26" r:id="rId21"/>
    <sheet name="Boys Si Qual 96&amp;128&gt;8" sheetId="27" r:id="rId22"/>
    <sheet name="Girls Si Qual Sign-in sheet" sheetId="28" r:id="rId23"/>
    <sheet name="Girls Si Qual Draw Prep" sheetId="29" r:id="rId24"/>
    <sheet name="Girls Si Qual 16&gt;2" sheetId="30" r:id="rId25"/>
    <sheet name="Girls Si Qual 24&gt;2" sheetId="31" r:id="rId26"/>
    <sheet name="Girls Si Qual 32&gt;4" sheetId="32" r:id="rId27"/>
    <sheet name="Girls Si Qual 32&gt;8" sheetId="68" r:id="rId28"/>
    <sheet name="Girls Si Qual 48&gt;6" sheetId="33" r:id="rId29"/>
    <sheet name="Girls Si Qual 64&gt;8" sheetId="34" r:id="rId30"/>
    <sheet name="Girls Si Qual 96&amp;128&gt;8" sheetId="35" r:id="rId31"/>
    <sheet name="Boys Do Sign-in sheet" sheetId="36" r:id="rId32"/>
    <sheet name="Boys Do Main Draw Prep" sheetId="37" r:id="rId33"/>
    <sheet name="Boys Do Main 16" sheetId="38" r:id="rId34"/>
    <sheet name="Boys Do Main 24&amp;32" sheetId="39" r:id="rId35"/>
    <sheet name="Boys Do Main 48&amp;64" sheetId="40" r:id="rId36"/>
    <sheet name="Girls Do Sign-in sheet" sheetId="41" r:id="rId37"/>
    <sheet name="Girls Do Main Draw Prep" sheetId="42" r:id="rId38"/>
    <sheet name="Girls Do Main 16" sheetId="43" r:id="rId39"/>
    <sheet name="Girls Do Main 24&amp;32" sheetId="44" r:id="rId40"/>
    <sheet name="Girls Do Main 48&amp;64" sheetId="45" r:id="rId41"/>
    <sheet name="OofP 4 cts" sheetId="46" r:id="rId42"/>
    <sheet name="OofP 8 cts" sheetId="47" r:id="rId43"/>
    <sheet name="OofP list" sheetId="48" r:id="rId44"/>
    <sheet name="Practice Cts" sheetId="49" r:id="rId45"/>
    <sheet name="Boys Si LL List" sheetId="50" r:id="rId46"/>
    <sheet name="Girls Si LL List" sheetId="63" r:id="rId47"/>
    <sheet name="Boys Si Alt List" sheetId="51" r:id="rId48"/>
    <sheet name="Girls Si Alt List" sheetId="64" r:id="rId49"/>
    <sheet name="Boys Do Alt List" sheetId="52" r:id="rId50"/>
    <sheet name="Girls Do Alt List" sheetId="65" r:id="rId51"/>
  </sheets>
  <definedNames>
    <definedName name="_xlnm._FilterDatabase" localSheetId="1" hidden="1">'Boys Si Main Draw Sign-in sheet'!$A$1:$R$135</definedName>
    <definedName name="_xlnm._FilterDatabase" localSheetId="13" hidden="1">'Boys Si Qual Sign-in sheet'!$A$1:$R$207</definedName>
    <definedName name="_xlnm._FilterDatabase" localSheetId="7" hidden="1">'Girls Si MainDraw Sign-in sheet'!$A$1:$R$135</definedName>
    <definedName name="_xlnm._FilterDatabase" localSheetId="22" hidden="1">'Girls Si Qual Sign-in sheet'!$A$1:$R$207</definedName>
    <definedName name="_Order1" hidden="1">255</definedName>
    <definedName name="HTML_CodePage" hidden="1">1252</definedName>
    <definedName name="HTML_Description" hidden="1">""</definedName>
    <definedName name="HTML_Email" hidden="1">""</definedName>
    <definedName name="HTML_Header" hidden="1">""</definedName>
    <definedName name="HTML_LastUpdate" hidden="1">"7/31/2000"</definedName>
    <definedName name="HTML_LineAfter" hidden="1">FALSE</definedName>
    <definedName name="HTML_LineBefore" hidden="1">FALSE</definedName>
    <definedName name="HTML_Name" hidden="1">"tbarnes"</definedName>
    <definedName name="HTML_OBDlg2" hidden="1">TRUE</definedName>
    <definedName name="HTML_OBDlg4" hidden="1">TRUE</definedName>
    <definedName name="HTML_OS" hidden="1">0</definedName>
    <definedName name="HTML_PathFile" hidden="1">"C:\Documents and Settings\TBARNES\My Documents\HTML Stuff\Draw1.htm"</definedName>
    <definedName name="HTML_Title" hidden="1">""</definedName>
    <definedName name="_xlnm.Print_Area" localSheetId="49">'Boys Do Alt List'!$A$1:$G$39</definedName>
    <definedName name="_xlnm.Print_Area" localSheetId="33">'Boys Do Main 16'!$A$1:$Q$79</definedName>
    <definedName name="_xlnm.Print_Area" localSheetId="32">'Boys Do Main Draw Prep'!$A$1:$V$87</definedName>
    <definedName name="_xlnm.Print_Area" localSheetId="31">'Boys Do Sign-in sheet'!$A$1:$L$167</definedName>
    <definedName name="_xlnm.Print_Area" localSheetId="47">'Boys Si Alt List'!$A$1:$G$39</definedName>
    <definedName name="_xlnm.Print_Area" localSheetId="45">'Boys Si LL List'!$A$1:$G$39</definedName>
    <definedName name="_xlnm.Print_Area" localSheetId="3">'Boys Si Main 16'!$A$1:$Q$79</definedName>
    <definedName name="_xlnm.Print_Area" localSheetId="4">'Boys Si Main 24&amp;32'!$A$1:$Q$79</definedName>
    <definedName name="_xlnm.Print_Area" localSheetId="5">'Boys Si Main 48&amp;64'!$A$1:$Q$80</definedName>
    <definedName name="_xlnm.Print_Area" localSheetId="6">'Boys Si Main 96&amp;128'!$A$1:$Q$225</definedName>
    <definedName name="_xlnm.Print_Area" localSheetId="1">'Boys Si Main Draw Sign-in sheet'!$A$1:$R$135</definedName>
    <definedName name="_xlnm.Print_Area" localSheetId="15">'Boys Si Qual 16&gt;2'!$A$1:$Q$79</definedName>
    <definedName name="_xlnm.Print_Area" localSheetId="16">'Boys Si Qual 24&gt;2'!$A$1:$Q$79</definedName>
    <definedName name="_xlnm.Print_Area" localSheetId="17">'Boys Si Qual 32&gt;4'!$A$1:$Q$79</definedName>
    <definedName name="_xlnm.Print_Area" localSheetId="18">'Boys Si Qual 32&gt;8'!$A$1:$Q$79</definedName>
    <definedName name="_xlnm.Print_Area" localSheetId="19">'Boys Si Qual 48&gt;6'!$A$1:$Q$80</definedName>
    <definedName name="_xlnm.Print_Area" localSheetId="20">'Boys Si Qual 64&gt;8'!$A$1:$Q$80</definedName>
    <definedName name="_xlnm.Print_Area" localSheetId="21">'Boys Si Qual 96&amp;128&gt;8'!$A$1:$Q$156</definedName>
    <definedName name="_xlnm.Print_Area" localSheetId="13">'Boys Si Qual Sign-in sheet'!$A$1:$R$207</definedName>
    <definedName name="_xlnm.Print_Area" localSheetId="50">'Girls Do Alt List'!$A$1:$G$39</definedName>
    <definedName name="_xlnm.Print_Area" localSheetId="38">'Girls Do Main 16'!$A$1:$Q$79</definedName>
    <definedName name="_xlnm.Print_Area" localSheetId="37">'Girls Do Main Draw Prep'!$A$1:$V$87</definedName>
    <definedName name="_xlnm.Print_Area" localSheetId="36">'Girls Do Sign-in sheet'!$A$1:$L$167</definedName>
    <definedName name="_xlnm.Print_Area" localSheetId="48">'Girls Si Alt List'!$A$1:$G$39</definedName>
    <definedName name="_xlnm.Print_Area" localSheetId="46">'Girls Si LL List'!$A$1:$G$39</definedName>
    <definedName name="_xlnm.Print_Area" localSheetId="9">'Girls Si Main 16'!$A$1:$Q$79</definedName>
    <definedName name="_xlnm.Print_Area" localSheetId="10">'Girls Si Main 24&amp;32'!$A$1:$Q$79</definedName>
    <definedName name="_xlnm.Print_Area" localSheetId="11">'Girls Si Main 48&amp;64'!$A$1:$Q$80</definedName>
    <definedName name="_xlnm.Print_Area" localSheetId="12">'Girls Si Main 96&amp;128'!$A$1:$Q$225</definedName>
    <definedName name="_xlnm.Print_Area" localSheetId="7">'Girls Si MainDraw Sign-in sheet'!$A$1:$R$135</definedName>
    <definedName name="_xlnm.Print_Area" localSheetId="24">'Girls Si Qual 16&gt;2'!$A$1:$Q$79</definedName>
    <definedName name="_xlnm.Print_Area" localSheetId="25">'Girls Si Qual 24&gt;2'!$A$1:$Q$79</definedName>
    <definedName name="_xlnm.Print_Area" localSheetId="26">'Girls Si Qual 32&gt;4'!$A$1:$Q$79</definedName>
    <definedName name="_xlnm.Print_Area" localSheetId="27">'Girls Si Qual 32&gt;8'!$A$1:$Q$79</definedName>
    <definedName name="_xlnm.Print_Area" localSheetId="28">'Girls Si Qual 48&gt;6'!$A$1:$Q$80</definedName>
    <definedName name="_xlnm.Print_Area" localSheetId="29">'Girls Si Qual 64&gt;8'!$A$1:$Q$80</definedName>
    <definedName name="_xlnm.Print_Area" localSheetId="30">'Girls Si Qual 96&amp;128&gt;8'!$A$1:$Q$156</definedName>
    <definedName name="_xlnm.Print_Area" localSheetId="22">'Girls Si Qual Sign-in sheet'!$A$1:$R$207</definedName>
    <definedName name="_xlnm.Print_Area" localSheetId="41">'OofP 4 cts'!$A$2:$E$51</definedName>
    <definedName name="_xlnm.Print_Area" localSheetId="42">'OofP 8 cts'!$A$2:$I$51</definedName>
    <definedName name="_xlnm.Print_Area" localSheetId="43">'OofP list'!$A$2:$K$63</definedName>
    <definedName name="_xlnm.Print_Area" localSheetId="44">'Practice Cts'!$A$2:$I$34</definedName>
    <definedName name="_xlnm.Print_Titles" localSheetId="34">'Boys Do Main 24&amp;32'!$1:$4</definedName>
    <definedName name="_xlnm.Print_Titles" localSheetId="35">'Boys Do Main 48&amp;64'!$1:$4</definedName>
    <definedName name="_xlnm.Print_Titles" localSheetId="32">'Boys Do Main Draw Prep'!$1:$5</definedName>
    <definedName name="_xlnm.Print_Titles" localSheetId="31">'Boys Do Sign-in sheet'!$1:$7</definedName>
    <definedName name="_xlnm.Print_Titles" localSheetId="6">'Boys Si Main 96&amp;128'!$1:$4</definedName>
    <definedName name="_xlnm.Print_Titles" localSheetId="2">'Boys Si Main Draw Prep'!$1:$6</definedName>
    <definedName name="_xlnm.Print_Titles" localSheetId="1">'Boys Si Main Draw Sign-in sheet'!$1:$7</definedName>
    <definedName name="_xlnm.Print_Titles" localSheetId="21">'Boys Si Qual 96&amp;128&gt;8'!$1:$4</definedName>
    <definedName name="_xlnm.Print_Titles" localSheetId="14">'Boys Si Qual Draw Prep'!$1:$6</definedName>
    <definedName name="_xlnm.Print_Titles" localSheetId="13">'Boys Si Qual Sign-in sheet'!$1:$7</definedName>
    <definedName name="_xlnm.Print_Titles" localSheetId="39">'Girls Do Main 24&amp;32'!$1:$4</definedName>
    <definedName name="_xlnm.Print_Titles" localSheetId="40">'Girls Do Main 48&amp;64'!$1:$4</definedName>
    <definedName name="_xlnm.Print_Titles" localSheetId="37">'Girls Do Main Draw Prep'!$1:$5</definedName>
    <definedName name="_xlnm.Print_Titles" localSheetId="36">'Girls Do Sign-in sheet'!$1:$7</definedName>
    <definedName name="_xlnm.Print_Titles" localSheetId="12">'Girls Si Main 96&amp;128'!$1:$4</definedName>
    <definedName name="_xlnm.Print_Titles" localSheetId="8">'Girls Si Main Draw Prep'!$1:$6</definedName>
    <definedName name="_xlnm.Print_Titles" localSheetId="7">'Girls Si MainDraw Sign-in sheet'!$1:$7</definedName>
    <definedName name="_xlnm.Print_Titles" localSheetId="30">'Girls Si Qual 96&amp;128&gt;8'!$1:$4</definedName>
    <definedName name="_xlnm.Print_Titles" localSheetId="23">'Girls Si Qual Draw Prep'!$1:$6</definedName>
    <definedName name="_xlnm.Print_Titles" localSheetId="22">'Girls Si Qual Sign-in sheet'!$1:$7</definedName>
  </definedNames>
  <calcPr calcId="125725" iterate="1"/>
</workbook>
</file>

<file path=xl/calcChain.xml><?xml version="1.0" encoding="utf-8"?>
<calcChain xmlns="http://schemas.openxmlformats.org/spreadsheetml/2006/main">
  <c r="O9" i="37"/>
  <c r="O10"/>
  <c r="O11"/>
  <c r="O12"/>
  <c r="O13"/>
  <c r="O14"/>
  <c r="O15"/>
  <c r="O16"/>
  <c r="O17"/>
  <c r="O18"/>
  <c r="O19"/>
  <c r="O20"/>
  <c r="O21"/>
  <c r="O22"/>
  <c r="O23"/>
  <c r="O24"/>
  <c r="O25"/>
  <c r="O26"/>
  <c r="O27"/>
  <c r="O28"/>
  <c r="O29"/>
  <c r="O30"/>
  <c r="O31"/>
  <c r="O32"/>
  <c r="O33"/>
  <c r="O34"/>
  <c r="O35"/>
  <c r="O36"/>
  <c r="O37"/>
  <c r="O38"/>
  <c r="O39"/>
  <c r="O40"/>
  <c r="O41"/>
  <c r="O42"/>
  <c r="O43"/>
  <c r="O44"/>
  <c r="O45"/>
  <c r="O46"/>
  <c r="O47"/>
  <c r="O48"/>
  <c r="O49"/>
  <c r="O50"/>
  <c r="O51"/>
  <c r="O52"/>
  <c r="O53"/>
  <c r="O54"/>
  <c r="O55"/>
  <c r="O56"/>
  <c r="O57"/>
  <c r="O58"/>
  <c r="O59"/>
  <c r="O60"/>
  <c r="O61"/>
  <c r="O62"/>
  <c r="O63"/>
  <c r="O64"/>
  <c r="O65"/>
  <c r="O66"/>
  <c r="O67"/>
  <c r="O68"/>
  <c r="O69"/>
  <c r="O70"/>
  <c r="O71"/>
  <c r="O72"/>
  <c r="O73"/>
  <c r="O74"/>
  <c r="O75"/>
  <c r="O76"/>
  <c r="O77"/>
  <c r="O78"/>
  <c r="O79"/>
  <c r="O80"/>
  <c r="O81"/>
  <c r="O82"/>
  <c r="O83"/>
  <c r="O84"/>
  <c r="O85"/>
  <c r="O86"/>
  <c r="O87"/>
  <c r="O9" i="42"/>
  <c r="O10"/>
  <c r="O11"/>
  <c r="O12"/>
  <c r="O13"/>
  <c r="O14"/>
  <c r="O15"/>
  <c r="O16"/>
  <c r="O17"/>
  <c r="O18"/>
  <c r="O19"/>
  <c r="O20"/>
  <c r="O21"/>
  <c r="O22"/>
  <c r="O23"/>
  <c r="O24"/>
  <c r="O25"/>
  <c r="O26"/>
  <c r="O27"/>
  <c r="O28"/>
  <c r="O29"/>
  <c r="O30"/>
  <c r="O31"/>
  <c r="O32"/>
  <c r="O33"/>
  <c r="O34"/>
  <c r="O35"/>
  <c r="O36"/>
  <c r="O37"/>
  <c r="O38"/>
  <c r="O39"/>
  <c r="O40"/>
  <c r="O41"/>
  <c r="O42"/>
  <c r="O43"/>
  <c r="O44"/>
  <c r="O45"/>
  <c r="O46"/>
  <c r="O47"/>
  <c r="O48"/>
  <c r="O49"/>
  <c r="O50"/>
  <c r="O51"/>
  <c r="O52"/>
  <c r="O53"/>
  <c r="O54"/>
  <c r="O55"/>
  <c r="O56"/>
  <c r="O57"/>
  <c r="O58"/>
  <c r="O59"/>
  <c r="O60"/>
  <c r="O61"/>
  <c r="O62"/>
  <c r="O63"/>
  <c r="O64"/>
  <c r="O65"/>
  <c r="O66"/>
  <c r="O67"/>
  <c r="O68"/>
  <c r="O69"/>
  <c r="O70"/>
  <c r="O71"/>
  <c r="O72"/>
  <c r="O73"/>
  <c r="O74"/>
  <c r="O75"/>
  <c r="O76"/>
  <c r="O77"/>
  <c r="O78"/>
  <c r="O79"/>
  <c r="O80"/>
  <c r="O81"/>
  <c r="O82"/>
  <c r="O83"/>
  <c r="O84"/>
  <c r="O85"/>
  <c r="O86"/>
  <c r="O87"/>
  <c r="O8"/>
  <c r="O8" i="37"/>
  <c r="L9" i="42"/>
  <c r="P9"/>
  <c r="Q9"/>
  <c r="R9"/>
  <c r="U9"/>
  <c r="L10"/>
  <c r="P10"/>
  <c r="Q10"/>
  <c r="R10"/>
  <c r="U10"/>
  <c r="L11"/>
  <c r="P11"/>
  <c r="Q11"/>
  <c r="R11"/>
  <c r="U11"/>
  <c r="L12"/>
  <c r="P12"/>
  <c r="Q12"/>
  <c r="R12"/>
  <c r="U12"/>
  <c r="L13"/>
  <c r="P13"/>
  <c r="Q13"/>
  <c r="R13"/>
  <c r="U13"/>
  <c r="L14"/>
  <c r="P14"/>
  <c r="Q14"/>
  <c r="R14"/>
  <c r="U14"/>
  <c r="L15"/>
  <c r="P15"/>
  <c r="Q15"/>
  <c r="R15"/>
  <c r="U15"/>
  <c r="L16"/>
  <c r="P16"/>
  <c r="Q16"/>
  <c r="R16"/>
  <c r="U16"/>
  <c r="L17"/>
  <c r="P17"/>
  <c r="Q17"/>
  <c r="R17"/>
  <c r="U17"/>
  <c r="L18"/>
  <c r="P18"/>
  <c r="Q18"/>
  <c r="R18"/>
  <c r="U18"/>
  <c r="L19"/>
  <c r="P19"/>
  <c r="Q19"/>
  <c r="R19"/>
  <c r="U19"/>
  <c r="L20"/>
  <c r="P20"/>
  <c r="Q20"/>
  <c r="R20"/>
  <c r="U20"/>
  <c r="L21"/>
  <c r="P21"/>
  <c r="Q21"/>
  <c r="R21"/>
  <c r="U21"/>
  <c r="L22"/>
  <c r="P22"/>
  <c r="Q22"/>
  <c r="R22"/>
  <c r="U22"/>
  <c r="L23"/>
  <c r="P23"/>
  <c r="Q23"/>
  <c r="R23"/>
  <c r="U23"/>
  <c r="L24"/>
  <c r="P24"/>
  <c r="Q24"/>
  <c r="R24"/>
  <c r="U24"/>
  <c r="L25"/>
  <c r="P25"/>
  <c r="Q25"/>
  <c r="R25"/>
  <c r="U25"/>
  <c r="L26"/>
  <c r="P26"/>
  <c r="Q26"/>
  <c r="R26"/>
  <c r="U26"/>
  <c r="L27"/>
  <c r="P27"/>
  <c r="Q27"/>
  <c r="R27"/>
  <c r="U27"/>
  <c r="L28"/>
  <c r="P28"/>
  <c r="Q28"/>
  <c r="R28"/>
  <c r="U28"/>
  <c r="L29"/>
  <c r="P29"/>
  <c r="Q29"/>
  <c r="R29"/>
  <c r="U29"/>
  <c r="L30"/>
  <c r="P30"/>
  <c r="Q30"/>
  <c r="R30"/>
  <c r="U30"/>
  <c r="L31"/>
  <c r="P31"/>
  <c r="Q31"/>
  <c r="R31"/>
  <c r="U31"/>
  <c r="L32"/>
  <c r="P32"/>
  <c r="Q32"/>
  <c r="R32"/>
  <c r="U32"/>
  <c r="L33"/>
  <c r="P33"/>
  <c r="Q33"/>
  <c r="R33"/>
  <c r="U33"/>
  <c r="L34"/>
  <c r="P34"/>
  <c r="Q34"/>
  <c r="R34"/>
  <c r="U34"/>
  <c r="L35"/>
  <c r="P35"/>
  <c r="Q35"/>
  <c r="R35"/>
  <c r="U35"/>
  <c r="L36"/>
  <c r="P36"/>
  <c r="Q36"/>
  <c r="R36"/>
  <c r="U36"/>
  <c r="L37"/>
  <c r="P37"/>
  <c r="Q37"/>
  <c r="R37"/>
  <c r="U37"/>
  <c r="L38"/>
  <c r="P38"/>
  <c r="Q38"/>
  <c r="R38"/>
  <c r="U38"/>
  <c r="L39"/>
  <c r="P39"/>
  <c r="Q39"/>
  <c r="R39"/>
  <c r="U39"/>
  <c r="L40"/>
  <c r="P40"/>
  <c r="Q40"/>
  <c r="R40"/>
  <c r="U40"/>
  <c r="L41"/>
  <c r="P41"/>
  <c r="Q41"/>
  <c r="R41"/>
  <c r="U41"/>
  <c r="L42"/>
  <c r="P42"/>
  <c r="Q42"/>
  <c r="R42"/>
  <c r="U42"/>
  <c r="L43"/>
  <c r="P43"/>
  <c r="Q43"/>
  <c r="R43"/>
  <c r="U43"/>
  <c r="L44"/>
  <c r="P44"/>
  <c r="Q44"/>
  <c r="R44"/>
  <c r="U44"/>
  <c r="L45"/>
  <c r="P45"/>
  <c r="Q45"/>
  <c r="R45"/>
  <c r="U45"/>
  <c r="L46"/>
  <c r="P46"/>
  <c r="Q46"/>
  <c r="R46"/>
  <c r="U46"/>
  <c r="L47"/>
  <c r="P47"/>
  <c r="Q47"/>
  <c r="R47"/>
  <c r="U47"/>
  <c r="L48"/>
  <c r="P48"/>
  <c r="Q48"/>
  <c r="R48"/>
  <c r="U48"/>
  <c r="L49"/>
  <c r="P49"/>
  <c r="Q49"/>
  <c r="R49"/>
  <c r="U49"/>
  <c r="L50"/>
  <c r="P50"/>
  <c r="Q50"/>
  <c r="R50"/>
  <c r="U50"/>
  <c r="L51"/>
  <c r="P51"/>
  <c r="Q51"/>
  <c r="R51"/>
  <c r="U51"/>
  <c r="L52"/>
  <c r="P52"/>
  <c r="Q52"/>
  <c r="R52"/>
  <c r="U52"/>
  <c r="L53"/>
  <c r="P53"/>
  <c r="Q53"/>
  <c r="R53"/>
  <c r="U53"/>
  <c r="L54"/>
  <c r="P54"/>
  <c r="Q54"/>
  <c r="R54"/>
  <c r="U54"/>
  <c r="L55"/>
  <c r="P55"/>
  <c r="Q55"/>
  <c r="R55"/>
  <c r="U55"/>
  <c r="L56"/>
  <c r="P56"/>
  <c r="Q56"/>
  <c r="R56"/>
  <c r="U56"/>
  <c r="L57"/>
  <c r="P57"/>
  <c r="Q57"/>
  <c r="R57"/>
  <c r="U57"/>
  <c r="L58"/>
  <c r="P58"/>
  <c r="Q58"/>
  <c r="R58"/>
  <c r="U58"/>
  <c r="L59"/>
  <c r="P59"/>
  <c r="Q59"/>
  <c r="R59"/>
  <c r="U59"/>
  <c r="L60"/>
  <c r="P60"/>
  <c r="Q60"/>
  <c r="R60"/>
  <c r="U60"/>
  <c r="L61"/>
  <c r="P61"/>
  <c r="Q61"/>
  <c r="R61"/>
  <c r="U61"/>
  <c r="L62"/>
  <c r="P62"/>
  <c r="Q62"/>
  <c r="R62"/>
  <c r="U62"/>
  <c r="L63"/>
  <c r="P63"/>
  <c r="Q63"/>
  <c r="R63"/>
  <c r="U63"/>
  <c r="L64"/>
  <c r="P64"/>
  <c r="Q64"/>
  <c r="R64"/>
  <c r="U64"/>
  <c r="L65"/>
  <c r="P65"/>
  <c r="Q65"/>
  <c r="R65"/>
  <c r="U65"/>
  <c r="L66"/>
  <c r="P66"/>
  <c r="Q66"/>
  <c r="R66"/>
  <c r="U66"/>
  <c r="L67"/>
  <c r="P67"/>
  <c r="Q67"/>
  <c r="R67"/>
  <c r="U67"/>
  <c r="L68"/>
  <c r="P68"/>
  <c r="Q68"/>
  <c r="R68"/>
  <c r="U68"/>
  <c r="L69"/>
  <c r="P69"/>
  <c r="Q69"/>
  <c r="R69"/>
  <c r="U69"/>
  <c r="L70"/>
  <c r="P70"/>
  <c r="Q70"/>
  <c r="R70"/>
  <c r="U70"/>
  <c r="L71"/>
  <c r="P71"/>
  <c r="Q71"/>
  <c r="R71"/>
  <c r="U71"/>
  <c r="L72"/>
  <c r="P72"/>
  <c r="Q72"/>
  <c r="R72"/>
  <c r="U72"/>
  <c r="L73"/>
  <c r="P73"/>
  <c r="Q73"/>
  <c r="R73"/>
  <c r="U73"/>
  <c r="L74"/>
  <c r="P74"/>
  <c r="Q74"/>
  <c r="R74"/>
  <c r="U74"/>
  <c r="L75"/>
  <c r="P75"/>
  <c r="Q75"/>
  <c r="R75"/>
  <c r="U75"/>
  <c r="L76"/>
  <c r="P76"/>
  <c r="Q76"/>
  <c r="R76"/>
  <c r="U76"/>
  <c r="L77"/>
  <c r="P77"/>
  <c r="Q77"/>
  <c r="R77"/>
  <c r="U77"/>
  <c r="L78"/>
  <c r="P78"/>
  <c r="Q78"/>
  <c r="R78"/>
  <c r="U78"/>
  <c r="L79"/>
  <c r="P79"/>
  <c r="Q79"/>
  <c r="R79"/>
  <c r="U79"/>
  <c r="L80"/>
  <c r="P80"/>
  <c r="Q80"/>
  <c r="R80"/>
  <c r="U80"/>
  <c r="L81"/>
  <c r="P81"/>
  <c r="Q81"/>
  <c r="R81"/>
  <c r="U81"/>
  <c r="L82"/>
  <c r="P82"/>
  <c r="Q82"/>
  <c r="R82"/>
  <c r="U82"/>
  <c r="L83"/>
  <c r="P83"/>
  <c r="Q83"/>
  <c r="R83"/>
  <c r="U83"/>
  <c r="L84"/>
  <c r="P84"/>
  <c r="Q84"/>
  <c r="R84"/>
  <c r="U84"/>
  <c r="L85"/>
  <c r="P85"/>
  <c r="Q85"/>
  <c r="R85"/>
  <c r="U85"/>
  <c r="L86"/>
  <c r="P86"/>
  <c r="Q86"/>
  <c r="R86"/>
  <c r="U86"/>
  <c r="L87"/>
  <c r="P87"/>
  <c r="Q87"/>
  <c r="R87"/>
  <c r="U87"/>
  <c r="L9" i="37"/>
  <c r="P9"/>
  <c r="Q9"/>
  <c r="R9"/>
  <c r="U9"/>
  <c r="L10"/>
  <c r="P10"/>
  <c r="Q10"/>
  <c r="R10"/>
  <c r="U10"/>
  <c r="L11"/>
  <c r="P11"/>
  <c r="Q11"/>
  <c r="R11"/>
  <c r="U11"/>
  <c r="L12"/>
  <c r="P12"/>
  <c r="Q12"/>
  <c r="R12"/>
  <c r="U12"/>
  <c r="L13"/>
  <c r="P13"/>
  <c r="Q13"/>
  <c r="R13"/>
  <c r="U13"/>
  <c r="L14"/>
  <c r="P14"/>
  <c r="Q14"/>
  <c r="R14"/>
  <c r="U14"/>
  <c r="L15"/>
  <c r="P15"/>
  <c r="Q15"/>
  <c r="R15"/>
  <c r="U15"/>
  <c r="L16"/>
  <c r="P16"/>
  <c r="Q16"/>
  <c r="R16"/>
  <c r="U16"/>
  <c r="L17"/>
  <c r="P17"/>
  <c r="Q17"/>
  <c r="R17"/>
  <c r="U17"/>
  <c r="L18"/>
  <c r="P18"/>
  <c r="Q18"/>
  <c r="R18"/>
  <c r="U18"/>
  <c r="L19"/>
  <c r="P19"/>
  <c r="Q19"/>
  <c r="R19"/>
  <c r="U19"/>
  <c r="L20"/>
  <c r="P20"/>
  <c r="Q20"/>
  <c r="R20"/>
  <c r="U20"/>
  <c r="L21"/>
  <c r="P21"/>
  <c r="Q21"/>
  <c r="R21"/>
  <c r="U21"/>
  <c r="L22"/>
  <c r="P22"/>
  <c r="Q22"/>
  <c r="R22"/>
  <c r="U22"/>
  <c r="L23"/>
  <c r="P23"/>
  <c r="Q23"/>
  <c r="R23"/>
  <c r="U23"/>
  <c r="L24"/>
  <c r="P24"/>
  <c r="Q24"/>
  <c r="R24"/>
  <c r="U24"/>
  <c r="L25"/>
  <c r="P25"/>
  <c r="Q25"/>
  <c r="R25"/>
  <c r="U25"/>
  <c r="L26"/>
  <c r="P26"/>
  <c r="Q26"/>
  <c r="R26"/>
  <c r="U26"/>
  <c r="L27"/>
  <c r="P27"/>
  <c r="Q27"/>
  <c r="R27"/>
  <c r="U27"/>
  <c r="L28"/>
  <c r="P28"/>
  <c r="Q28"/>
  <c r="R28"/>
  <c r="U28"/>
  <c r="L29"/>
  <c r="P29"/>
  <c r="Q29"/>
  <c r="R29"/>
  <c r="U29"/>
  <c r="L30"/>
  <c r="P30"/>
  <c r="Q30"/>
  <c r="R30"/>
  <c r="U30"/>
  <c r="L31"/>
  <c r="P31"/>
  <c r="Q31"/>
  <c r="R31"/>
  <c r="U31"/>
  <c r="L32"/>
  <c r="P32"/>
  <c r="Q32"/>
  <c r="R32"/>
  <c r="U32"/>
  <c r="L33"/>
  <c r="P33"/>
  <c r="Q33"/>
  <c r="R33"/>
  <c r="U33"/>
  <c r="L34"/>
  <c r="P34"/>
  <c r="Q34"/>
  <c r="R34"/>
  <c r="U34"/>
  <c r="L35"/>
  <c r="P35"/>
  <c r="Q35"/>
  <c r="R35"/>
  <c r="U35"/>
  <c r="L36"/>
  <c r="P36"/>
  <c r="Q36"/>
  <c r="R36"/>
  <c r="U36"/>
  <c r="L37"/>
  <c r="P37"/>
  <c r="Q37"/>
  <c r="R37"/>
  <c r="U37"/>
  <c r="L38"/>
  <c r="P38"/>
  <c r="Q38"/>
  <c r="R38"/>
  <c r="U38"/>
  <c r="L39"/>
  <c r="P39"/>
  <c r="Q39"/>
  <c r="R39"/>
  <c r="U39"/>
  <c r="L40"/>
  <c r="P40"/>
  <c r="Q40"/>
  <c r="R40"/>
  <c r="U40"/>
  <c r="L41"/>
  <c r="P41"/>
  <c r="Q41"/>
  <c r="R41"/>
  <c r="U41"/>
  <c r="L42"/>
  <c r="P42"/>
  <c r="Q42"/>
  <c r="R42"/>
  <c r="U42"/>
  <c r="L43"/>
  <c r="P43"/>
  <c r="Q43"/>
  <c r="R43"/>
  <c r="U43"/>
  <c r="L44"/>
  <c r="P44"/>
  <c r="Q44"/>
  <c r="R44"/>
  <c r="U44"/>
  <c r="L45"/>
  <c r="P45"/>
  <c r="Q45"/>
  <c r="R45"/>
  <c r="U45"/>
  <c r="L46"/>
  <c r="P46"/>
  <c r="Q46"/>
  <c r="R46"/>
  <c r="U46"/>
  <c r="L47"/>
  <c r="P47"/>
  <c r="Q47"/>
  <c r="R47"/>
  <c r="U47"/>
  <c r="L48"/>
  <c r="P48"/>
  <c r="Q48"/>
  <c r="R48"/>
  <c r="U48"/>
  <c r="L49"/>
  <c r="P49"/>
  <c r="Q49"/>
  <c r="R49"/>
  <c r="U49"/>
  <c r="L50"/>
  <c r="P50"/>
  <c r="Q50"/>
  <c r="R50"/>
  <c r="U50"/>
  <c r="L51"/>
  <c r="P51"/>
  <c r="Q51"/>
  <c r="R51"/>
  <c r="U51"/>
  <c r="L52"/>
  <c r="P52"/>
  <c r="Q52"/>
  <c r="R52"/>
  <c r="U52"/>
  <c r="L53"/>
  <c r="P53"/>
  <c r="Q53"/>
  <c r="R53"/>
  <c r="U53"/>
  <c r="L54"/>
  <c r="P54"/>
  <c r="Q54"/>
  <c r="R54"/>
  <c r="U54"/>
  <c r="L55"/>
  <c r="P55"/>
  <c r="Q55"/>
  <c r="R55"/>
  <c r="U55"/>
  <c r="L56"/>
  <c r="P56"/>
  <c r="Q56"/>
  <c r="R56"/>
  <c r="U56"/>
  <c r="L57"/>
  <c r="P57"/>
  <c r="Q57"/>
  <c r="R57"/>
  <c r="U57"/>
  <c r="L58"/>
  <c r="P58"/>
  <c r="Q58"/>
  <c r="R58"/>
  <c r="U58"/>
  <c r="L59"/>
  <c r="P59"/>
  <c r="Q59"/>
  <c r="R59"/>
  <c r="U59"/>
  <c r="L60"/>
  <c r="P60"/>
  <c r="Q60"/>
  <c r="R60"/>
  <c r="U60"/>
  <c r="L61"/>
  <c r="P61"/>
  <c r="Q61"/>
  <c r="R61"/>
  <c r="U61"/>
  <c r="L62"/>
  <c r="P62"/>
  <c r="Q62"/>
  <c r="R62"/>
  <c r="U62"/>
  <c r="L63"/>
  <c r="P63"/>
  <c r="Q63"/>
  <c r="R63"/>
  <c r="U63"/>
  <c r="L64"/>
  <c r="P64"/>
  <c r="Q64"/>
  <c r="R64"/>
  <c r="U64"/>
  <c r="L65"/>
  <c r="P65"/>
  <c r="Q65"/>
  <c r="R65"/>
  <c r="U65"/>
  <c r="L66"/>
  <c r="P66"/>
  <c r="Q66"/>
  <c r="R66"/>
  <c r="U66"/>
  <c r="L67"/>
  <c r="P67"/>
  <c r="Q67"/>
  <c r="R67"/>
  <c r="U67"/>
  <c r="L68"/>
  <c r="P68"/>
  <c r="Q68"/>
  <c r="R68"/>
  <c r="U68"/>
  <c r="L69"/>
  <c r="P69"/>
  <c r="Q69"/>
  <c r="R69"/>
  <c r="U69"/>
  <c r="L70"/>
  <c r="P70"/>
  <c r="Q70"/>
  <c r="R70"/>
  <c r="U70"/>
  <c r="L71"/>
  <c r="P71"/>
  <c r="Q71"/>
  <c r="R71"/>
  <c r="U71"/>
  <c r="L72"/>
  <c r="P72"/>
  <c r="Q72"/>
  <c r="R72"/>
  <c r="U72"/>
  <c r="L73"/>
  <c r="P73"/>
  <c r="Q73"/>
  <c r="R73"/>
  <c r="U73"/>
  <c r="L74"/>
  <c r="P74"/>
  <c r="Q74"/>
  <c r="R74"/>
  <c r="U74"/>
  <c r="L75"/>
  <c r="P75"/>
  <c r="Q75"/>
  <c r="R75"/>
  <c r="U75"/>
  <c r="L76"/>
  <c r="P76"/>
  <c r="Q76"/>
  <c r="R76"/>
  <c r="U76"/>
  <c r="L77"/>
  <c r="P77"/>
  <c r="Q77"/>
  <c r="R77"/>
  <c r="U77"/>
  <c r="L78"/>
  <c r="P78"/>
  <c r="Q78"/>
  <c r="R78"/>
  <c r="U78"/>
  <c r="L79"/>
  <c r="P79"/>
  <c r="Q79"/>
  <c r="R79"/>
  <c r="U79"/>
  <c r="L80"/>
  <c r="P80"/>
  <c r="Q80"/>
  <c r="R80"/>
  <c r="U80"/>
  <c r="L81"/>
  <c r="P81"/>
  <c r="Q81"/>
  <c r="R81"/>
  <c r="U81"/>
  <c r="L82"/>
  <c r="P82"/>
  <c r="Q82"/>
  <c r="R82"/>
  <c r="U82"/>
  <c r="L83"/>
  <c r="P83"/>
  <c r="Q83"/>
  <c r="R83"/>
  <c r="U83"/>
  <c r="L84"/>
  <c r="P84"/>
  <c r="Q84"/>
  <c r="R84"/>
  <c r="U84"/>
  <c r="L85"/>
  <c r="P85"/>
  <c r="Q85"/>
  <c r="R85"/>
  <c r="U85"/>
  <c r="L86"/>
  <c r="P86"/>
  <c r="Q86"/>
  <c r="R86"/>
  <c r="U86"/>
  <c r="L87"/>
  <c r="P87"/>
  <c r="Q87"/>
  <c r="R87"/>
  <c r="U87"/>
  <c r="U8" i="42"/>
  <c r="R8"/>
  <c r="P8"/>
  <c r="Q8"/>
  <c r="L8"/>
  <c r="R8" i="37"/>
  <c r="L8"/>
  <c r="P8"/>
  <c r="Q8"/>
  <c r="U8"/>
  <c r="A80" i="48"/>
  <c r="A81"/>
  <c r="A82"/>
  <c r="A83"/>
  <c r="A84"/>
  <c r="A85"/>
  <c r="A86"/>
  <c r="A87"/>
  <c r="A88"/>
  <c r="A89"/>
  <c r="A90"/>
  <c r="A91"/>
  <c r="A92"/>
  <c r="A93"/>
  <c r="A94"/>
  <c r="A95"/>
  <c r="A96"/>
  <c r="A97"/>
  <c r="A98"/>
  <c r="A99"/>
  <c r="A100"/>
  <c r="A101"/>
  <c r="A102"/>
  <c r="A103"/>
  <c r="A104"/>
  <c r="A105"/>
  <c r="A106"/>
  <c r="A107"/>
  <c r="A108"/>
  <c r="A109"/>
  <c r="A110"/>
  <c r="A111"/>
  <c r="A112"/>
  <c r="A113"/>
  <c r="A114"/>
  <c r="A115"/>
  <c r="A116"/>
  <c r="A117"/>
  <c r="A118"/>
  <c r="A119"/>
  <c r="A120"/>
  <c r="A121"/>
  <c r="A122"/>
  <c r="A123"/>
  <c r="A124"/>
  <c r="A125"/>
  <c r="A126"/>
  <c r="A127"/>
  <c r="A128"/>
  <c r="A129"/>
  <c r="A130"/>
  <c r="A131"/>
  <c r="A132"/>
  <c r="A133"/>
  <c r="A134"/>
  <c r="A135"/>
  <c r="A136"/>
  <c r="A137"/>
  <c r="A138"/>
  <c r="A139"/>
  <c r="A140"/>
  <c r="A141"/>
  <c r="A142"/>
  <c r="A143"/>
  <c r="A144"/>
  <c r="A145"/>
  <c r="A146"/>
  <c r="A147"/>
  <c r="A148"/>
  <c r="A149"/>
  <c r="A150"/>
  <c r="A151"/>
  <c r="A152"/>
  <c r="A153"/>
  <c r="A154"/>
  <c r="A155"/>
  <c r="A156"/>
  <c r="A157"/>
  <c r="A158"/>
  <c r="A159"/>
  <c r="A160"/>
  <c r="A161"/>
  <c r="A162"/>
  <c r="A163"/>
  <c r="A164"/>
  <c r="A165"/>
  <c r="A166"/>
  <c r="A167"/>
  <c r="A168"/>
  <c r="A169"/>
  <c r="A170"/>
  <c r="A171"/>
  <c r="A172"/>
  <c r="A173"/>
  <c r="A174"/>
  <c r="A175"/>
  <c r="A176"/>
  <c r="A177"/>
  <c r="A178"/>
  <c r="A179"/>
  <c r="A180"/>
  <c r="A181"/>
  <c r="A182"/>
  <c r="A183"/>
  <c r="A184"/>
  <c r="A185"/>
  <c r="A186"/>
  <c r="A187"/>
  <c r="A188"/>
  <c r="A189"/>
  <c r="A190"/>
  <c r="A191"/>
  <c r="A192"/>
  <c r="A193"/>
  <c r="A194"/>
  <c r="A195"/>
  <c r="A196"/>
  <c r="A197"/>
  <c r="A198"/>
  <c r="A199"/>
  <c r="A200"/>
  <c r="A201"/>
  <c r="A202"/>
  <c r="A203"/>
  <c r="A204"/>
  <c r="A205"/>
  <c r="A206"/>
  <c r="A207"/>
  <c r="A208"/>
  <c r="A209"/>
  <c r="A210"/>
  <c r="A211"/>
  <c r="A212"/>
  <c r="A213"/>
  <c r="A214"/>
  <c r="A215"/>
  <c r="A216"/>
  <c r="A217"/>
  <c r="A218"/>
  <c r="A219"/>
  <c r="A220"/>
  <c r="A221"/>
  <c r="A222"/>
  <c r="A223"/>
  <c r="A224"/>
  <c r="A225"/>
  <c r="A226"/>
  <c r="A227"/>
  <c r="A228"/>
  <c r="A229"/>
  <c r="A230"/>
  <c r="A231"/>
  <c r="A232"/>
  <c r="A233"/>
  <c r="A234"/>
  <c r="A235"/>
  <c r="A236"/>
  <c r="A237"/>
  <c r="A238"/>
  <c r="A239"/>
  <c r="A240"/>
  <c r="A241"/>
  <c r="A242"/>
  <c r="A243"/>
  <c r="A244"/>
  <c r="A245"/>
  <c r="A246"/>
  <c r="A247"/>
  <c r="A248"/>
  <c r="A249"/>
  <c r="A250"/>
  <c r="A251"/>
  <c r="A252"/>
  <c r="A253"/>
  <c r="A254"/>
  <c r="A255"/>
  <c r="A256"/>
  <c r="A257"/>
  <c r="A258"/>
  <c r="A259"/>
  <c r="A260"/>
  <c r="A261"/>
  <c r="A262"/>
  <c r="A263"/>
  <c r="A264"/>
  <c r="A265"/>
  <c r="A266"/>
  <c r="A267"/>
  <c r="A268"/>
  <c r="A269"/>
  <c r="A270"/>
  <c r="A271"/>
  <c r="A272"/>
  <c r="A273"/>
  <c r="A274"/>
  <c r="A275"/>
  <c r="A276"/>
  <c r="A277"/>
  <c r="A278"/>
  <c r="A279"/>
  <c r="A280"/>
  <c r="A281"/>
  <c r="A282"/>
  <c r="A283"/>
  <c r="A284"/>
  <c r="A285"/>
  <c r="A286"/>
  <c r="A287"/>
  <c r="A288"/>
  <c r="A289"/>
  <c r="A290"/>
  <c r="A291"/>
  <c r="A292"/>
  <c r="A293"/>
  <c r="A294"/>
  <c r="A295"/>
  <c r="A296"/>
  <c r="A297"/>
  <c r="A298"/>
  <c r="A299"/>
  <c r="A300"/>
  <c r="A301"/>
  <c r="A302"/>
  <c r="A303"/>
  <c r="A304"/>
  <c r="A305"/>
  <c r="A306"/>
  <c r="A307"/>
  <c r="A308"/>
  <c r="A309"/>
  <c r="A310"/>
  <c r="A311"/>
  <c r="A312"/>
  <c r="A313"/>
  <c r="A314"/>
  <c r="A315"/>
  <c r="A316"/>
  <c r="A317"/>
  <c r="A318"/>
  <c r="A319"/>
  <c r="A320"/>
  <c r="A321"/>
  <c r="A322"/>
  <c r="A323"/>
  <c r="A324"/>
  <c r="A325"/>
  <c r="A326"/>
  <c r="A327"/>
  <c r="A328"/>
  <c r="A329"/>
  <c r="A330"/>
  <c r="A331"/>
  <c r="A332"/>
  <c r="A333"/>
  <c r="A334"/>
  <c r="A335"/>
  <c r="A336"/>
  <c r="A337"/>
  <c r="A338"/>
  <c r="A339"/>
  <c r="A340"/>
  <c r="A341"/>
  <c r="A342"/>
  <c r="A343"/>
  <c r="A344"/>
  <c r="A345"/>
  <c r="A346"/>
  <c r="A347"/>
  <c r="A348"/>
  <c r="A349"/>
  <c r="A350"/>
  <c r="A351"/>
  <c r="A352"/>
  <c r="A353"/>
  <c r="A354"/>
  <c r="A355"/>
  <c r="A356"/>
  <c r="A357"/>
  <c r="A358"/>
  <c r="A359"/>
  <c r="A360"/>
  <c r="A361"/>
  <c r="A362"/>
  <c r="A363"/>
  <c r="A364"/>
  <c r="A365"/>
  <c r="A366"/>
  <c r="A367"/>
  <c r="A368"/>
  <c r="A369"/>
  <c r="A370"/>
  <c r="A371"/>
  <c r="A372"/>
  <c r="A373"/>
  <c r="A374"/>
  <c r="A375"/>
  <c r="A376"/>
  <c r="A377"/>
  <c r="A378"/>
  <c r="A379"/>
  <c r="A380"/>
  <c r="A381"/>
  <c r="A382"/>
  <c r="A383"/>
  <c r="A384"/>
  <c r="A385"/>
  <c r="A386"/>
  <c r="A387"/>
  <c r="A388"/>
  <c r="A389"/>
  <c r="A390"/>
  <c r="A391"/>
  <c r="A392"/>
  <c r="A393"/>
  <c r="A394"/>
  <c r="A395"/>
  <c r="A396"/>
  <c r="A397"/>
  <c r="A398"/>
  <c r="A399"/>
  <c r="A400"/>
  <c r="A401"/>
  <c r="A402"/>
  <c r="A403"/>
  <c r="A404"/>
  <c r="A405"/>
  <c r="A406"/>
  <c r="A407"/>
  <c r="A408"/>
  <c r="A409"/>
  <c r="A410"/>
  <c r="A411"/>
  <c r="A412"/>
  <c r="A413"/>
  <c r="A414"/>
  <c r="A415"/>
  <c r="A416"/>
  <c r="A417"/>
  <c r="A418"/>
  <c r="A419"/>
  <c r="A420"/>
  <c r="A421"/>
  <c r="A422"/>
  <c r="A423"/>
  <c r="A424"/>
  <c r="A425"/>
  <c r="A426"/>
  <c r="A427"/>
  <c r="A428"/>
  <c r="A429"/>
  <c r="A430"/>
  <c r="A431"/>
  <c r="A432"/>
  <c r="A433"/>
  <c r="A434"/>
  <c r="A435"/>
  <c r="A436"/>
  <c r="A437"/>
  <c r="A438"/>
  <c r="A439"/>
  <c r="A440"/>
  <c r="A441"/>
  <c r="A442"/>
  <c r="A443"/>
  <c r="A444"/>
  <c r="A445"/>
  <c r="A446"/>
  <c r="A447"/>
  <c r="A448"/>
  <c r="A449"/>
  <c r="A450"/>
  <c r="A451"/>
  <c r="A452"/>
  <c r="A453"/>
  <c r="A454"/>
  <c r="A455"/>
  <c r="A456"/>
  <c r="A457"/>
  <c r="A458"/>
  <c r="A459"/>
  <c r="A460"/>
  <c r="A461"/>
  <c r="A462"/>
  <c r="A463"/>
  <c r="A464"/>
  <c r="A465"/>
  <c r="A466"/>
  <c r="A467"/>
  <c r="A468"/>
  <c r="A469"/>
  <c r="A470"/>
  <c r="A471"/>
  <c r="A472"/>
  <c r="A473"/>
  <c r="A474"/>
  <c r="A475"/>
  <c r="A476"/>
  <c r="A477"/>
  <c r="A478"/>
  <c r="A479"/>
  <c r="A480"/>
  <c r="A481"/>
  <c r="A482"/>
  <c r="A483"/>
  <c r="A484"/>
  <c r="A485"/>
  <c r="A486"/>
  <c r="A487"/>
  <c r="A488"/>
  <c r="A489"/>
  <c r="A490"/>
  <c r="A491"/>
  <c r="A492"/>
  <c r="A493"/>
  <c r="A494"/>
  <c r="A495"/>
  <c r="A496"/>
  <c r="A497"/>
  <c r="A498"/>
  <c r="A499"/>
  <c r="A500"/>
  <c r="A501"/>
  <c r="A502"/>
  <c r="A503"/>
  <c r="A504"/>
  <c r="A505"/>
  <c r="A506"/>
  <c r="A507"/>
  <c r="A508"/>
  <c r="A509"/>
  <c r="A510"/>
  <c r="A511"/>
  <c r="A512"/>
  <c r="A513"/>
  <c r="A514"/>
  <c r="A515"/>
  <c r="A516"/>
  <c r="A517"/>
  <c r="A518"/>
  <c r="A519"/>
  <c r="A520"/>
  <c r="A521"/>
  <c r="A522"/>
  <c r="A523"/>
  <c r="A524"/>
  <c r="A525"/>
  <c r="A526"/>
  <c r="A527"/>
  <c r="A528"/>
  <c r="A529"/>
  <c r="A530"/>
  <c r="A531"/>
  <c r="A532"/>
  <c r="A533"/>
  <c r="A534"/>
  <c r="A535"/>
  <c r="A536"/>
  <c r="A537"/>
  <c r="A538"/>
  <c r="A539"/>
  <c r="A540"/>
  <c r="A541"/>
  <c r="A542"/>
  <c r="A543"/>
  <c r="A544"/>
  <c r="A545"/>
  <c r="A546"/>
  <c r="A547"/>
  <c r="A548"/>
  <c r="A549"/>
  <c r="A550"/>
  <c r="A551"/>
  <c r="A552"/>
  <c r="A553"/>
  <c r="A554"/>
  <c r="A555"/>
  <c r="A556"/>
  <c r="A557"/>
  <c r="A558"/>
  <c r="A559"/>
  <c r="A560"/>
  <c r="A561"/>
  <c r="A562"/>
  <c r="A563"/>
  <c r="A564"/>
  <c r="A565"/>
  <c r="A566"/>
  <c r="A567"/>
  <c r="A568"/>
  <c r="A569"/>
  <c r="A570"/>
  <c r="A571"/>
  <c r="A572"/>
  <c r="A573"/>
  <c r="A574"/>
  <c r="A575"/>
  <c r="A576"/>
  <c r="A577"/>
  <c r="A578"/>
  <c r="A579"/>
  <c r="A580"/>
  <c r="A581"/>
  <c r="A582"/>
  <c r="A583"/>
  <c r="A584"/>
  <c r="A585"/>
  <c r="A586"/>
  <c r="A587"/>
  <c r="A588"/>
  <c r="A589"/>
  <c r="A590"/>
  <c r="A591"/>
  <c r="A77" i="47"/>
  <c r="A78"/>
  <c r="A79"/>
  <c r="A80"/>
  <c r="A81"/>
  <c r="A82"/>
  <c r="A83"/>
  <c r="A84"/>
  <c r="A85"/>
  <c r="A86"/>
  <c r="A87"/>
  <c r="A88"/>
  <c r="A89"/>
  <c r="A90"/>
  <c r="A91"/>
  <c r="A92"/>
  <c r="A93"/>
  <c r="A94"/>
  <c r="A95"/>
  <c r="A96"/>
  <c r="A97"/>
  <c r="A98"/>
  <c r="A99"/>
  <c r="A100"/>
  <c r="A101"/>
  <c r="A102"/>
  <c r="A103"/>
  <c r="A104"/>
  <c r="A105"/>
  <c r="A106"/>
  <c r="A107"/>
  <c r="A108"/>
  <c r="A109"/>
  <c r="A110"/>
  <c r="A111"/>
  <c r="A112"/>
  <c r="A113"/>
  <c r="A114"/>
  <c r="A115"/>
  <c r="A116"/>
  <c r="A117"/>
  <c r="A118"/>
  <c r="A119"/>
  <c r="A120"/>
  <c r="A121"/>
  <c r="A122"/>
  <c r="A123"/>
  <c r="A124"/>
  <c r="A125"/>
  <c r="A126"/>
  <c r="A127"/>
  <c r="A128"/>
  <c r="A129"/>
  <c r="A130"/>
  <c r="A131"/>
  <c r="A132"/>
  <c r="A133"/>
  <c r="A134"/>
  <c r="A135"/>
  <c r="A136"/>
  <c r="A137"/>
  <c r="A138"/>
  <c r="A139"/>
  <c r="A140"/>
  <c r="A141"/>
  <c r="A142"/>
  <c r="A143"/>
  <c r="A144"/>
  <c r="A145"/>
  <c r="A146"/>
  <c r="A147"/>
  <c r="A148"/>
  <c r="A149"/>
  <c r="A150"/>
  <c r="A151"/>
  <c r="A152"/>
  <c r="A153"/>
  <c r="A154"/>
  <c r="A155"/>
  <c r="A156"/>
  <c r="A157"/>
  <c r="A158"/>
  <c r="A159"/>
  <c r="A160"/>
  <c r="A161"/>
  <c r="A162"/>
  <c r="A163"/>
  <c r="A164"/>
  <c r="A165"/>
  <c r="A166"/>
  <c r="A167"/>
  <c r="A168"/>
  <c r="A169"/>
  <c r="A170"/>
  <c r="A171"/>
  <c r="A172"/>
  <c r="A173"/>
  <c r="A174"/>
  <c r="A175"/>
  <c r="A176"/>
  <c r="A177"/>
  <c r="A178"/>
  <c r="A179"/>
  <c r="A180"/>
  <c r="A181"/>
  <c r="A182"/>
  <c r="A183"/>
  <c r="A184"/>
  <c r="A185"/>
  <c r="A186"/>
  <c r="A187"/>
  <c r="A188"/>
  <c r="A189"/>
  <c r="A190"/>
  <c r="A191"/>
  <c r="A192"/>
  <c r="A193"/>
  <c r="A194"/>
  <c r="A195"/>
  <c r="A196"/>
  <c r="A197"/>
  <c r="A198"/>
  <c r="A199"/>
  <c r="A200"/>
  <c r="A201"/>
  <c r="A202"/>
  <c r="A203"/>
  <c r="A204"/>
  <c r="A205"/>
  <c r="A206"/>
  <c r="A207"/>
  <c r="A208"/>
  <c r="A209"/>
  <c r="A210"/>
  <c r="A211"/>
  <c r="A212"/>
  <c r="A213"/>
  <c r="A214"/>
  <c r="A215"/>
  <c r="A216"/>
  <c r="A217"/>
  <c r="A218"/>
  <c r="A219"/>
  <c r="A220"/>
  <c r="A221"/>
  <c r="A222"/>
  <c r="A223"/>
  <c r="A224"/>
  <c r="A225"/>
  <c r="A226"/>
  <c r="A227"/>
  <c r="A228"/>
  <c r="A229"/>
  <c r="A230"/>
  <c r="A231"/>
  <c r="A232"/>
  <c r="A233"/>
  <c r="A234"/>
  <c r="A235"/>
  <c r="A236"/>
  <c r="A237"/>
  <c r="A238"/>
  <c r="A239"/>
  <c r="A240"/>
  <c r="A241"/>
  <c r="A242"/>
  <c r="A243"/>
  <c r="A244"/>
  <c r="A245"/>
  <c r="A246"/>
  <c r="A247"/>
  <c r="A248"/>
  <c r="A249"/>
  <c r="A250"/>
  <c r="A251"/>
  <c r="A252"/>
  <c r="A253"/>
  <c r="A254"/>
  <c r="A255"/>
  <c r="A256"/>
  <c r="A257"/>
  <c r="A258"/>
  <c r="A259"/>
  <c r="A260"/>
  <c r="A261"/>
  <c r="A262"/>
  <c r="A263"/>
  <c r="A264"/>
  <c r="A265"/>
  <c r="A266"/>
  <c r="A267"/>
  <c r="A268"/>
  <c r="A269"/>
  <c r="A270"/>
  <c r="A271"/>
  <c r="A272"/>
  <c r="A273"/>
  <c r="A274"/>
  <c r="A275"/>
  <c r="A276"/>
  <c r="A277"/>
  <c r="A278"/>
  <c r="A279"/>
  <c r="A280"/>
  <c r="A281"/>
  <c r="A282"/>
  <c r="A283"/>
  <c r="A284"/>
  <c r="A285"/>
  <c r="A286"/>
  <c r="A287"/>
  <c r="A288"/>
  <c r="A289"/>
  <c r="A290"/>
  <c r="A291"/>
  <c r="A292"/>
  <c r="A293"/>
  <c r="A294"/>
  <c r="A295"/>
  <c r="A296"/>
  <c r="A297"/>
  <c r="A298"/>
  <c r="A299"/>
  <c r="A300"/>
  <c r="A301"/>
  <c r="A302"/>
  <c r="A303"/>
  <c r="A304"/>
  <c r="A305"/>
  <c r="A306"/>
  <c r="A307"/>
  <c r="A308"/>
  <c r="A309"/>
  <c r="A310"/>
  <c r="A311"/>
  <c r="A312"/>
  <c r="A313"/>
  <c r="A314"/>
  <c r="A315"/>
  <c r="A316"/>
  <c r="A317"/>
  <c r="A318"/>
  <c r="A319"/>
  <c r="A320"/>
  <c r="A321"/>
  <c r="A322"/>
  <c r="A323"/>
  <c r="A324"/>
  <c r="A325"/>
  <c r="A326"/>
  <c r="A327"/>
  <c r="A328"/>
  <c r="A329"/>
  <c r="A330"/>
  <c r="A331"/>
  <c r="A332"/>
  <c r="A333"/>
  <c r="A334"/>
  <c r="A335"/>
  <c r="A336"/>
  <c r="A337"/>
  <c r="A338"/>
  <c r="A339"/>
  <c r="A340"/>
  <c r="A341"/>
  <c r="A342"/>
  <c r="A343"/>
  <c r="A344"/>
  <c r="A345"/>
  <c r="A346"/>
  <c r="A347"/>
  <c r="A348"/>
  <c r="A349"/>
  <c r="A350"/>
  <c r="A351"/>
  <c r="A352"/>
  <c r="A353"/>
  <c r="A354"/>
  <c r="A355"/>
  <c r="A356"/>
  <c r="A357"/>
  <c r="A358"/>
  <c r="A359"/>
  <c r="A360"/>
  <c r="A361"/>
  <c r="A362"/>
  <c r="A363"/>
  <c r="A364"/>
  <c r="A365"/>
  <c r="A366"/>
  <c r="A367"/>
  <c r="A368"/>
  <c r="A369"/>
  <c r="A370"/>
  <c r="A371"/>
  <c r="A372"/>
  <c r="A373"/>
  <c r="A374"/>
  <c r="A375"/>
  <c r="A376"/>
  <c r="A377"/>
  <c r="A378"/>
  <c r="A379"/>
  <c r="A380"/>
  <c r="A381"/>
  <c r="A382"/>
  <c r="A383"/>
  <c r="A384"/>
  <c r="A385"/>
  <c r="A386"/>
  <c r="A387"/>
  <c r="A388"/>
  <c r="A389"/>
  <c r="A390"/>
  <c r="A391"/>
  <c r="A392"/>
  <c r="A393"/>
  <c r="A394"/>
  <c r="A395"/>
  <c r="A396"/>
  <c r="A397"/>
  <c r="A398"/>
  <c r="A399"/>
  <c r="A400"/>
  <c r="A401"/>
  <c r="A402"/>
  <c r="A403"/>
  <c r="A404"/>
  <c r="A405"/>
  <c r="A406"/>
  <c r="A407"/>
  <c r="A408"/>
  <c r="A409"/>
  <c r="A410"/>
  <c r="A411"/>
  <c r="A412"/>
  <c r="A413"/>
  <c r="A414"/>
  <c r="A415"/>
  <c r="A416"/>
  <c r="A417"/>
  <c r="A418"/>
  <c r="A419"/>
  <c r="A420"/>
  <c r="A421"/>
  <c r="A422"/>
  <c r="A423"/>
  <c r="A424"/>
  <c r="A425"/>
  <c r="A426"/>
  <c r="A427"/>
  <c r="A428"/>
  <c r="A429"/>
  <c r="A430"/>
  <c r="A431"/>
  <c r="A432"/>
  <c r="A433"/>
  <c r="A434"/>
  <c r="A435"/>
  <c r="A436"/>
  <c r="A437"/>
  <c r="A438"/>
  <c r="A439"/>
  <c r="A440"/>
  <c r="A441"/>
  <c r="A442"/>
  <c r="A443"/>
  <c r="A444"/>
  <c r="A445"/>
  <c r="A446"/>
  <c r="A447"/>
  <c r="A448"/>
  <c r="A449"/>
  <c r="A450"/>
  <c r="A451"/>
  <c r="A452"/>
  <c r="A453"/>
  <c r="A454"/>
  <c r="A455"/>
  <c r="A456"/>
  <c r="A457"/>
  <c r="A458"/>
  <c r="A459"/>
  <c r="A460"/>
  <c r="A461"/>
  <c r="A462"/>
  <c r="A463"/>
  <c r="A464"/>
  <c r="A465"/>
  <c r="A466"/>
  <c r="A467"/>
  <c r="A468"/>
  <c r="A469"/>
  <c r="A470"/>
  <c r="A471"/>
  <c r="A472"/>
  <c r="A473"/>
  <c r="A474"/>
  <c r="A475"/>
  <c r="A476"/>
  <c r="A477"/>
  <c r="A478"/>
  <c r="A479"/>
  <c r="A480"/>
  <c r="A481"/>
  <c r="A482"/>
  <c r="A483"/>
  <c r="A484"/>
  <c r="A485"/>
  <c r="A486"/>
  <c r="A487"/>
  <c r="A488"/>
  <c r="A489"/>
  <c r="A490"/>
  <c r="A491"/>
  <c r="A492"/>
  <c r="A493"/>
  <c r="A494"/>
  <c r="A495"/>
  <c r="A496"/>
  <c r="A497"/>
  <c r="A498"/>
  <c r="A499"/>
  <c r="A500"/>
  <c r="A501"/>
  <c r="A502"/>
  <c r="A503"/>
  <c r="A504"/>
  <c r="A505"/>
  <c r="A506"/>
  <c r="A507"/>
  <c r="A508"/>
  <c r="A509"/>
  <c r="A510"/>
  <c r="A511"/>
  <c r="A512"/>
  <c r="A513"/>
  <c r="A514"/>
  <c r="A515"/>
  <c r="A516"/>
  <c r="A517"/>
  <c r="A518"/>
  <c r="A519"/>
  <c r="A520"/>
  <c r="A521"/>
  <c r="A522"/>
  <c r="A523"/>
  <c r="A524"/>
  <c r="A525"/>
  <c r="A526"/>
  <c r="A527"/>
  <c r="A528"/>
  <c r="A529"/>
  <c r="A530"/>
  <c r="A531"/>
  <c r="A532"/>
  <c r="A533"/>
  <c r="A534"/>
  <c r="A535"/>
  <c r="A536"/>
  <c r="A537"/>
  <c r="A538"/>
  <c r="A539"/>
  <c r="A540"/>
  <c r="A541"/>
  <c r="A542"/>
  <c r="A543"/>
  <c r="A544"/>
  <c r="A545"/>
  <c r="A546"/>
  <c r="A547"/>
  <c r="A548"/>
  <c r="A549"/>
  <c r="A550"/>
  <c r="A551"/>
  <c r="A552"/>
  <c r="A553"/>
  <c r="A554"/>
  <c r="A555"/>
  <c r="A556"/>
  <c r="A557"/>
  <c r="A558"/>
  <c r="A559"/>
  <c r="A560"/>
  <c r="A561"/>
  <c r="A562"/>
  <c r="A563"/>
  <c r="A564"/>
  <c r="A565"/>
  <c r="A566"/>
  <c r="A567"/>
  <c r="A568"/>
  <c r="A569"/>
  <c r="A570"/>
  <c r="A571"/>
  <c r="A572"/>
  <c r="A573"/>
  <c r="A574"/>
  <c r="A575"/>
  <c r="A576"/>
  <c r="A577"/>
  <c r="A578"/>
  <c r="A579"/>
  <c r="A580"/>
  <c r="A581"/>
  <c r="A582"/>
  <c r="A583"/>
  <c r="A584"/>
  <c r="A585"/>
  <c r="A586"/>
  <c r="A587"/>
  <c r="A588"/>
  <c r="A70" i="46"/>
  <c r="A71"/>
  <c r="A72"/>
  <c r="A73"/>
  <c r="A74"/>
  <c r="A75"/>
  <c r="A76"/>
  <c r="A77"/>
  <c r="A78"/>
  <c r="A79"/>
  <c r="A80"/>
  <c r="A81"/>
  <c r="A82"/>
  <c r="A83"/>
  <c r="A84"/>
  <c r="A85"/>
  <c r="A86"/>
  <c r="A87"/>
  <c r="A88"/>
  <c r="A89"/>
  <c r="A90"/>
  <c r="A91"/>
  <c r="A92"/>
  <c r="A93"/>
  <c r="A94"/>
  <c r="A95"/>
  <c r="A96"/>
  <c r="A97"/>
  <c r="A98"/>
  <c r="A99"/>
  <c r="A100"/>
  <c r="A101"/>
  <c r="A102"/>
  <c r="A103"/>
  <c r="A104"/>
  <c r="A105"/>
  <c r="A106"/>
  <c r="A107"/>
  <c r="A108"/>
  <c r="A109"/>
  <c r="A110"/>
  <c r="A111"/>
  <c r="A112"/>
  <c r="A113"/>
  <c r="A114"/>
  <c r="A115"/>
  <c r="A116"/>
  <c r="A117"/>
  <c r="A118"/>
  <c r="A119"/>
  <c r="A120"/>
  <c r="A121"/>
  <c r="A122"/>
  <c r="A123"/>
  <c r="A124"/>
  <c r="A125"/>
  <c r="A126"/>
  <c r="A127"/>
  <c r="A128"/>
  <c r="A129"/>
  <c r="A130"/>
  <c r="A131"/>
  <c r="A132"/>
  <c r="A133"/>
  <c r="A134"/>
  <c r="A135"/>
  <c r="A136"/>
  <c r="A137"/>
  <c r="A138"/>
  <c r="A139"/>
  <c r="A140"/>
  <c r="A141"/>
  <c r="A142"/>
  <c r="A143"/>
  <c r="A144"/>
  <c r="A145"/>
  <c r="A146"/>
  <c r="A147"/>
  <c r="A148"/>
  <c r="A149"/>
  <c r="A150"/>
  <c r="A151"/>
  <c r="A152"/>
  <c r="A153"/>
  <c r="A154"/>
  <c r="A155"/>
  <c r="A156"/>
  <c r="A157"/>
  <c r="A158"/>
  <c r="A159"/>
  <c r="A160"/>
  <c r="A161"/>
  <c r="A162"/>
  <c r="A163"/>
  <c r="A164"/>
  <c r="A165"/>
  <c r="A166"/>
  <c r="A167"/>
  <c r="A168"/>
  <c r="A169"/>
  <c r="A170"/>
  <c r="A171"/>
  <c r="A172"/>
  <c r="A173"/>
  <c r="A174"/>
  <c r="A175"/>
  <c r="A176"/>
  <c r="A177"/>
  <c r="A178"/>
  <c r="A179"/>
  <c r="A180"/>
  <c r="A181"/>
  <c r="A182"/>
  <c r="A183"/>
  <c r="A184"/>
  <c r="A185"/>
  <c r="A186"/>
  <c r="A187"/>
  <c r="A188"/>
  <c r="A189"/>
  <c r="A190"/>
  <c r="A191"/>
  <c r="A192"/>
  <c r="A193"/>
  <c r="A194"/>
  <c r="A195"/>
  <c r="A196"/>
  <c r="A197"/>
  <c r="A198"/>
  <c r="A199"/>
  <c r="A200"/>
  <c r="A201"/>
  <c r="A202"/>
  <c r="A203"/>
  <c r="A204"/>
  <c r="A205"/>
  <c r="A206"/>
  <c r="A207"/>
  <c r="A208"/>
  <c r="A209"/>
  <c r="A210"/>
  <c r="A211"/>
  <c r="A212"/>
  <c r="A213"/>
  <c r="A214"/>
  <c r="A215"/>
  <c r="A216"/>
  <c r="A217"/>
  <c r="A218"/>
  <c r="A219"/>
  <c r="A220"/>
  <c r="A221"/>
  <c r="A222"/>
  <c r="A223"/>
  <c r="A224"/>
  <c r="A225"/>
  <c r="A226"/>
  <c r="A227"/>
  <c r="A228"/>
  <c r="A229"/>
  <c r="A230"/>
  <c r="A231"/>
  <c r="A232"/>
  <c r="A233"/>
  <c r="A234"/>
  <c r="A235"/>
  <c r="A236"/>
  <c r="A237"/>
  <c r="A238"/>
  <c r="A239"/>
  <c r="A240"/>
  <c r="A241"/>
  <c r="A242"/>
  <c r="A243"/>
  <c r="A244"/>
  <c r="A245"/>
  <c r="A246"/>
  <c r="A247"/>
  <c r="A248"/>
  <c r="A249"/>
  <c r="A250"/>
  <c r="A251"/>
  <c r="A252"/>
  <c r="A253"/>
  <c r="A254"/>
  <c r="A255"/>
  <c r="A256"/>
  <c r="A257"/>
  <c r="A258"/>
  <c r="A259"/>
  <c r="A260"/>
  <c r="A261"/>
  <c r="A262"/>
  <c r="A263"/>
  <c r="A264"/>
  <c r="A265"/>
  <c r="A266"/>
  <c r="A267"/>
  <c r="A268"/>
  <c r="A269"/>
  <c r="A270"/>
  <c r="A271"/>
  <c r="A272"/>
  <c r="A273"/>
  <c r="A274"/>
  <c r="A275"/>
  <c r="A276"/>
  <c r="A277"/>
  <c r="A278"/>
  <c r="A279"/>
  <c r="A280"/>
  <c r="A281"/>
  <c r="A282"/>
  <c r="A283"/>
  <c r="A284"/>
  <c r="A285"/>
  <c r="A286"/>
  <c r="A287"/>
  <c r="A288"/>
  <c r="A289"/>
  <c r="A290"/>
  <c r="A291"/>
  <c r="A292"/>
  <c r="A293"/>
  <c r="A294"/>
  <c r="A295"/>
  <c r="A296"/>
  <c r="A297"/>
  <c r="A298"/>
  <c r="A299"/>
  <c r="A300"/>
  <c r="A301"/>
  <c r="A302"/>
  <c r="A303"/>
  <c r="A304"/>
  <c r="A305"/>
  <c r="A306"/>
  <c r="A307"/>
  <c r="A308"/>
  <c r="A309"/>
  <c r="A310"/>
  <c r="A311"/>
  <c r="A312"/>
  <c r="A313"/>
  <c r="A314"/>
  <c r="A315"/>
  <c r="A316"/>
  <c r="A317"/>
  <c r="A318"/>
  <c r="A319"/>
  <c r="A320"/>
  <c r="A321"/>
  <c r="A322"/>
  <c r="A323"/>
  <c r="A324"/>
  <c r="A325"/>
  <c r="A326"/>
  <c r="A327"/>
  <c r="A328"/>
  <c r="A329"/>
  <c r="A330"/>
  <c r="A331"/>
  <c r="A332"/>
  <c r="A333"/>
  <c r="A334"/>
  <c r="A335"/>
  <c r="A336"/>
  <c r="A337"/>
  <c r="A338"/>
  <c r="A339"/>
  <c r="A340"/>
  <c r="A341"/>
  <c r="A342"/>
  <c r="A343"/>
  <c r="A344"/>
  <c r="A345"/>
  <c r="A346"/>
  <c r="A347"/>
  <c r="A348"/>
  <c r="A349"/>
  <c r="A350"/>
  <c r="A351"/>
  <c r="A352"/>
  <c r="A353"/>
  <c r="A354"/>
  <c r="A355"/>
  <c r="A356"/>
  <c r="A357"/>
  <c r="A358"/>
  <c r="A359"/>
  <c r="A360"/>
  <c r="A361"/>
  <c r="A362"/>
  <c r="A363"/>
  <c r="A364"/>
  <c r="A365"/>
  <c r="A366"/>
  <c r="A367"/>
  <c r="A368"/>
  <c r="A369"/>
  <c r="A370"/>
  <c r="A371"/>
  <c r="A372"/>
  <c r="A373"/>
  <c r="A374"/>
  <c r="A375"/>
  <c r="A376"/>
  <c r="A377"/>
  <c r="A378"/>
  <c r="A379"/>
  <c r="A380"/>
  <c r="A381"/>
  <c r="A382"/>
  <c r="A383"/>
  <c r="A384"/>
  <c r="A385"/>
  <c r="A386"/>
  <c r="A387"/>
  <c r="A388"/>
  <c r="A389"/>
  <c r="A390"/>
  <c r="A391"/>
  <c r="A392"/>
  <c r="A393"/>
  <c r="A394"/>
  <c r="A395"/>
  <c r="A396"/>
  <c r="A397"/>
  <c r="A398"/>
  <c r="A399"/>
  <c r="A400"/>
  <c r="A401"/>
  <c r="A402"/>
  <c r="A403"/>
  <c r="A404"/>
  <c r="A405"/>
  <c r="A406"/>
  <c r="A407"/>
  <c r="A408"/>
  <c r="A409"/>
  <c r="A410"/>
  <c r="A411"/>
  <c r="A412"/>
  <c r="A413"/>
  <c r="A414"/>
  <c r="A415"/>
  <c r="A416"/>
  <c r="A417"/>
  <c r="A418"/>
  <c r="A419"/>
  <c r="A420"/>
  <c r="A421"/>
  <c r="A422"/>
  <c r="A423"/>
  <c r="A424"/>
  <c r="A425"/>
  <c r="A426"/>
  <c r="A427"/>
  <c r="A428"/>
  <c r="A429"/>
  <c r="A430"/>
  <c r="A431"/>
  <c r="A432"/>
  <c r="A433"/>
  <c r="A434"/>
  <c r="A435"/>
  <c r="A436"/>
  <c r="A437"/>
  <c r="A438"/>
  <c r="A439"/>
  <c r="A440"/>
  <c r="A441"/>
  <c r="A442"/>
  <c r="A443"/>
  <c r="A444"/>
  <c r="A445"/>
  <c r="A446"/>
  <c r="A447"/>
  <c r="A448"/>
  <c r="A449"/>
  <c r="A450"/>
  <c r="A451"/>
  <c r="A452"/>
  <c r="A453"/>
  <c r="A454"/>
  <c r="A455"/>
  <c r="A456"/>
  <c r="A457"/>
  <c r="A458"/>
  <c r="A459"/>
  <c r="A460"/>
  <c r="A461"/>
  <c r="A462"/>
  <c r="A463"/>
  <c r="A464"/>
  <c r="A465"/>
  <c r="A466"/>
  <c r="A467"/>
  <c r="A468"/>
  <c r="A469"/>
  <c r="A470"/>
  <c r="A471"/>
  <c r="A472"/>
  <c r="A473"/>
  <c r="A474"/>
  <c r="A475"/>
  <c r="A476"/>
  <c r="A477"/>
  <c r="A478"/>
  <c r="A479"/>
  <c r="A480"/>
  <c r="A481"/>
  <c r="A482"/>
  <c r="A483"/>
  <c r="A484"/>
  <c r="A485"/>
  <c r="A486"/>
  <c r="A487"/>
  <c r="A488"/>
  <c r="A489"/>
  <c r="A490"/>
  <c r="A491"/>
  <c r="A492"/>
  <c r="A493"/>
  <c r="A494"/>
  <c r="A495"/>
  <c r="A496"/>
  <c r="A497"/>
  <c r="A498"/>
  <c r="A499"/>
  <c r="A500"/>
  <c r="A501"/>
  <c r="A502"/>
  <c r="A503"/>
  <c r="A504"/>
  <c r="A505"/>
  <c r="A506"/>
  <c r="A507"/>
  <c r="A508"/>
  <c r="A509"/>
  <c r="A510"/>
  <c r="A511"/>
  <c r="A512"/>
  <c r="A513"/>
  <c r="A514"/>
  <c r="A515"/>
  <c r="A516"/>
  <c r="A517"/>
  <c r="A518"/>
  <c r="A519"/>
  <c r="A520"/>
  <c r="A521"/>
  <c r="A522"/>
  <c r="A523"/>
  <c r="A524"/>
  <c r="A525"/>
  <c r="A526"/>
  <c r="A527"/>
  <c r="A528"/>
  <c r="A529"/>
  <c r="A530"/>
  <c r="A531"/>
  <c r="A532"/>
  <c r="A533"/>
  <c r="A534"/>
  <c r="A535"/>
  <c r="A536"/>
  <c r="A537"/>
  <c r="A538"/>
  <c r="A539"/>
  <c r="A540"/>
  <c r="A541"/>
  <c r="A542"/>
  <c r="A543"/>
  <c r="A544"/>
  <c r="A545"/>
  <c r="A546"/>
  <c r="A547"/>
  <c r="A548"/>
  <c r="A549"/>
  <c r="A550"/>
  <c r="A551"/>
  <c r="A552"/>
  <c r="A553"/>
  <c r="A554"/>
  <c r="A555"/>
  <c r="A556"/>
  <c r="A557"/>
  <c r="A558"/>
  <c r="A559"/>
  <c r="A560"/>
  <c r="A561"/>
  <c r="A562"/>
  <c r="A563"/>
  <c r="A564"/>
  <c r="A565"/>
  <c r="A566"/>
  <c r="A567"/>
  <c r="A568"/>
  <c r="A569"/>
  <c r="A570"/>
  <c r="A571"/>
  <c r="A572"/>
  <c r="A573"/>
  <c r="A574"/>
  <c r="A575"/>
  <c r="A576"/>
  <c r="A577"/>
  <c r="A578"/>
  <c r="A579"/>
  <c r="A580"/>
  <c r="A581"/>
  <c r="A5" i="29"/>
  <c r="U4" s="1"/>
  <c r="A5" i="21"/>
  <c r="U4" s="1"/>
  <c r="U3"/>
  <c r="A5" i="9"/>
  <c r="U4" s="1"/>
  <c r="U3"/>
  <c r="A5" i="15"/>
  <c r="U4"/>
  <c r="U3"/>
  <c r="G5" i="29"/>
  <c r="G5" i="21"/>
  <c r="G5" i="15"/>
  <c r="G5" i="9"/>
  <c r="G4" i="8"/>
  <c r="G4" i="52"/>
  <c r="E39"/>
  <c r="D4"/>
  <c r="C4"/>
  <c r="A4"/>
  <c r="A2"/>
  <c r="A1"/>
  <c r="Q4" i="38"/>
  <c r="N79" s="1"/>
  <c r="H68"/>
  <c r="F68"/>
  <c r="E68"/>
  <c r="H67"/>
  <c r="F67"/>
  <c r="E67"/>
  <c r="C67"/>
  <c r="B67"/>
  <c r="J66"/>
  <c r="J65"/>
  <c r="J64"/>
  <c r="H64"/>
  <c r="F64"/>
  <c r="E64"/>
  <c r="H63"/>
  <c r="F63"/>
  <c r="E63"/>
  <c r="C63"/>
  <c r="B63"/>
  <c r="L62"/>
  <c r="L61"/>
  <c r="H60"/>
  <c r="F60"/>
  <c r="E60"/>
  <c r="H59"/>
  <c r="F59"/>
  <c r="E59"/>
  <c r="C59"/>
  <c r="B59"/>
  <c r="J58"/>
  <c r="J57"/>
  <c r="J56"/>
  <c r="H56"/>
  <c r="F56"/>
  <c r="E56"/>
  <c r="H55"/>
  <c r="F55"/>
  <c r="E55"/>
  <c r="C55"/>
  <c r="B55"/>
  <c r="N54"/>
  <c r="N53"/>
  <c r="H52"/>
  <c r="F52"/>
  <c r="E52"/>
  <c r="H51"/>
  <c r="F51"/>
  <c r="E51"/>
  <c r="C51"/>
  <c r="B51"/>
  <c r="J50"/>
  <c r="J49"/>
  <c r="J48"/>
  <c r="H48"/>
  <c r="F48"/>
  <c r="E48"/>
  <c r="H47"/>
  <c r="F47"/>
  <c r="E47"/>
  <c r="C47"/>
  <c r="B47"/>
  <c r="L46"/>
  <c r="L45"/>
  <c r="H44"/>
  <c r="F44"/>
  <c r="E44"/>
  <c r="H43"/>
  <c r="F43"/>
  <c r="E43"/>
  <c r="C43"/>
  <c r="B43"/>
  <c r="J42"/>
  <c r="J41"/>
  <c r="J40"/>
  <c r="H40"/>
  <c r="F40"/>
  <c r="E40"/>
  <c r="H39"/>
  <c r="F39"/>
  <c r="E39"/>
  <c r="C39"/>
  <c r="B39"/>
  <c r="P38"/>
  <c r="P37"/>
  <c r="H36"/>
  <c r="F36"/>
  <c r="E36"/>
  <c r="H35"/>
  <c r="F35"/>
  <c r="E35"/>
  <c r="C35"/>
  <c r="B35"/>
  <c r="J34"/>
  <c r="J33"/>
  <c r="J32"/>
  <c r="H32"/>
  <c r="F32"/>
  <c r="E32"/>
  <c r="H31"/>
  <c r="F31"/>
  <c r="E31"/>
  <c r="C31"/>
  <c r="B31"/>
  <c r="L30"/>
  <c r="L29"/>
  <c r="H28"/>
  <c r="F28"/>
  <c r="E28"/>
  <c r="H27"/>
  <c r="F27"/>
  <c r="E27"/>
  <c r="C27"/>
  <c r="B27"/>
  <c r="J26"/>
  <c r="J25"/>
  <c r="J24"/>
  <c r="H24"/>
  <c r="F24"/>
  <c r="E24"/>
  <c r="H23"/>
  <c r="F23"/>
  <c r="E23"/>
  <c r="C23"/>
  <c r="B23"/>
  <c r="N22"/>
  <c r="N21"/>
  <c r="H20"/>
  <c r="F20"/>
  <c r="E20"/>
  <c r="H19"/>
  <c r="F19"/>
  <c r="E19"/>
  <c r="C19"/>
  <c r="B19"/>
  <c r="J18"/>
  <c r="J17"/>
  <c r="T16"/>
  <c r="J16"/>
  <c r="H16"/>
  <c r="F16"/>
  <c r="E16"/>
  <c r="H15"/>
  <c r="F15"/>
  <c r="E15"/>
  <c r="C15"/>
  <c r="B15"/>
  <c r="L14"/>
  <c r="L13"/>
  <c r="H12"/>
  <c r="F12"/>
  <c r="E12"/>
  <c r="H11"/>
  <c r="F11"/>
  <c r="E11"/>
  <c r="C11"/>
  <c r="B11"/>
  <c r="J10"/>
  <c r="J9"/>
  <c r="J8"/>
  <c r="H8"/>
  <c r="F8"/>
  <c r="E8"/>
  <c r="T7"/>
  <c r="H7"/>
  <c r="F7"/>
  <c r="E7"/>
  <c r="C7"/>
  <c r="B7"/>
  <c r="C5"/>
  <c r="L4"/>
  <c r="J4"/>
  <c r="F4"/>
  <c r="A4"/>
  <c r="A2"/>
  <c r="A1"/>
  <c r="V5" i="37"/>
  <c r="Q79" i="38" s="1"/>
  <c r="T15"/>
  <c r="T14"/>
  <c r="T13"/>
  <c r="T12"/>
  <c r="T11"/>
  <c r="T10"/>
  <c r="T9"/>
  <c r="T8"/>
  <c r="Q4" i="39"/>
  <c r="N79" s="1"/>
  <c r="N154" s="1"/>
  <c r="L154"/>
  <c r="J154"/>
  <c r="F154"/>
  <c r="C154"/>
  <c r="L153"/>
  <c r="J153"/>
  <c r="F153"/>
  <c r="C153"/>
  <c r="L152"/>
  <c r="J152"/>
  <c r="F152"/>
  <c r="C152"/>
  <c r="N151"/>
  <c r="L151"/>
  <c r="J151"/>
  <c r="F151"/>
  <c r="L150"/>
  <c r="J150"/>
  <c r="F150"/>
  <c r="L149"/>
  <c r="J149"/>
  <c r="F149"/>
  <c r="C149"/>
  <c r="N148"/>
  <c r="L148"/>
  <c r="J148"/>
  <c r="F148"/>
  <c r="C148"/>
  <c r="L147"/>
  <c r="J147"/>
  <c r="F147"/>
  <c r="C147"/>
  <c r="P146"/>
  <c r="N69"/>
  <c r="N144"/>
  <c r="P143"/>
  <c r="N68"/>
  <c r="N143" s="1"/>
  <c r="H143"/>
  <c r="F143"/>
  <c r="E143"/>
  <c r="P67"/>
  <c r="P142" s="1"/>
  <c r="H142"/>
  <c r="F142"/>
  <c r="E142"/>
  <c r="C142"/>
  <c r="B142"/>
  <c r="P66"/>
  <c r="P141" s="1"/>
  <c r="J141"/>
  <c r="N65"/>
  <c r="N140"/>
  <c r="J140"/>
  <c r="N64"/>
  <c r="N139" s="1"/>
  <c r="J139"/>
  <c r="H139"/>
  <c r="F139"/>
  <c r="E139"/>
  <c r="P138"/>
  <c r="N138"/>
  <c r="H138"/>
  <c r="F138"/>
  <c r="E138"/>
  <c r="C138"/>
  <c r="B138"/>
  <c r="L137"/>
  <c r="L136"/>
  <c r="H135"/>
  <c r="F135"/>
  <c r="E135"/>
  <c r="H134"/>
  <c r="F134"/>
  <c r="E134"/>
  <c r="C134"/>
  <c r="B134"/>
  <c r="J133"/>
  <c r="J132"/>
  <c r="J131"/>
  <c r="H131"/>
  <c r="F131"/>
  <c r="E131"/>
  <c r="H130"/>
  <c r="F130"/>
  <c r="E130"/>
  <c r="C130"/>
  <c r="B130"/>
  <c r="N129"/>
  <c r="N128"/>
  <c r="H127"/>
  <c r="F127"/>
  <c r="E127"/>
  <c r="H126"/>
  <c r="F126"/>
  <c r="E126"/>
  <c r="C126"/>
  <c r="B126"/>
  <c r="J125"/>
  <c r="J124"/>
  <c r="J123"/>
  <c r="H123"/>
  <c r="F123"/>
  <c r="E123"/>
  <c r="H122"/>
  <c r="F122"/>
  <c r="E122"/>
  <c r="C122"/>
  <c r="B122"/>
  <c r="L121"/>
  <c r="L120"/>
  <c r="H119"/>
  <c r="F119"/>
  <c r="E119"/>
  <c r="H118"/>
  <c r="F118"/>
  <c r="E118"/>
  <c r="C118"/>
  <c r="B118"/>
  <c r="J117"/>
  <c r="J116"/>
  <c r="J115"/>
  <c r="H115"/>
  <c r="F115"/>
  <c r="E115"/>
  <c r="H114"/>
  <c r="F114"/>
  <c r="E114"/>
  <c r="C114"/>
  <c r="B114"/>
  <c r="P113"/>
  <c r="P112"/>
  <c r="H111"/>
  <c r="F111"/>
  <c r="E111"/>
  <c r="H110"/>
  <c r="F110"/>
  <c r="E110"/>
  <c r="C110"/>
  <c r="B110"/>
  <c r="J109"/>
  <c r="J108"/>
  <c r="J107"/>
  <c r="H107"/>
  <c r="F107"/>
  <c r="E107"/>
  <c r="H106"/>
  <c r="F106"/>
  <c r="E106"/>
  <c r="C106"/>
  <c r="B106"/>
  <c r="L105"/>
  <c r="L104"/>
  <c r="H103"/>
  <c r="F103"/>
  <c r="E103"/>
  <c r="H102"/>
  <c r="F102"/>
  <c r="E102"/>
  <c r="C102"/>
  <c r="B102"/>
  <c r="J101"/>
  <c r="J100"/>
  <c r="J99"/>
  <c r="H99"/>
  <c r="F99"/>
  <c r="E99"/>
  <c r="H98"/>
  <c r="F98"/>
  <c r="E98"/>
  <c r="C98"/>
  <c r="B98"/>
  <c r="N97"/>
  <c r="N96"/>
  <c r="H95"/>
  <c r="F95"/>
  <c r="E95"/>
  <c r="H94"/>
  <c r="F94"/>
  <c r="E94"/>
  <c r="C94"/>
  <c r="B94"/>
  <c r="J93"/>
  <c r="J92"/>
  <c r="T91"/>
  <c r="J91"/>
  <c r="H91"/>
  <c r="F91"/>
  <c r="E91"/>
  <c r="T90"/>
  <c r="H90"/>
  <c r="F90"/>
  <c r="E90"/>
  <c r="C90"/>
  <c r="B90"/>
  <c r="T89"/>
  <c r="L89"/>
  <c r="T88"/>
  <c r="L88"/>
  <c r="T87"/>
  <c r="H87"/>
  <c r="F87"/>
  <c r="E87"/>
  <c r="T86"/>
  <c r="H86"/>
  <c r="F86"/>
  <c r="E86"/>
  <c r="C86"/>
  <c r="B86"/>
  <c r="T85"/>
  <c r="J85"/>
  <c r="T84"/>
  <c r="J84"/>
  <c r="T83"/>
  <c r="J83"/>
  <c r="H83"/>
  <c r="F83"/>
  <c r="E83"/>
  <c r="T82"/>
  <c r="H82"/>
  <c r="F82"/>
  <c r="E82"/>
  <c r="C82"/>
  <c r="B82"/>
  <c r="C80"/>
  <c r="H68"/>
  <c r="F68"/>
  <c r="E68"/>
  <c r="H67"/>
  <c r="F67"/>
  <c r="E67"/>
  <c r="C67"/>
  <c r="B67"/>
  <c r="J66"/>
  <c r="J65"/>
  <c r="J64"/>
  <c r="H64"/>
  <c r="F64"/>
  <c r="E64"/>
  <c r="H63"/>
  <c r="F63"/>
  <c r="E63"/>
  <c r="C63"/>
  <c r="B63"/>
  <c r="L62"/>
  <c r="L61"/>
  <c r="H60"/>
  <c r="F60"/>
  <c r="E60"/>
  <c r="H59"/>
  <c r="F59"/>
  <c r="E59"/>
  <c r="C59"/>
  <c r="B59"/>
  <c r="J58"/>
  <c r="J57"/>
  <c r="J56"/>
  <c r="H56"/>
  <c r="F56"/>
  <c r="E56"/>
  <c r="H55"/>
  <c r="F55"/>
  <c r="E55"/>
  <c r="C55"/>
  <c r="B55"/>
  <c r="N54"/>
  <c r="N53"/>
  <c r="H52"/>
  <c r="F52"/>
  <c r="E52"/>
  <c r="H51"/>
  <c r="F51"/>
  <c r="E51"/>
  <c r="C51"/>
  <c r="B51"/>
  <c r="J50"/>
  <c r="J49"/>
  <c r="J48"/>
  <c r="H48"/>
  <c r="F48"/>
  <c r="E48"/>
  <c r="H47"/>
  <c r="F47"/>
  <c r="E47"/>
  <c r="C47"/>
  <c r="B47"/>
  <c r="L46"/>
  <c r="L45"/>
  <c r="H44"/>
  <c r="F44"/>
  <c r="E44"/>
  <c r="H43"/>
  <c r="F43"/>
  <c r="E43"/>
  <c r="C43"/>
  <c r="B43"/>
  <c r="J42"/>
  <c r="J41"/>
  <c r="J40"/>
  <c r="H40"/>
  <c r="F40"/>
  <c r="E40"/>
  <c r="H39"/>
  <c r="F39"/>
  <c r="E39"/>
  <c r="C39"/>
  <c r="B39"/>
  <c r="P38"/>
  <c r="P37"/>
  <c r="H36"/>
  <c r="F36"/>
  <c r="E36"/>
  <c r="H35"/>
  <c r="F35"/>
  <c r="E35"/>
  <c r="C35"/>
  <c r="B35"/>
  <c r="J34"/>
  <c r="J33"/>
  <c r="J32"/>
  <c r="H32"/>
  <c r="F32"/>
  <c r="E32"/>
  <c r="H31"/>
  <c r="F31"/>
  <c r="E31"/>
  <c r="C31"/>
  <c r="B31"/>
  <c r="L30"/>
  <c r="L29"/>
  <c r="H28"/>
  <c r="F28"/>
  <c r="E28"/>
  <c r="H27"/>
  <c r="F27"/>
  <c r="E27"/>
  <c r="C27"/>
  <c r="B27"/>
  <c r="J26"/>
  <c r="J25"/>
  <c r="J24"/>
  <c r="H24"/>
  <c r="F24"/>
  <c r="E24"/>
  <c r="H23"/>
  <c r="F23"/>
  <c r="E23"/>
  <c r="C23"/>
  <c r="B23"/>
  <c r="N22"/>
  <c r="N21"/>
  <c r="H20"/>
  <c r="F20"/>
  <c r="E20"/>
  <c r="H19"/>
  <c r="F19"/>
  <c r="E19"/>
  <c r="C19"/>
  <c r="B19"/>
  <c r="J18"/>
  <c r="J17"/>
  <c r="T16"/>
  <c r="J16"/>
  <c r="H16"/>
  <c r="F16"/>
  <c r="E16"/>
  <c r="H15"/>
  <c r="F15"/>
  <c r="E15"/>
  <c r="C15"/>
  <c r="B15"/>
  <c r="L14"/>
  <c r="L13"/>
  <c r="H12"/>
  <c r="F12"/>
  <c r="E12"/>
  <c r="H11"/>
  <c r="F11"/>
  <c r="E11"/>
  <c r="C11"/>
  <c r="B11"/>
  <c r="J10"/>
  <c r="J9"/>
  <c r="J8"/>
  <c r="H8"/>
  <c r="F8"/>
  <c r="E8"/>
  <c r="T7"/>
  <c r="H7"/>
  <c r="F7"/>
  <c r="E7"/>
  <c r="C7"/>
  <c r="B7"/>
  <c r="C5"/>
  <c r="L4"/>
  <c r="J4"/>
  <c r="F4"/>
  <c r="A4"/>
  <c r="A2"/>
  <c r="A1"/>
  <c r="T15"/>
  <c r="T14"/>
  <c r="T13"/>
  <c r="T12"/>
  <c r="T11"/>
  <c r="T10"/>
  <c r="T9"/>
  <c r="T8"/>
  <c r="J309" i="40"/>
  <c r="J334"/>
  <c r="J333"/>
  <c r="J332"/>
  <c r="L330"/>
  <c r="L329"/>
  <c r="J326"/>
  <c r="J325"/>
  <c r="J324"/>
  <c r="N322"/>
  <c r="N321"/>
  <c r="J318"/>
  <c r="J317"/>
  <c r="J316"/>
  <c r="L314"/>
  <c r="L313"/>
  <c r="J310"/>
  <c r="J291"/>
  <c r="J290"/>
  <c r="J289"/>
  <c r="L287"/>
  <c r="L286"/>
  <c r="J283"/>
  <c r="J282"/>
  <c r="J281"/>
  <c r="N279"/>
  <c r="N278"/>
  <c r="J275"/>
  <c r="J274"/>
  <c r="J273"/>
  <c r="L271"/>
  <c r="L270"/>
  <c r="J267"/>
  <c r="J266"/>
  <c r="J265"/>
  <c r="P263"/>
  <c r="P262"/>
  <c r="J259"/>
  <c r="J258"/>
  <c r="J257"/>
  <c r="L255"/>
  <c r="L254"/>
  <c r="J251"/>
  <c r="J250"/>
  <c r="J249"/>
  <c r="N247"/>
  <c r="N246"/>
  <c r="J243"/>
  <c r="J242"/>
  <c r="J241"/>
  <c r="L239"/>
  <c r="L238"/>
  <c r="J235"/>
  <c r="J234"/>
  <c r="J233"/>
  <c r="J216"/>
  <c r="J215"/>
  <c r="J214"/>
  <c r="L212"/>
  <c r="L211"/>
  <c r="J208"/>
  <c r="J207"/>
  <c r="J206"/>
  <c r="N204"/>
  <c r="N203"/>
  <c r="J200"/>
  <c r="J199"/>
  <c r="J198"/>
  <c r="L196"/>
  <c r="L195"/>
  <c r="J192"/>
  <c r="J191"/>
  <c r="J190"/>
  <c r="P188"/>
  <c r="P187"/>
  <c r="J184"/>
  <c r="J183"/>
  <c r="J182"/>
  <c r="L180"/>
  <c r="L179"/>
  <c r="J176"/>
  <c r="J175"/>
  <c r="J174"/>
  <c r="N172"/>
  <c r="N171"/>
  <c r="J168"/>
  <c r="J167"/>
  <c r="J166"/>
  <c r="L164"/>
  <c r="L163"/>
  <c r="J160"/>
  <c r="J159"/>
  <c r="J158"/>
  <c r="J141"/>
  <c r="J140"/>
  <c r="J139"/>
  <c r="L137"/>
  <c r="L136"/>
  <c r="J133"/>
  <c r="J132"/>
  <c r="J131"/>
  <c r="N129"/>
  <c r="N128"/>
  <c r="J125"/>
  <c r="J124"/>
  <c r="J123"/>
  <c r="L121"/>
  <c r="L120"/>
  <c r="J117"/>
  <c r="J116"/>
  <c r="J115"/>
  <c r="P113"/>
  <c r="P112"/>
  <c r="J109"/>
  <c r="J108"/>
  <c r="J107"/>
  <c r="L105"/>
  <c r="L104"/>
  <c r="J101"/>
  <c r="J100"/>
  <c r="J99"/>
  <c r="N97"/>
  <c r="N96"/>
  <c r="J93"/>
  <c r="J92"/>
  <c r="J91"/>
  <c r="L89"/>
  <c r="L88"/>
  <c r="J85"/>
  <c r="J84"/>
  <c r="J83"/>
  <c r="J66"/>
  <c r="J65"/>
  <c r="J64"/>
  <c r="L62"/>
  <c r="L61"/>
  <c r="J58"/>
  <c r="J57"/>
  <c r="J56"/>
  <c r="N54"/>
  <c r="N53"/>
  <c r="J50"/>
  <c r="J49"/>
  <c r="J48"/>
  <c r="L46"/>
  <c r="L45"/>
  <c r="J42"/>
  <c r="J41"/>
  <c r="J40"/>
  <c r="P38"/>
  <c r="P37"/>
  <c r="J34"/>
  <c r="J33"/>
  <c r="J32"/>
  <c r="L30"/>
  <c r="L29"/>
  <c r="J26"/>
  <c r="J25"/>
  <c r="J24"/>
  <c r="N22"/>
  <c r="N21"/>
  <c r="J18"/>
  <c r="J17"/>
  <c r="J16"/>
  <c r="L14"/>
  <c r="L13"/>
  <c r="J10"/>
  <c r="J9"/>
  <c r="J8"/>
  <c r="Q4"/>
  <c r="N79"/>
  <c r="N379" s="1"/>
  <c r="L379"/>
  <c r="J379"/>
  <c r="H379"/>
  <c r="G379"/>
  <c r="E379"/>
  <c r="L378"/>
  <c r="J378"/>
  <c r="H378"/>
  <c r="G378"/>
  <c r="E378"/>
  <c r="L377"/>
  <c r="J377"/>
  <c r="H377"/>
  <c r="G377"/>
  <c r="E377"/>
  <c r="N376"/>
  <c r="L376"/>
  <c r="J376"/>
  <c r="H376"/>
  <c r="G376"/>
  <c r="E376"/>
  <c r="L375"/>
  <c r="J375"/>
  <c r="H375"/>
  <c r="G375"/>
  <c r="E375"/>
  <c r="L374"/>
  <c r="J374"/>
  <c r="H374"/>
  <c r="G374"/>
  <c r="E374"/>
  <c r="N373"/>
  <c r="L373"/>
  <c r="J373"/>
  <c r="H373"/>
  <c r="G373"/>
  <c r="E373"/>
  <c r="L372"/>
  <c r="J372"/>
  <c r="H372"/>
  <c r="G372"/>
  <c r="E372"/>
  <c r="P371"/>
  <c r="N371"/>
  <c r="C370"/>
  <c r="C369"/>
  <c r="C368"/>
  <c r="C365"/>
  <c r="C364"/>
  <c r="C363"/>
  <c r="J361"/>
  <c r="J360"/>
  <c r="J356"/>
  <c r="J355"/>
  <c r="J351"/>
  <c r="J350"/>
  <c r="J346"/>
  <c r="J345"/>
  <c r="J341"/>
  <c r="J340"/>
  <c r="T316"/>
  <c r="T315"/>
  <c r="T314"/>
  <c r="T313"/>
  <c r="T312"/>
  <c r="T311"/>
  <c r="T310"/>
  <c r="T309"/>
  <c r="T308"/>
  <c r="J308"/>
  <c r="T307"/>
  <c r="P304"/>
  <c r="O304"/>
  <c r="N304"/>
  <c r="C304"/>
  <c r="P303"/>
  <c r="O303"/>
  <c r="N303"/>
  <c r="C303"/>
  <c r="C302"/>
  <c r="Q301"/>
  <c r="P301"/>
  <c r="O301"/>
  <c r="N301"/>
  <c r="C299"/>
  <c r="N298"/>
  <c r="C298"/>
  <c r="C297"/>
  <c r="P296"/>
  <c r="H293"/>
  <c r="F293"/>
  <c r="E293"/>
  <c r="H292"/>
  <c r="F292"/>
  <c r="E292"/>
  <c r="C292"/>
  <c r="B292"/>
  <c r="H289"/>
  <c r="F289"/>
  <c r="E289"/>
  <c r="H288"/>
  <c r="F288"/>
  <c r="E288"/>
  <c r="C288"/>
  <c r="B288"/>
  <c r="H285"/>
  <c r="F285"/>
  <c r="E285"/>
  <c r="H284"/>
  <c r="F284"/>
  <c r="E284"/>
  <c r="C284"/>
  <c r="B284"/>
  <c r="H281"/>
  <c r="F281"/>
  <c r="E281"/>
  <c r="H280"/>
  <c r="F280"/>
  <c r="E280"/>
  <c r="C280"/>
  <c r="B280"/>
  <c r="H277"/>
  <c r="F277"/>
  <c r="E277"/>
  <c r="H276"/>
  <c r="F276"/>
  <c r="E276"/>
  <c r="C276"/>
  <c r="B276"/>
  <c r="H273"/>
  <c r="F273"/>
  <c r="E273"/>
  <c r="H272"/>
  <c r="F272"/>
  <c r="E272"/>
  <c r="C272"/>
  <c r="B272"/>
  <c r="H269"/>
  <c r="F269"/>
  <c r="E269"/>
  <c r="H268"/>
  <c r="F268"/>
  <c r="E268"/>
  <c r="C268"/>
  <c r="B268"/>
  <c r="H265"/>
  <c r="F265"/>
  <c r="E265"/>
  <c r="H264"/>
  <c r="F264"/>
  <c r="E264"/>
  <c r="C264"/>
  <c r="B264"/>
  <c r="H261"/>
  <c r="F261"/>
  <c r="E261"/>
  <c r="H260"/>
  <c r="F260"/>
  <c r="E260"/>
  <c r="C260"/>
  <c r="B260"/>
  <c r="H257"/>
  <c r="F257"/>
  <c r="E257"/>
  <c r="H256"/>
  <c r="F256"/>
  <c r="E256"/>
  <c r="C256"/>
  <c r="B256"/>
  <c r="H253"/>
  <c r="F253"/>
  <c r="E253"/>
  <c r="H252"/>
  <c r="F252"/>
  <c r="E252"/>
  <c r="C252"/>
  <c r="B252"/>
  <c r="H249"/>
  <c r="F249"/>
  <c r="E249"/>
  <c r="H248"/>
  <c r="F248"/>
  <c r="E248"/>
  <c r="C248"/>
  <c r="B248"/>
  <c r="H245"/>
  <c r="F245"/>
  <c r="E245"/>
  <c r="H244"/>
  <c r="F244"/>
  <c r="E244"/>
  <c r="C244"/>
  <c r="B244"/>
  <c r="T241"/>
  <c r="H241"/>
  <c r="F241"/>
  <c r="E241"/>
  <c r="T240"/>
  <c r="H240"/>
  <c r="F240"/>
  <c r="E240"/>
  <c r="C240"/>
  <c r="B240"/>
  <c r="T239"/>
  <c r="T238"/>
  <c r="T237"/>
  <c r="H237"/>
  <c r="F237"/>
  <c r="E237"/>
  <c r="T236"/>
  <c r="H236"/>
  <c r="F236"/>
  <c r="E236"/>
  <c r="C236"/>
  <c r="B236"/>
  <c r="T235"/>
  <c r="T234"/>
  <c r="T233"/>
  <c r="H233"/>
  <c r="F233"/>
  <c r="E233"/>
  <c r="T232"/>
  <c r="H232"/>
  <c r="F232"/>
  <c r="E232"/>
  <c r="C232"/>
  <c r="B232"/>
  <c r="C230"/>
  <c r="C229"/>
  <c r="C228"/>
  <c r="C227"/>
  <c r="N226"/>
  <c r="C224"/>
  <c r="N223"/>
  <c r="C223"/>
  <c r="C222"/>
  <c r="P221"/>
  <c r="H218"/>
  <c r="F218"/>
  <c r="E218"/>
  <c r="H217"/>
  <c r="F217"/>
  <c r="E217"/>
  <c r="C217"/>
  <c r="B217"/>
  <c r="H214"/>
  <c r="F214"/>
  <c r="E214"/>
  <c r="H213"/>
  <c r="F213"/>
  <c r="E213"/>
  <c r="C213"/>
  <c r="B213"/>
  <c r="H210"/>
  <c r="F210"/>
  <c r="E210"/>
  <c r="H209"/>
  <c r="F209"/>
  <c r="E209"/>
  <c r="C209"/>
  <c r="B209"/>
  <c r="H206"/>
  <c r="F206"/>
  <c r="E206"/>
  <c r="H205"/>
  <c r="F205"/>
  <c r="E205"/>
  <c r="C205"/>
  <c r="B205"/>
  <c r="H202"/>
  <c r="F202"/>
  <c r="E202"/>
  <c r="H201"/>
  <c r="F201"/>
  <c r="E201"/>
  <c r="C201"/>
  <c r="B201"/>
  <c r="H198"/>
  <c r="F198"/>
  <c r="E198"/>
  <c r="H197"/>
  <c r="F197"/>
  <c r="E197"/>
  <c r="C197"/>
  <c r="B197"/>
  <c r="H194"/>
  <c r="F194"/>
  <c r="E194"/>
  <c r="H193"/>
  <c r="F193"/>
  <c r="E193"/>
  <c r="C193"/>
  <c r="B193"/>
  <c r="H190"/>
  <c r="F190"/>
  <c r="E190"/>
  <c r="H189"/>
  <c r="F189"/>
  <c r="E189"/>
  <c r="C189"/>
  <c r="B189"/>
  <c r="H186"/>
  <c r="F186"/>
  <c r="E186"/>
  <c r="H185"/>
  <c r="F185"/>
  <c r="E185"/>
  <c r="C185"/>
  <c r="B185"/>
  <c r="H182"/>
  <c r="F182"/>
  <c r="E182"/>
  <c r="H181"/>
  <c r="F181"/>
  <c r="E181"/>
  <c r="C181"/>
  <c r="B181"/>
  <c r="H178"/>
  <c r="F178"/>
  <c r="E178"/>
  <c r="H177"/>
  <c r="F177"/>
  <c r="E177"/>
  <c r="C177"/>
  <c r="B177"/>
  <c r="H174"/>
  <c r="F174"/>
  <c r="E174"/>
  <c r="H173"/>
  <c r="F173"/>
  <c r="E173"/>
  <c r="C173"/>
  <c r="B173"/>
  <c r="H170"/>
  <c r="F170"/>
  <c r="E170"/>
  <c r="H169"/>
  <c r="F169"/>
  <c r="E169"/>
  <c r="C169"/>
  <c r="B169"/>
  <c r="T166"/>
  <c r="H166"/>
  <c r="F166"/>
  <c r="E166"/>
  <c r="T165"/>
  <c r="H165"/>
  <c r="F165"/>
  <c r="E165"/>
  <c r="C165"/>
  <c r="B165"/>
  <c r="T164"/>
  <c r="T163"/>
  <c r="T162"/>
  <c r="H162"/>
  <c r="F162"/>
  <c r="E162"/>
  <c r="T161"/>
  <c r="H161"/>
  <c r="F161"/>
  <c r="E161"/>
  <c r="C161"/>
  <c r="B161"/>
  <c r="T160"/>
  <c r="T159"/>
  <c r="T158"/>
  <c r="H158"/>
  <c r="F158"/>
  <c r="E158"/>
  <c r="T157"/>
  <c r="H157"/>
  <c r="F157"/>
  <c r="E157"/>
  <c r="C157"/>
  <c r="B157"/>
  <c r="C155"/>
  <c r="N154"/>
  <c r="C154"/>
  <c r="C153"/>
  <c r="C152"/>
  <c r="N151"/>
  <c r="C149"/>
  <c r="N148"/>
  <c r="C148"/>
  <c r="C147"/>
  <c r="P146"/>
  <c r="H143"/>
  <c r="F143"/>
  <c r="E143"/>
  <c r="H142"/>
  <c r="F142"/>
  <c r="E142"/>
  <c r="C142"/>
  <c r="B142"/>
  <c r="H139"/>
  <c r="F139"/>
  <c r="E139"/>
  <c r="H138"/>
  <c r="F138"/>
  <c r="E138"/>
  <c r="C138"/>
  <c r="B138"/>
  <c r="H135"/>
  <c r="F135"/>
  <c r="E135"/>
  <c r="H134"/>
  <c r="F134"/>
  <c r="E134"/>
  <c r="C134"/>
  <c r="B134"/>
  <c r="H131"/>
  <c r="F131"/>
  <c r="E131"/>
  <c r="H130"/>
  <c r="F130"/>
  <c r="E130"/>
  <c r="C130"/>
  <c r="B130"/>
  <c r="H127"/>
  <c r="F127"/>
  <c r="E127"/>
  <c r="H126"/>
  <c r="F126"/>
  <c r="E126"/>
  <c r="C126"/>
  <c r="B126"/>
  <c r="H123"/>
  <c r="F123"/>
  <c r="E123"/>
  <c r="H122"/>
  <c r="F122"/>
  <c r="E122"/>
  <c r="C122"/>
  <c r="B122"/>
  <c r="H119"/>
  <c r="F119"/>
  <c r="E119"/>
  <c r="H118"/>
  <c r="F118"/>
  <c r="E118"/>
  <c r="C118"/>
  <c r="B118"/>
  <c r="H115"/>
  <c r="F115"/>
  <c r="E115"/>
  <c r="H114"/>
  <c r="F114"/>
  <c r="E114"/>
  <c r="C114"/>
  <c r="B114"/>
  <c r="H111"/>
  <c r="F111"/>
  <c r="E111"/>
  <c r="H110"/>
  <c r="F110"/>
  <c r="E110"/>
  <c r="C110"/>
  <c r="B110"/>
  <c r="H107"/>
  <c r="F107"/>
  <c r="E107"/>
  <c r="H106"/>
  <c r="F106"/>
  <c r="E106"/>
  <c r="C106"/>
  <c r="B106"/>
  <c r="H103"/>
  <c r="F103"/>
  <c r="E103"/>
  <c r="H102"/>
  <c r="F102"/>
  <c r="E102"/>
  <c r="C102"/>
  <c r="B102"/>
  <c r="H99"/>
  <c r="F99"/>
  <c r="E99"/>
  <c r="H98"/>
  <c r="F98"/>
  <c r="E98"/>
  <c r="C98"/>
  <c r="B98"/>
  <c r="H95"/>
  <c r="F95"/>
  <c r="E95"/>
  <c r="H94"/>
  <c r="F94"/>
  <c r="E94"/>
  <c r="C94"/>
  <c r="B94"/>
  <c r="T91"/>
  <c r="H91"/>
  <c r="F91"/>
  <c r="E91"/>
  <c r="T90"/>
  <c r="H90"/>
  <c r="F90"/>
  <c r="E90"/>
  <c r="C90"/>
  <c r="B90"/>
  <c r="T89"/>
  <c r="T88"/>
  <c r="T87"/>
  <c r="H87"/>
  <c r="F87"/>
  <c r="E87"/>
  <c r="T86"/>
  <c r="H86"/>
  <c r="F86"/>
  <c r="E86"/>
  <c r="C86"/>
  <c r="B86"/>
  <c r="T85"/>
  <c r="T84"/>
  <c r="T83"/>
  <c r="H83"/>
  <c r="F83"/>
  <c r="E83"/>
  <c r="T82"/>
  <c r="H82"/>
  <c r="F82"/>
  <c r="E82"/>
  <c r="C82"/>
  <c r="B82"/>
  <c r="C80"/>
  <c r="H68"/>
  <c r="F68"/>
  <c r="E68"/>
  <c r="H67"/>
  <c r="F67"/>
  <c r="E67"/>
  <c r="C67"/>
  <c r="B67"/>
  <c r="H64"/>
  <c r="F64"/>
  <c r="E64"/>
  <c r="H63"/>
  <c r="F63"/>
  <c r="E63"/>
  <c r="C63"/>
  <c r="B63"/>
  <c r="H60"/>
  <c r="F60"/>
  <c r="E60"/>
  <c r="H59"/>
  <c r="F59"/>
  <c r="E59"/>
  <c r="C59"/>
  <c r="B59"/>
  <c r="H56"/>
  <c r="F56"/>
  <c r="E56"/>
  <c r="H55"/>
  <c r="F55"/>
  <c r="E55"/>
  <c r="C55"/>
  <c r="B55"/>
  <c r="H52"/>
  <c r="F52"/>
  <c r="E52"/>
  <c r="H51"/>
  <c r="F51"/>
  <c r="E51"/>
  <c r="C51"/>
  <c r="B51"/>
  <c r="H48"/>
  <c r="F48"/>
  <c r="E48"/>
  <c r="H47"/>
  <c r="F47"/>
  <c r="E47"/>
  <c r="C47"/>
  <c r="B47"/>
  <c r="H44"/>
  <c r="F44"/>
  <c r="E44"/>
  <c r="H43"/>
  <c r="F43"/>
  <c r="E43"/>
  <c r="C43"/>
  <c r="B43"/>
  <c r="H40"/>
  <c r="F40"/>
  <c r="E40"/>
  <c r="H39"/>
  <c r="F39"/>
  <c r="E39"/>
  <c r="C39"/>
  <c r="B39"/>
  <c r="H36"/>
  <c r="F36"/>
  <c r="E36"/>
  <c r="H35"/>
  <c r="F35"/>
  <c r="E35"/>
  <c r="C35"/>
  <c r="B35"/>
  <c r="H32"/>
  <c r="F32"/>
  <c r="E32"/>
  <c r="H31"/>
  <c r="F31"/>
  <c r="E31"/>
  <c r="C31"/>
  <c r="B31"/>
  <c r="H28"/>
  <c r="F28"/>
  <c r="E28"/>
  <c r="H27"/>
  <c r="F27"/>
  <c r="E27"/>
  <c r="C27"/>
  <c r="B27"/>
  <c r="H24"/>
  <c r="F24"/>
  <c r="E24"/>
  <c r="H23"/>
  <c r="F23"/>
  <c r="E23"/>
  <c r="C23"/>
  <c r="B23"/>
  <c r="H20"/>
  <c r="F20"/>
  <c r="E20"/>
  <c r="H19"/>
  <c r="F19"/>
  <c r="E19"/>
  <c r="C19"/>
  <c r="B19"/>
  <c r="T16"/>
  <c r="H16"/>
  <c r="F16"/>
  <c r="E16"/>
  <c r="H15"/>
  <c r="F15"/>
  <c r="E15"/>
  <c r="C15"/>
  <c r="B15"/>
  <c r="H12"/>
  <c r="F12"/>
  <c r="E12"/>
  <c r="H11"/>
  <c r="F11"/>
  <c r="E11"/>
  <c r="C11"/>
  <c r="B11"/>
  <c r="H8"/>
  <c r="F8"/>
  <c r="E8"/>
  <c r="T7"/>
  <c r="H7"/>
  <c r="F7"/>
  <c r="E7"/>
  <c r="C7"/>
  <c r="B7"/>
  <c r="C5"/>
  <c r="L4"/>
  <c r="J4"/>
  <c r="F4"/>
  <c r="A4"/>
  <c r="A2"/>
  <c r="A1"/>
  <c r="Q79"/>
  <c r="L79" s="1"/>
  <c r="E78"/>
  <c r="E369" s="1"/>
  <c r="J77"/>
  <c r="J368" s="1"/>
  <c r="E77"/>
  <c r="E368" s="1"/>
  <c r="J76"/>
  <c r="J367" s="1"/>
  <c r="E76"/>
  <c r="E367" s="1"/>
  <c r="J75"/>
  <c r="J366" s="1"/>
  <c r="E75"/>
  <c r="E366" s="1"/>
  <c r="J74"/>
  <c r="J365" s="1"/>
  <c r="E74"/>
  <c r="E365" s="1"/>
  <c r="J73"/>
  <c r="J364" s="1"/>
  <c r="E73"/>
  <c r="E364" s="1"/>
  <c r="J72"/>
  <c r="J363" s="1"/>
  <c r="E72"/>
  <c r="E363" s="1"/>
  <c r="T15"/>
  <c r="T14"/>
  <c r="T13"/>
  <c r="T12"/>
  <c r="T11"/>
  <c r="T10"/>
  <c r="T9"/>
  <c r="T8"/>
  <c r="N5" i="37"/>
  <c r="J5"/>
  <c r="H5"/>
  <c r="G5"/>
  <c r="C5"/>
  <c r="A5"/>
  <c r="A2"/>
  <c r="A1"/>
  <c r="I4" i="36"/>
  <c r="F4"/>
  <c r="E4"/>
  <c r="E2" s="1"/>
  <c r="C4"/>
  <c r="A4"/>
  <c r="A2"/>
  <c r="A1"/>
  <c r="G4" i="51"/>
  <c r="E39" s="1"/>
  <c r="D4"/>
  <c r="C4"/>
  <c r="A4"/>
  <c r="A2"/>
  <c r="A1"/>
  <c r="G4" i="50"/>
  <c r="E39"/>
  <c r="D4"/>
  <c r="C4"/>
  <c r="A4"/>
  <c r="A2"/>
  <c r="A1"/>
  <c r="L4" i="10"/>
  <c r="Q4"/>
  <c r="N79"/>
  <c r="H37"/>
  <c r="F37"/>
  <c r="E37"/>
  <c r="C37"/>
  <c r="H35"/>
  <c r="F35"/>
  <c r="E35"/>
  <c r="C35"/>
  <c r="L34"/>
  <c r="H33"/>
  <c r="F33"/>
  <c r="E33"/>
  <c r="C33"/>
  <c r="H31"/>
  <c r="F31"/>
  <c r="E31"/>
  <c r="C31"/>
  <c r="N30"/>
  <c r="H29"/>
  <c r="F29"/>
  <c r="E29"/>
  <c r="C29"/>
  <c r="H27"/>
  <c r="F27"/>
  <c r="E27"/>
  <c r="C27"/>
  <c r="L26"/>
  <c r="H25"/>
  <c r="F25"/>
  <c r="E25"/>
  <c r="C25"/>
  <c r="H23"/>
  <c r="F23"/>
  <c r="E23"/>
  <c r="C23"/>
  <c r="P22"/>
  <c r="H21"/>
  <c r="F21"/>
  <c r="E21"/>
  <c r="C21"/>
  <c r="H19"/>
  <c r="F19"/>
  <c r="E19"/>
  <c r="C19"/>
  <c r="L18"/>
  <c r="H17"/>
  <c r="F17"/>
  <c r="E17"/>
  <c r="C17"/>
  <c r="T16"/>
  <c r="H15"/>
  <c r="F15"/>
  <c r="E15"/>
  <c r="C15"/>
  <c r="N14"/>
  <c r="H13"/>
  <c r="F13"/>
  <c r="E13"/>
  <c r="C13"/>
  <c r="J12"/>
  <c r="H11"/>
  <c r="F11"/>
  <c r="E11"/>
  <c r="C11"/>
  <c r="L10"/>
  <c r="H9"/>
  <c r="F9"/>
  <c r="E9"/>
  <c r="C9"/>
  <c r="T7"/>
  <c r="H7"/>
  <c r="F7"/>
  <c r="E7"/>
  <c r="C7"/>
  <c r="J4"/>
  <c r="F4"/>
  <c r="A4"/>
  <c r="A2"/>
  <c r="A1"/>
  <c r="R5" i="9"/>
  <c r="Q79" i="10"/>
  <c r="E75" s="1"/>
  <c r="E72"/>
  <c r="T15"/>
  <c r="T14"/>
  <c r="T13"/>
  <c r="T12"/>
  <c r="T11"/>
  <c r="T10"/>
  <c r="T9"/>
  <c r="T8"/>
  <c r="L4" i="11"/>
  <c r="Q4"/>
  <c r="N79" s="1"/>
  <c r="H69"/>
  <c r="F69"/>
  <c r="E69"/>
  <c r="C69"/>
  <c r="B69"/>
  <c r="J68"/>
  <c r="H67"/>
  <c r="F67"/>
  <c r="E67"/>
  <c r="C67"/>
  <c r="B67"/>
  <c r="L66"/>
  <c r="H65"/>
  <c r="F65"/>
  <c r="E65"/>
  <c r="C65"/>
  <c r="B65"/>
  <c r="J64"/>
  <c r="H63"/>
  <c r="F63"/>
  <c r="E63"/>
  <c r="C63"/>
  <c r="B63"/>
  <c r="N62"/>
  <c r="H61"/>
  <c r="F61"/>
  <c r="E61"/>
  <c r="C61"/>
  <c r="B61"/>
  <c r="J60"/>
  <c r="H59"/>
  <c r="F59"/>
  <c r="E59"/>
  <c r="C59"/>
  <c r="B59"/>
  <c r="L58"/>
  <c r="H57"/>
  <c r="F57"/>
  <c r="E57"/>
  <c r="C57"/>
  <c r="B57"/>
  <c r="J56"/>
  <c r="H55"/>
  <c r="F55"/>
  <c r="E55"/>
  <c r="C55"/>
  <c r="B55"/>
  <c r="P54"/>
  <c r="H53"/>
  <c r="F53"/>
  <c r="E53"/>
  <c r="C53"/>
  <c r="B53"/>
  <c r="J52"/>
  <c r="H51"/>
  <c r="F51"/>
  <c r="E51"/>
  <c r="C51"/>
  <c r="B51"/>
  <c r="L50"/>
  <c r="H49"/>
  <c r="F49"/>
  <c r="E49"/>
  <c r="C49"/>
  <c r="B49"/>
  <c r="J48"/>
  <c r="H47"/>
  <c r="F47"/>
  <c r="E47"/>
  <c r="C47"/>
  <c r="B47"/>
  <c r="N46"/>
  <c r="H45"/>
  <c r="F45"/>
  <c r="E45"/>
  <c r="C45"/>
  <c r="B45"/>
  <c r="J44"/>
  <c r="H43"/>
  <c r="F43"/>
  <c r="E43"/>
  <c r="C43"/>
  <c r="B43"/>
  <c r="L42"/>
  <c r="H41"/>
  <c r="F41"/>
  <c r="E41"/>
  <c r="C41"/>
  <c r="B41"/>
  <c r="J40"/>
  <c r="H39"/>
  <c r="F39"/>
  <c r="E39"/>
  <c r="C39"/>
  <c r="B39"/>
  <c r="P38"/>
  <c r="H37"/>
  <c r="F37"/>
  <c r="E37"/>
  <c r="C37"/>
  <c r="B37"/>
  <c r="J36"/>
  <c r="H35"/>
  <c r="F35"/>
  <c r="E35"/>
  <c r="C35"/>
  <c r="B35"/>
  <c r="L34"/>
  <c r="H33"/>
  <c r="F33"/>
  <c r="E33"/>
  <c r="C33"/>
  <c r="B33"/>
  <c r="J32"/>
  <c r="H31"/>
  <c r="F31"/>
  <c r="E31"/>
  <c r="C31"/>
  <c r="B31"/>
  <c r="N30"/>
  <c r="H29"/>
  <c r="F29"/>
  <c r="E29"/>
  <c r="C29"/>
  <c r="B29"/>
  <c r="J28"/>
  <c r="H27"/>
  <c r="F27"/>
  <c r="E27"/>
  <c r="C27"/>
  <c r="B27"/>
  <c r="L26"/>
  <c r="H25"/>
  <c r="F25"/>
  <c r="E25"/>
  <c r="C25"/>
  <c r="B25"/>
  <c r="J24"/>
  <c r="H23"/>
  <c r="F23"/>
  <c r="E23"/>
  <c r="C23"/>
  <c r="B23"/>
  <c r="P22"/>
  <c r="H21"/>
  <c r="F21"/>
  <c r="E21"/>
  <c r="C21"/>
  <c r="B21"/>
  <c r="J20"/>
  <c r="H19"/>
  <c r="F19"/>
  <c r="E19"/>
  <c r="C19"/>
  <c r="B19"/>
  <c r="L18"/>
  <c r="H17"/>
  <c r="F17"/>
  <c r="E17"/>
  <c r="C17"/>
  <c r="B17"/>
  <c r="T16"/>
  <c r="J16"/>
  <c r="H15"/>
  <c r="F15"/>
  <c r="E15"/>
  <c r="C15"/>
  <c r="B15"/>
  <c r="N14"/>
  <c r="H13"/>
  <c r="F13"/>
  <c r="E13"/>
  <c r="C13"/>
  <c r="B13"/>
  <c r="J12"/>
  <c r="H11"/>
  <c r="F11"/>
  <c r="E11"/>
  <c r="C11"/>
  <c r="B11"/>
  <c r="L10"/>
  <c r="H9"/>
  <c r="F9"/>
  <c r="E9"/>
  <c r="C9"/>
  <c r="B9"/>
  <c r="J8"/>
  <c r="T7"/>
  <c r="H7"/>
  <c r="F7"/>
  <c r="E7"/>
  <c r="C7"/>
  <c r="B7"/>
  <c r="J4"/>
  <c r="F4"/>
  <c r="A4"/>
  <c r="A2"/>
  <c r="A1"/>
  <c r="Q79"/>
  <c r="E79" s="1"/>
  <c r="E78"/>
  <c r="E75"/>
  <c r="E73"/>
  <c r="T15"/>
  <c r="T14"/>
  <c r="T13"/>
  <c r="T12"/>
  <c r="T11"/>
  <c r="T10"/>
  <c r="T9"/>
  <c r="T8"/>
  <c r="Q4" i="12"/>
  <c r="N80" s="1"/>
  <c r="H70"/>
  <c r="F70"/>
  <c r="E70"/>
  <c r="C70"/>
  <c r="B70"/>
  <c r="J69"/>
  <c r="H69"/>
  <c r="F69"/>
  <c r="E69"/>
  <c r="C69"/>
  <c r="B69"/>
  <c r="L68"/>
  <c r="H68"/>
  <c r="F68"/>
  <c r="E68"/>
  <c r="C68"/>
  <c r="B68"/>
  <c r="J67"/>
  <c r="H67"/>
  <c r="F67"/>
  <c r="E67"/>
  <c r="C67"/>
  <c r="B67"/>
  <c r="N66"/>
  <c r="H66"/>
  <c r="F66"/>
  <c r="E66"/>
  <c r="C66"/>
  <c r="B66"/>
  <c r="J65"/>
  <c r="H65"/>
  <c r="F65"/>
  <c r="E65"/>
  <c r="C65"/>
  <c r="B65"/>
  <c r="L64"/>
  <c r="H64"/>
  <c r="F64"/>
  <c r="E64"/>
  <c r="C64"/>
  <c r="B64"/>
  <c r="J63"/>
  <c r="H63"/>
  <c r="F63"/>
  <c r="E63"/>
  <c r="C63"/>
  <c r="B63"/>
  <c r="P62"/>
  <c r="H62"/>
  <c r="F62"/>
  <c r="E62"/>
  <c r="C62"/>
  <c r="B62"/>
  <c r="J61"/>
  <c r="H61"/>
  <c r="F61"/>
  <c r="E61"/>
  <c r="C61"/>
  <c r="B61"/>
  <c r="L60"/>
  <c r="H60"/>
  <c r="F60"/>
  <c r="E60"/>
  <c r="C60"/>
  <c r="B60"/>
  <c r="J59"/>
  <c r="H59"/>
  <c r="F59"/>
  <c r="E59"/>
  <c r="C59"/>
  <c r="B59"/>
  <c r="N58"/>
  <c r="H58"/>
  <c r="F58"/>
  <c r="E58"/>
  <c r="C58"/>
  <c r="B58"/>
  <c r="J57"/>
  <c r="H57"/>
  <c r="F57"/>
  <c r="E57"/>
  <c r="C57"/>
  <c r="B57"/>
  <c r="L56"/>
  <c r="H56"/>
  <c r="F56"/>
  <c r="E56"/>
  <c r="C56"/>
  <c r="B56"/>
  <c r="J55"/>
  <c r="H55"/>
  <c r="F55"/>
  <c r="E55"/>
  <c r="C55"/>
  <c r="B55"/>
  <c r="P54"/>
  <c r="H54"/>
  <c r="F54"/>
  <c r="E54"/>
  <c r="C54"/>
  <c r="B54"/>
  <c r="J53"/>
  <c r="H53"/>
  <c r="F53"/>
  <c r="E53"/>
  <c r="C53"/>
  <c r="B53"/>
  <c r="L52"/>
  <c r="H52"/>
  <c r="F52"/>
  <c r="E52"/>
  <c r="C52"/>
  <c r="B52"/>
  <c r="J51"/>
  <c r="H51"/>
  <c r="F51"/>
  <c r="E51"/>
  <c r="C51"/>
  <c r="B51"/>
  <c r="N50"/>
  <c r="H50"/>
  <c r="F50"/>
  <c r="E50"/>
  <c r="C50"/>
  <c r="B50"/>
  <c r="J49"/>
  <c r="H49"/>
  <c r="F49"/>
  <c r="E49"/>
  <c r="C49"/>
  <c r="B49"/>
  <c r="L48"/>
  <c r="H48"/>
  <c r="F48"/>
  <c r="E48"/>
  <c r="C48"/>
  <c r="B48"/>
  <c r="J47"/>
  <c r="H47"/>
  <c r="F47"/>
  <c r="E47"/>
  <c r="C47"/>
  <c r="B47"/>
  <c r="P46"/>
  <c r="H46"/>
  <c r="F46"/>
  <c r="E46"/>
  <c r="C46"/>
  <c r="B46"/>
  <c r="J45"/>
  <c r="H45"/>
  <c r="F45"/>
  <c r="E45"/>
  <c r="C45"/>
  <c r="B45"/>
  <c r="L44"/>
  <c r="H44"/>
  <c r="F44"/>
  <c r="E44"/>
  <c r="C44"/>
  <c r="B44"/>
  <c r="J43"/>
  <c r="H43"/>
  <c r="F43"/>
  <c r="E43"/>
  <c r="C43"/>
  <c r="B43"/>
  <c r="N42"/>
  <c r="H42"/>
  <c r="F42"/>
  <c r="E42"/>
  <c r="C42"/>
  <c r="B42"/>
  <c r="J41"/>
  <c r="H41"/>
  <c r="F41"/>
  <c r="E41"/>
  <c r="C41"/>
  <c r="B41"/>
  <c r="L40"/>
  <c r="H40"/>
  <c r="F40"/>
  <c r="E40"/>
  <c r="C40"/>
  <c r="B40"/>
  <c r="N39"/>
  <c r="J39"/>
  <c r="H39"/>
  <c r="F39"/>
  <c r="E39"/>
  <c r="C39"/>
  <c r="B39"/>
  <c r="P38"/>
  <c r="H38"/>
  <c r="F38"/>
  <c r="E38"/>
  <c r="C38"/>
  <c r="B38"/>
  <c r="N37"/>
  <c r="J37"/>
  <c r="H37"/>
  <c r="F37"/>
  <c r="E37"/>
  <c r="C37"/>
  <c r="B37"/>
  <c r="L36"/>
  <c r="H36"/>
  <c r="F36"/>
  <c r="E36"/>
  <c r="C36"/>
  <c r="B36"/>
  <c r="J35"/>
  <c r="H35"/>
  <c r="F35"/>
  <c r="E35"/>
  <c r="C35"/>
  <c r="B35"/>
  <c r="N34"/>
  <c r="H34"/>
  <c r="F34"/>
  <c r="E34"/>
  <c r="C34"/>
  <c r="B34"/>
  <c r="J33"/>
  <c r="H33"/>
  <c r="F33"/>
  <c r="E33"/>
  <c r="C33"/>
  <c r="B33"/>
  <c r="L32"/>
  <c r="H32"/>
  <c r="F32"/>
  <c r="E32"/>
  <c r="C32"/>
  <c r="B32"/>
  <c r="J31"/>
  <c r="H31"/>
  <c r="F31"/>
  <c r="E31"/>
  <c r="C31"/>
  <c r="B31"/>
  <c r="P30"/>
  <c r="H30"/>
  <c r="F30"/>
  <c r="E30"/>
  <c r="C30"/>
  <c r="B30"/>
  <c r="J29"/>
  <c r="H29"/>
  <c r="F29"/>
  <c r="E29"/>
  <c r="C29"/>
  <c r="B29"/>
  <c r="L28"/>
  <c r="H28"/>
  <c r="F28"/>
  <c r="E28"/>
  <c r="C28"/>
  <c r="B28"/>
  <c r="J27"/>
  <c r="H27"/>
  <c r="F27"/>
  <c r="E27"/>
  <c r="C27"/>
  <c r="B27"/>
  <c r="N26"/>
  <c r="H26"/>
  <c r="F26"/>
  <c r="E26"/>
  <c r="C26"/>
  <c r="B26"/>
  <c r="J25"/>
  <c r="H25"/>
  <c r="F25"/>
  <c r="E25"/>
  <c r="C25"/>
  <c r="B25"/>
  <c r="L24"/>
  <c r="H24"/>
  <c r="F24"/>
  <c r="E24"/>
  <c r="C24"/>
  <c r="B24"/>
  <c r="J23"/>
  <c r="H23"/>
  <c r="F23"/>
  <c r="E23"/>
  <c r="C23"/>
  <c r="B23"/>
  <c r="P22"/>
  <c r="H22"/>
  <c r="F22"/>
  <c r="E22"/>
  <c r="C22"/>
  <c r="B22"/>
  <c r="J21"/>
  <c r="H21"/>
  <c r="F21"/>
  <c r="E21"/>
  <c r="C21"/>
  <c r="B21"/>
  <c r="L20"/>
  <c r="H20"/>
  <c r="F20"/>
  <c r="E20"/>
  <c r="C20"/>
  <c r="B20"/>
  <c r="J19"/>
  <c r="H19"/>
  <c r="F19"/>
  <c r="E19"/>
  <c r="C19"/>
  <c r="B19"/>
  <c r="N18"/>
  <c r="H18"/>
  <c r="F18"/>
  <c r="E18"/>
  <c r="C18"/>
  <c r="B18"/>
  <c r="J17"/>
  <c r="H17"/>
  <c r="F17"/>
  <c r="E17"/>
  <c r="C17"/>
  <c r="B17"/>
  <c r="T16"/>
  <c r="L16"/>
  <c r="H16"/>
  <c r="F16"/>
  <c r="E16"/>
  <c r="C16"/>
  <c r="B16"/>
  <c r="J15"/>
  <c r="H15"/>
  <c r="F15"/>
  <c r="E15"/>
  <c r="C15"/>
  <c r="B15"/>
  <c r="P14"/>
  <c r="H14"/>
  <c r="F14"/>
  <c r="E14"/>
  <c r="C14"/>
  <c r="B14"/>
  <c r="J13"/>
  <c r="H13"/>
  <c r="F13"/>
  <c r="E13"/>
  <c r="C13"/>
  <c r="B13"/>
  <c r="L12"/>
  <c r="H12"/>
  <c r="F12"/>
  <c r="E12"/>
  <c r="C12"/>
  <c r="B12"/>
  <c r="J11"/>
  <c r="H11"/>
  <c r="F11"/>
  <c r="E11"/>
  <c r="C11"/>
  <c r="B11"/>
  <c r="N10"/>
  <c r="H10"/>
  <c r="F10"/>
  <c r="E10"/>
  <c r="C10"/>
  <c r="B10"/>
  <c r="J9"/>
  <c r="H9"/>
  <c r="F9"/>
  <c r="E9"/>
  <c r="C9"/>
  <c r="B9"/>
  <c r="L8"/>
  <c r="H8"/>
  <c r="F8"/>
  <c r="E8"/>
  <c r="C8"/>
  <c r="B8"/>
  <c r="T7"/>
  <c r="J7"/>
  <c r="H7"/>
  <c r="F7"/>
  <c r="E7"/>
  <c r="C7"/>
  <c r="B7"/>
  <c r="L4"/>
  <c r="J4"/>
  <c r="F4"/>
  <c r="A4"/>
  <c r="A2"/>
  <c r="A1"/>
  <c r="Q80"/>
  <c r="G80" s="1"/>
  <c r="E80"/>
  <c r="E78"/>
  <c r="E76"/>
  <c r="E74"/>
  <c r="T15"/>
  <c r="T14"/>
  <c r="T13"/>
  <c r="T12"/>
  <c r="T11"/>
  <c r="T10"/>
  <c r="T9"/>
  <c r="T8"/>
  <c r="J188" i="13"/>
  <c r="L186"/>
  <c r="J184"/>
  <c r="N182"/>
  <c r="J180"/>
  <c r="L178"/>
  <c r="J176"/>
  <c r="P174"/>
  <c r="J172"/>
  <c r="L170"/>
  <c r="J168"/>
  <c r="N166"/>
  <c r="J164"/>
  <c r="L162"/>
  <c r="J160"/>
  <c r="J145"/>
  <c r="L144"/>
  <c r="J143"/>
  <c r="N142"/>
  <c r="J141"/>
  <c r="L140"/>
  <c r="J139"/>
  <c r="P138"/>
  <c r="J137"/>
  <c r="L136"/>
  <c r="J135"/>
  <c r="N134"/>
  <c r="J133"/>
  <c r="L132"/>
  <c r="J131"/>
  <c r="J129"/>
  <c r="L128"/>
  <c r="J127"/>
  <c r="N126"/>
  <c r="J125"/>
  <c r="L124"/>
  <c r="J123"/>
  <c r="P122"/>
  <c r="J121"/>
  <c r="L120"/>
  <c r="J119"/>
  <c r="N118"/>
  <c r="J117"/>
  <c r="L116"/>
  <c r="J115"/>
  <c r="J113"/>
  <c r="L112"/>
  <c r="J111"/>
  <c r="N110"/>
  <c r="J109"/>
  <c r="L108"/>
  <c r="J107"/>
  <c r="P106"/>
  <c r="J105"/>
  <c r="L104"/>
  <c r="J103"/>
  <c r="N102"/>
  <c r="J101"/>
  <c r="L100"/>
  <c r="J99"/>
  <c r="J97"/>
  <c r="L96"/>
  <c r="J95"/>
  <c r="N94"/>
  <c r="J93"/>
  <c r="L92"/>
  <c r="J91"/>
  <c r="P90"/>
  <c r="J89"/>
  <c r="L88"/>
  <c r="J87"/>
  <c r="N86"/>
  <c r="J85"/>
  <c r="L84"/>
  <c r="J83"/>
  <c r="J69"/>
  <c r="L68"/>
  <c r="J67"/>
  <c r="N66"/>
  <c r="J65"/>
  <c r="L64"/>
  <c r="J63"/>
  <c r="P62"/>
  <c r="J61"/>
  <c r="L60"/>
  <c r="J59"/>
  <c r="N58"/>
  <c r="J57"/>
  <c r="L56"/>
  <c r="J55"/>
  <c r="J53"/>
  <c r="L52"/>
  <c r="J51"/>
  <c r="N50"/>
  <c r="J49"/>
  <c r="L48"/>
  <c r="J47"/>
  <c r="P46"/>
  <c r="J45"/>
  <c r="L44"/>
  <c r="J43"/>
  <c r="N42"/>
  <c r="J41"/>
  <c r="L40"/>
  <c r="J39"/>
  <c r="J37"/>
  <c r="L36"/>
  <c r="J35"/>
  <c r="N34"/>
  <c r="J33"/>
  <c r="L32"/>
  <c r="J31"/>
  <c r="P30"/>
  <c r="J29"/>
  <c r="L28"/>
  <c r="J27"/>
  <c r="N26"/>
  <c r="J25"/>
  <c r="L24"/>
  <c r="J23"/>
  <c r="J21"/>
  <c r="L20"/>
  <c r="J19"/>
  <c r="N18"/>
  <c r="J17"/>
  <c r="L16"/>
  <c r="J15"/>
  <c r="P14"/>
  <c r="J13"/>
  <c r="L12"/>
  <c r="J11"/>
  <c r="N10"/>
  <c r="J9"/>
  <c r="L8"/>
  <c r="J7"/>
  <c r="Q4"/>
  <c r="N80"/>
  <c r="C225"/>
  <c r="N224"/>
  <c r="C224"/>
  <c r="C223"/>
  <c r="N222"/>
  <c r="C222"/>
  <c r="C221"/>
  <c r="C220"/>
  <c r="C219"/>
  <c r="C218"/>
  <c r="P217"/>
  <c r="T168"/>
  <c r="T167"/>
  <c r="T166"/>
  <c r="T165"/>
  <c r="T164"/>
  <c r="T163"/>
  <c r="T162"/>
  <c r="T161"/>
  <c r="T160"/>
  <c r="T159"/>
  <c r="H156"/>
  <c r="F156"/>
  <c r="D156"/>
  <c r="C156"/>
  <c r="N155"/>
  <c r="H155"/>
  <c r="F155"/>
  <c r="D155"/>
  <c r="C155"/>
  <c r="H154"/>
  <c r="F154"/>
  <c r="D154"/>
  <c r="C154"/>
  <c r="N153"/>
  <c r="H153"/>
  <c r="F153"/>
  <c r="D153"/>
  <c r="C153"/>
  <c r="H152"/>
  <c r="F152"/>
  <c r="D152"/>
  <c r="C152"/>
  <c r="H151"/>
  <c r="F151"/>
  <c r="D151"/>
  <c r="C151"/>
  <c r="N150"/>
  <c r="H150"/>
  <c r="F150"/>
  <c r="D150"/>
  <c r="C150"/>
  <c r="H149"/>
  <c r="F149"/>
  <c r="D149"/>
  <c r="C149"/>
  <c r="P148"/>
  <c r="H146"/>
  <c r="F146"/>
  <c r="E146"/>
  <c r="C146"/>
  <c r="B146"/>
  <c r="H145"/>
  <c r="F145"/>
  <c r="E145"/>
  <c r="C145"/>
  <c r="B145"/>
  <c r="H144"/>
  <c r="F144"/>
  <c r="E144"/>
  <c r="C144"/>
  <c r="B144"/>
  <c r="H143"/>
  <c r="F143"/>
  <c r="E143"/>
  <c r="C143"/>
  <c r="B143"/>
  <c r="H142"/>
  <c r="F142"/>
  <c r="E142"/>
  <c r="C142"/>
  <c r="B142"/>
  <c r="H141"/>
  <c r="F141"/>
  <c r="E141"/>
  <c r="C141"/>
  <c r="B141"/>
  <c r="H140"/>
  <c r="F140"/>
  <c r="E140"/>
  <c r="C140"/>
  <c r="B140"/>
  <c r="H139"/>
  <c r="F139"/>
  <c r="E139"/>
  <c r="C139"/>
  <c r="B139"/>
  <c r="H138"/>
  <c r="F138"/>
  <c r="E138"/>
  <c r="C138"/>
  <c r="B138"/>
  <c r="H137"/>
  <c r="F137"/>
  <c r="E137"/>
  <c r="C137"/>
  <c r="B137"/>
  <c r="H136"/>
  <c r="F136"/>
  <c r="E136"/>
  <c r="C136"/>
  <c r="B136"/>
  <c r="H135"/>
  <c r="F135"/>
  <c r="E135"/>
  <c r="C135"/>
  <c r="B135"/>
  <c r="H134"/>
  <c r="F134"/>
  <c r="E134"/>
  <c r="C134"/>
  <c r="B134"/>
  <c r="H133"/>
  <c r="F133"/>
  <c r="E133"/>
  <c r="C133"/>
  <c r="B133"/>
  <c r="H132"/>
  <c r="F132"/>
  <c r="E132"/>
  <c r="C132"/>
  <c r="B132"/>
  <c r="H131"/>
  <c r="F131"/>
  <c r="E131"/>
  <c r="C131"/>
  <c r="B131"/>
  <c r="H130"/>
  <c r="F130"/>
  <c r="E130"/>
  <c r="C130"/>
  <c r="B130"/>
  <c r="H129"/>
  <c r="F129"/>
  <c r="E129"/>
  <c r="C129"/>
  <c r="B129"/>
  <c r="H128"/>
  <c r="F128"/>
  <c r="E128"/>
  <c r="C128"/>
  <c r="B128"/>
  <c r="H127"/>
  <c r="F127"/>
  <c r="E127"/>
  <c r="C127"/>
  <c r="B127"/>
  <c r="H126"/>
  <c r="F126"/>
  <c r="E126"/>
  <c r="C126"/>
  <c r="B126"/>
  <c r="H125"/>
  <c r="F125"/>
  <c r="E125"/>
  <c r="C125"/>
  <c r="B125"/>
  <c r="H124"/>
  <c r="F124"/>
  <c r="E124"/>
  <c r="C124"/>
  <c r="B124"/>
  <c r="H123"/>
  <c r="F123"/>
  <c r="E123"/>
  <c r="C123"/>
  <c r="B123"/>
  <c r="H122"/>
  <c r="F122"/>
  <c r="E122"/>
  <c r="C122"/>
  <c r="B122"/>
  <c r="H121"/>
  <c r="F121"/>
  <c r="E121"/>
  <c r="C121"/>
  <c r="B121"/>
  <c r="H120"/>
  <c r="F120"/>
  <c r="E120"/>
  <c r="C120"/>
  <c r="B120"/>
  <c r="H119"/>
  <c r="F119"/>
  <c r="E119"/>
  <c r="C119"/>
  <c r="B119"/>
  <c r="H118"/>
  <c r="F118"/>
  <c r="E118"/>
  <c r="C118"/>
  <c r="B118"/>
  <c r="H117"/>
  <c r="F117"/>
  <c r="E117"/>
  <c r="C117"/>
  <c r="B117"/>
  <c r="H116"/>
  <c r="F116"/>
  <c r="E116"/>
  <c r="C116"/>
  <c r="B116"/>
  <c r="H115"/>
  <c r="F115"/>
  <c r="E115"/>
  <c r="C115"/>
  <c r="B115"/>
  <c r="H114"/>
  <c r="F114"/>
  <c r="E114"/>
  <c r="C114"/>
  <c r="B114"/>
  <c r="H113"/>
  <c r="F113"/>
  <c r="E113"/>
  <c r="C113"/>
  <c r="B113"/>
  <c r="H112"/>
  <c r="F112"/>
  <c r="E112"/>
  <c r="C112"/>
  <c r="B112"/>
  <c r="H111"/>
  <c r="F111"/>
  <c r="E111"/>
  <c r="C111"/>
  <c r="B111"/>
  <c r="H110"/>
  <c r="F110"/>
  <c r="E110"/>
  <c r="C110"/>
  <c r="B110"/>
  <c r="H109"/>
  <c r="F109"/>
  <c r="E109"/>
  <c r="C109"/>
  <c r="B109"/>
  <c r="H108"/>
  <c r="F108"/>
  <c r="E108"/>
  <c r="C108"/>
  <c r="B108"/>
  <c r="H107"/>
  <c r="F107"/>
  <c r="E107"/>
  <c r="C107"/>
  <c r="B107"/>
  <c r="H106"/>
  <c r="F106"/>
  <c r="E106"/>
  <c r="C106"/>
  <c r="B106"/>
  <c r="H105"/>
  <c r="F105"/>
  <c r="E105"/>
  <c r="C105"/>
  <c r="B105"/>
  <c r="H104"/>
  <c r="F104"/>
  <c r="E104"/>
  <c r="C104"/>
  <c r="B104"/>
  <c r="H103"/>
  <c r="F103"/>
  <c r="E103"/>
  <c r="C103"/>
  <c r="B103"/>
  <c r="H102"/>
  <c r="F102"/>
  <c r="E102"/>
  <c r="C102"/>
  <c r="B102"/>
  <c r="H101"/>
  <c r="F101"/>
  <c r="E101"/>
  <c r="C101"/>
  <c r="B101"/>
  <c r="H100"/>
  <c r="F100"/>
  <c r="E100"/>
  <c r="C100"/>
  <c r="B100"/>
  <c r="H99"/>
  <c r="F99"/>
  <c r="E99"/>
  <c r="C99"/>
  <c r="B99"/>
  <c r="H98"/>
  <c r="F98"/>
  <c r="E98"/>
  <c r="C98"/>
  <c r="B98"/>
  <c r="H97"/>
  <c r="F97"/>
  <c r="E97"/>
  <c r="C97"/>
  <c r="B97"/>
  <c r="H96"/>
  <c r="F96"/>
  <c r="E96"/>
  <c r="C96"/>
  <c r="B96"/>
  <c r="H95"/>
  <c r="F95"/>
  <c r="E95"/>
  <c r="C95"/>
  <c r="B95"/>
  <c r="H94"/>
  <c r="F94"/>
  <c r="E94"/>
  <c r="C94"/>
  <c r="B94"/>
  <c r="H93"/>
  <c r="F93"/>
  <c r="E93"/>
  <c r="C93"/>
  <c r="B93"/>
  <c r="H92"/>
  <c r="F92"/>
  <c r="E92"/>
  <c r="C92"/>
  <c r="B92"/>
  <c r="H91"/>
  <c r="F91"/>
  <c r="E91"/>
  <c r="C91"/>
  <c r="B91"/>
  <c r="H90"/>
  <c r="F90"/>
  <c r="E90"/>
  <c r="C90"/>
  <c r="B90"/>
  <c r="H89"/>
  <c r="F89"/>
  <c r="E89"/>
  <c r="C89"/>
  <c r="B89"/>
  <c r="H88"/>
  <c r="F88"/>
  <c r="E88"/>
  <c r="C88"/>
  <c r="B88"/>
  <c r="H87"/>
  <c r="F87"/>
  <c r="E87"/>
  <c r="C87"/>
  <c r="B87"/>
  <c r="H86"/>
  <c r="F86"/>
  <c r="E86"/>
  <c r="C86"/>
  <c r="B86"/>
  <c r="H85"/>
  <c r="F85"/>
  <c r="E85"/>
  <c r="C85"/>
  <c r="B85"/>
  <c r="H84"/>
  <c r="F84"/>
  <c r="E84"/>
  <c r="C84"/>
  <c r="B84"/>
  <c r="H83"/>
  <c r="F83"/>
  <c r="E83"/>
  <c r="C83"/>
  <c r="B83"/>
  <c r="H70"/>
  <c r="F70"/>
  <c r="E70"/>
  <c r="C70"/>
  <c r="B70"/>
  <c r="H69"/>
  <c r="F69"/>
  <c r="E69"/>
  <c r="C69"/>
  <c r="B69"/>
  <c r="H68"/>
  <c r="F68"/>
  <c r="E68"/>
  <c r="C68"/>
  <c r="B68"/>
  <c r="H67"/>
  <c r="F67"/>
  <c r="E67"/>
  <c r="C67"/>
  <c r="B67"/>
  <c r="H66"/>
  <c r="F66"/>
  <c r="E66"/>
  <c r="C66"/>
  <c r="B66"/>
  <c r="H65"/>
  <c r="F65"/>
  <c r="E65"/>
  <c r="C65"/>
  <c r="B65"/>
  <c r="H64"/>
  <c r="F64"/>
  <c r="E64"/>
  <c r="C64"/>
  <c r="B64"/>
  <c r="H63"/>
  <c r="F63"/>
  <c r="E63"/>
  <c r="C63"/>
  <c r="B63"/>
  <c r="H62"/>
  <c r="F62"/>
  <c r="E62"/>
  <c r="C62"/>
  <c r="B62"/>
  <c r="H61"/>
  <c r="F61"/>
  <c r="E61"/>
  <c r="C61"/>
  <c r="B61"/>
  <c r="H60"/>
  <c r="F60"/>
  <c r="E60"/>
  <c r="C60"/>
  <c r="B60"/>
  <c r="H59"/>
  <c r="F59"/>
  <c r="E59"/>
  <c r="C59"/>
  <c r="B59"/>
  <c r="H58"/>
  <c r="F58"/>
  <c r="E58"/>
  <c r="C58"/>
  <c r="B58"/>
  <c r="H57"/>
  <c r="F57"/>
  <c r="E57"/>
  <c r="C57"/>
  <c r="B57"/>
  <c r="H56"/>
  <c r="F56"/>
  <c r="E56"/>
  <c r="C56"/>
  <c r="B56"/>
  <c r="H55"/>
  <c r="F55"/>
  <c r="E55"/>
  <c r="C55"/>
  <c r="B55"/>
  <c r="H54"/>
  <c r="F54"/>
  <c r="E54"/>
  <c r="C54"/>
  <c r="B54"/>
  <c r="H53"/>
  <c r="F53"/>
  <c r="E53"/>
  <c r="C53"/>
  <c r="B53"/>
  <c r="H52"/>
  <c r="F52"/>
  <c r="E52"/>
  <c r="C52"/>
  <c r="B52"/>
  <c r="H51"/>
  <c r="F51"/>
  <c r="E51"/>
  <c r="C51"/>
  <c r="B51"/>
  <c r="H50"/>
  <c r="F50"/>
  <c r="E50"/>
  <c r="C50"/>
  <c r="B50"/>
  <c r="H49"/>
  <c r="F49"/>
  <c r="E49"/>
  <c r="C49"/>
  <c r="B49"/>
  <c r="H48"/>
  <c r="F48"/>
  <c r="E48"/>
  <c r="C48"/>
  <c r="B48"/>
  <c r="H47"/>
  <c r="F47"/>
  <c r="E47"/>
  <c r="C47"/>
  <c r="B47"/>
  <c r="H46"/>
  <c r="F46"/>
  <c r="E46"/>
  <c r="C46"/>
  <c r="B46"/>
  <c r="H45"/>
  <c r="F45"/>
  <c r="E45"/>
  <c r="C45"/>
  <c r="B45"/>
  <c r="H44"/>
  <c r="F44"/>
  <c r="E44"/>
  <c r="C44"/>
  <c r="B44"/>
  <c r="H43"/>
  <c r="F43"/>
  <c r="E43"/>
  <c r="C43"/>
  <c r="B43"/>
  <c r="H42"/>
  <c r="F42"/>
  <c r="E42"/>
  <c r="C42"/>
  <c r="B42"/>
  <c r="H41"/>
  <c r="F41"/>
  <c r="E41"/>
  <c r="C41"/>
  <c r="B41"/>
  <c r="H40"/>
  <c r="F40"/>
  <c r="E40"/>
  <c r="C40"/>
  <c r="B40"/>
  <c r="H39"/>
  <c r="F39"/>
  <c r="E39"/>
  <c r="C39"/>
  <c r="B39"/>
  <c r="H38"/>
  <c r="F38"/>
  <c r="E38"/>
  <c r="C38"/>
  <c r="B38"/>
  <c r="H37"/>
  <c r="F37"/>
  <c r="E37"/>
  <c r="C37"/>
  <c r="B37"/>
  <c r="H36"/>
  <c r="F36"/>
  <c r="E36"/>
  <c r="C36"/>
  <c r="B36"/>
  <c r="H35"/>
  <c r="F35"/>
  <c r="E35"/>
  <c r="C35"/>
  <c r="B35"/>
  <c r="H34"/>
  <c r="F34"/>
  <c r="E34"/>
  <c r="C34"/>
  <c r="B34"/>
  <c r="H33"/>
  <c r="F33"/>
  <c r="E33"/>
  <c r="C33"/>
  <c r="B33"/>
  <c r="H32"/>
  <c r="F32"/>
  <c r="E32"/>
  <c r="C32"/>
  <c r="B32"/>
  <c r="H31"/>
  <c r="F31"/>
  <c r="E31"/>
  <c r="C31"/>
  <c r="B31"/>
  <c r="H30"/>
  <c r="F30"/>
  <c r="E30"/>
  <c r="C30"/>
  <c r="B30"/>
  <c r="H29"/>
  <c r="F29"/>
  <c r="E29"/>
  <c r="C29"/>
  <c r="B29"/>
  <c r="H28"/>
  <c r="F28"/>
  <c r="E28"/>
  <c r="C28"/>
  <c r="B28"/>
  <c r="H27"/>
  <c r="F27"/>
  <c r="E27"/>
  <c r="C27"/>
  <c r="B27"/>
  <c r="H26"/>
  <c r="F26"/>
  <c r="E26"/>
  <c r="C26"/>
  <c r="B26"/>
  <c r="H25"/>
  <c r="F25"/>
  <c r="E25"/>
  <c r="C25"/>
  <c r="B25"/>
  <c r="H24"/>
  <c r="F24"/>
  <c r="E24"/>
  <c r="C24"/>
  <c r="B24"/>
  <c r="H23"/>
  <c r="F23"/>
  <c r="E23"/>
  <c r="C23"/>
  <c r="B23"/>
  <c r="H22"/>
  <c r="F22"/>
  <c r="E22"/>
  <c r="C22"/>
  <c r="B22"/>
  <c r="H21"/>
  <c r="F21"/>
  <c r="E21"/>
  <c r="C21"/>
  <c r="B21"/>
  <c r="H20"/>
  <c r="F20"/>
  <c r="E20"/>
  <c r="C20"/>
  <c r="B20"/>
  <c r="H19"/>
  <c r="F19"/>
  <c r="E19"/>
  <c r="C19"/>
  <c r="B19"/>
  <c r="H18"/>
  <c r="F18"/>
  <c r="E18"/>
  <c r="C18"/>
  <c r="B18"/>
  <c r="H17"/>
  <c r="F17"/>
  <c r="E17"/>
  <c r="C17"/>
  <c r="B17"/>
  <c r="T16"/>
  <c r="H16"/>
  <c r="F16"/>
  <c r="E16"/>
  <c r="C16"/>
  <c r="B16"/>
  <c r="H15"/>
  <c r="F15"/>
  <c r="E15"/>
  <c r="C15"/>
  <c r="B15"/>
  <c r="H14"/>
  <c r="F14"/>
  <c r="E14"/>
  <c r="C14"/>
  <c r="B14"/>
  <c r="H13"/>
  <c r="F13"/>
  <c r="E13"/>
  <c r="C13"/>
  <c r="B13"/>
  <c r="H12"/>
  <c r="F12"/>
  <c r="E12"/>
  <c r="C12"/>
  <c r="B12"/>
  <c r="H11"/>
  <c r="F11"/>
  <c r="E11"/>
  <c r="C11"/>
  <c r="B11"/>
  <c r="H10"/>
  <c r="F10"/>
  <c r="E10"/>
  <c r="C10"/>
  <c r="B10"/>
  <c r="H9"/>
  <c r="F9"/>
  <c r="E9"/>
  <c r="C9"/>
  <c r="B9"/>
  <c r="H8"/>
  <c r="F8"/>
  <c r="E8"/>
  <c r="C8"/>
  <c r="B8"/>
  <c r="T7"/>
  <c r="H7"/>
  <c r="F7"/>
  <c r="E7"/>
  <c r="C7"/>
  <c r="B7"/>
  <c r="L4"/>
  <c r="J4"/>
  <c r="F4"/>
  <c r="A4"/>
  <c r="A2"/>
  <c r="A1"/>
  <c r="Q80"/>
  <c r="G80" s="1"/>
  <c r="T15"/>
  <c r="T14"/>
  <c r="T13"/>
  <c r="T12"/>
  <c r="T11"/>
  <c r="T10"/>
  <c r="T9"/>
  <c r="T8"/>
  <c r="Q134" i="9"/>
  <c r="M134"/>
  <c r="Q133"/>
  <c r="M133"/>
  <c r="Q132"/>
  <c r="M132"/>
  <c r="Q131"/>
  <c r="M131"/>
  <c r="Q130"/>
  <c r="M130"/>
  <c r="Q129"/>
  <c r="M129"/>
  <c r="Q128"/>
  <c r="M128"/>
  <c r="Q127"/>
  <c r="M127"/>
  <c r="Q126"/>
  <c r="M126"/>
  <c r="Q125"/>
  <c r="M125"/>
  <c r="Q124"/>
  <c r="M124"/>
  <c r="Q123"/>
  <c r="M123"/>
  <c r="Q122"/>
  <c r="M122"/>
  <c r="Q121"/>
  <c r="M121"/>
  <c r="Q120"/>
  <c r="M120"/>
  <c r="Q119"/>
  <c r="M119"/>
  <c r="Q118"/>
  <c r="M118"/>
  <c r="Q117"/>
  <c r="M117"/>
  <c r="Q116"/>
  <c r="M116"/>
  <c r="Q115"/>
  <c r="M115"/>
  <c r="Q114"/>
  <c r="M114"/>
  <c r="Q113"/>
  <c r="M113"/>
  <c r="Q112"/>
  <c r="M112"/>
  <c r="Q111"/>
  <c r="M111"/>
  <c r="Q110"/>
  <c r="M110"/>
  <c r="Q109"/>
  <c r="M109"/>
  <c r="Q108"/>
  <c r="M108"/>
  <c r="Q107"/>
  <c r="M107"/>
  <c r="Q106"/>
  <c r="M106"/>
  <c r="Q105"/>
  <c r="M105"/>
  <c r="Q104"/>
  <c r="M104"/>
  <c r="Q103"/>
  <c r="M103"/>
  <c r="Q102"/>
  <c r="M102"/>
  <c r="Q101"/>
  <c r="M101"/>
  <c r="Q100"/>
  <c r="M100"/>
  <c r="Q99"/>
  <c r="M99"/>
  <c r="Q98"/>
  <c r="M98"/>
  <c r="Q97"/>
  <c r="M97"/>
  <c r="Q96"/>
  <c r="M96"/>
  <c r="Q95"/>
  <c r="M95"/>
  <c r="Q94"/>
  <c r="M94"/>
  <c r="Q93"/>
  <c r="M93"/>
  <c r="Q92"/>
  <c r="M92"/>
  <c r="Q91"/>
  <c r="M91"/>
  <c r="Q90"/>
  <c r="M90"/>
  <c r="Q89"/>
  <c r="M89"/>
  <c r="Q88"/>
  <c r="M88"/>
  <c r="Q87"/>
  <c r="M87"/>
  <c r="Q86"/>
  <c r="M86"/>
  <c r="Q85"/>
  <c r="M85"/>
  <c r="Q84"/>
  <c r="M84"/>
  <c r="Q83"/>
  <c r="M83"/>
  <c r="Q82"/>
  <c r="M82"/>
  <c r="Q81"/>
  <c r="M81"/>
  <c r="Q80"/>
  <c r="M80"/>
  <c r="Q79"/>
  <c r="M79"/>
  <c r="Q78"/>
  <c r="M78"/>
  <c r="Q77"/>
  <c r="M77"/>
  <c r="Q76"/>
  <c r="M76"/>
  <c r="Q75"/>
  <c r="M75"/>
  <c r="Q74"/>
  <c r="M74"/>
  <c r="Q73"/>
  <c r="M73"/>
  <c r="Q72"/>
  <c r="M72"/>
  <c r="Q71"/>
  <c r="M71"/>
  <c r="Q70"/>
  <c r="M70"/>
  <c r="Q69"/>
  <c r="M69"/>
  <c r="Q68"/>
  <c r="M68"/>
  <c r="Q67"/>
  <c r="M67"/>
  <c r="Q66"/>
  <c r="M66"/>
  <c r="Q65"/>
  <c r="M65"/>
  <c r="Q64"/>
  <c r="M64"/>
  <c r="Q63"/>
  <c r="M63"/>
  <c r="Q62"/>
  <c r="M62"/>
  <c r="Q61"/>
  <c r="M61"/>
  <c r="Q60"/>
  <c r="M60"/>
  <c r="Q59"/>
  <c r="M59"/>
  <c r="Q58"/>
  <c r="M58"/>
  <c r="Q57"/>
  <c r="M57"/>
  <c r="Q56"/>
  <c r="M56"/>
  <c r="Q55"/>
  <c r="M55"/>
  <c r="Q54"/>
  <c r="M54"/>
  <c r="Q53"/>
  <c r="M53"/>
  <c r="Q52"/>
  <c r="M52"/>
  <c r="Q51"/>
  <c r="M51"/>
  <c r="Q50"/>
  <c r="M50"/>
  <c r="Q49"/>
  <c r="M49"/>
  <c r="Q48"/>
  <c r="M48"/>
  <c r="Q47"/>
  <c r="M47"/>
  <c r="Q46"/>
  <c r="M46"/>
  <c r="Q45"/>
  <c r="M45"/>
  <c r="Q44"/>
  <c r="M44"/>
  <c r="Q43"/>
  <c r="M43"/>
  <c r="Q42"/>
  <c r="M42"/>
  <c r="Q41"/>
  <c r="M41"/>
  <c r="Q40"/>
  <c r="M40"/>
  <c r="Q39"/>
  <c r="M39"/>
  <c r="Q38"/>
  <c r="M38"/>
  <c r="Q37"/>
  <c r="M37"/>
  <c r="Q36"/>
  <c r="M36"/>
  <c r="Q35"/>
  <c r="M35"/>
  <c r="Q34"/>
  <c r="M34"/>
  <c r="Q33"/>
  <c r="M33"/>
  <c r="Q32"/>
  <c r="M32"/>
  <c r="Q31"/>
  <c r="M31"/>
  <c r="Q30"/>
  <c r="M30"/>
  <c r="Q29"/>
  <c r="M29"/>
  <c r="Q28"/>
  <c r="M28"/>
  <c r="Q27"/>
  <c r="M27"/>
  <c r="Q26"/>
  <c r="M26"/>
  <c r="Q25"/>
  <c r="M25"/>
  <c r="Q24"/>
  <c r="M24"/>
  <c r="Q23"/>
  <c r="M23"/>
  <c r="Q22"/>
  <c r="M22"/>
  <c r="Q21"/>
  <c r="M21"/>
  <c r="Q20"/>
  <c r="M20"/>
  <c r="Q19"/>
  <c r="M19"/>
  <c r="Q18"/>
  <c r="M18"/>
  <c r="Q17"/>
  <c r="M17"/>
  <c r="Q16"/>
  <c r="M16"/>
  <c r="Q15"/>
  <c r="M15"/>
  <c r="Q14"/>
  <c r="M14"/>
  <c r="Q13"/>
  <c r="M13"/>
  <c r="Q12"/>
  <c r="M12"/>
  <c r="Q11"/>
  <c r="M11"/>
  <c r="Q10"/>
  <c r="M10"/>
  <c r="Q9"/>
  <c r="M9"/>
  <c r="Q8"/>
  <c r="M8"/>
  <c r="Q7"/>
  <c r="M7"/>
  <c r="J5"/>
  <c r="D5"/>
  <c r="C5"/>
  <c r="A2"/>
  <c r="A1"/>
  <c r="J4" i="8"/>
  <c r="F4"/>
  <c r="C4"/>
  <c r="A4"/>
  <c r="A2"/>
  <c r="A1"/>
  <c r="Q4" i="22"/>
  <c r="N79" s="1"/>
  <c r="H37"/>
  <c r="F37"/>
  <c r="E37"/>
  <c r="C37"/>
  <c r="B37"/>
  <c r="J36"/>
  <c r="H35"/>
  <c r="F35"/>
  <c r="E35"/>
  <c r="C35"/>
  <c r="B35"/>
  <c r="L34"/>
  <c r="H33"/>
  <c r="F33"/>
  <c r="E33"/>
  <c r="C33"/>
  <c r="B33"/>
  <c r="J32"/>
  <c r="H31"/>
  <c r="F31"/>
  <c r="E31"/>
  <c r="C31"/>
  <c r="B31"/>
  <c r="N30"/>
  <c r="H29"/>
  <c r="F29"/>
  <c r="E29"/>
  <c r="C29"/>
  <c r="B29"/>
  <c r="J28"/>
  <c r="H27"/>
  <c r="F27"/>
  <c r="E27"/>
  <c r="C27"/>
  <c r="B27"/>
  <c r="L26"/>
  <c r="H25"/>
  <c r="F25"/>
  <c r="E25"/>
  <c r="C25"/>
  <c r="B25"/>
  <c r="J24"/>
  <c r="H23"/>
  <c r="F23"/>
  <c r="E23"/>
  <c r="C23"/>
  <c r="B23"/>
  <c r="H21"/>
  <c r="F21"/>
  <c r="E21"/>
  <c r="C21"/>
  <c r="B21"/>
  <c r="J20"/>
  <c r="H19"/>
  <c r="F19"/>
  <c r="E19"/>
  <c r="C19"/>
  <c r="B19"/>
  <c r="L18"/>
  <c r="H17"/>
  <c r="F17"/>
  <c r="E17"/>
  <c r="C17"/>
  <c r="B17"/>
  <c r="T16"/>
  <c r="J16"/>
  <c r="H15"/>
  <c r="F15"/>
  <c r="E15"/>
  <c r="C15"/>
  <c r="B15"/>
  <c r="N14"/>
  <c r="H13"/>
  <c r="F13"/>
  <c r="E13"/>
  <c r="C13"/>
  <c r="B13"/>
  <c r="J12"/>
  <c r="H11"/>
  <c r="F11"/>
  <c r="E11"/>
  <c r="C11"/>
  <c r="B11"/>
  <c r="L10"/>
  <c r="H9"/>
  <c r="F9"/>
  <c r="E9"/>
  <c r="C9"/>
  <c r="B9"/>
  <c r="J8"/>
  <c r="T7"/>
  <c r="H7"/>
  <c r="F7"/>
  <c r="E7"/>
  <c r="C7"/>
  <c r="B7"/>
  <c r="L4"/>
  <c r="J4"/>
  <c r="F4"/>
  <c r="A4"/>
  <c r="A2"/>
  <c r="A1"/>
  <c r="R5" i="21"/>
  <c r="Q79" i="22"/>
  <c r="E75" s="1"/>
  <c r="E74"/>
  <c r="T15"/>
  <c r="T14"/>
  <c r="T13"/>
  <c r="T12"/>
  <c r="T11"/>
  <c r="T10"/>
  <c r="T9"/>
  <c r="T8"/>
  <c r="Q4" i="23"/>
  <c r="N79" s="1"/>
  <c r="H69"/>
  <c r="F69"/>
  <c r="E69"/>
  <c r="J68" s="1"/>
  <c r="C69"/>
  <c r="B69"/>
  <c r="H67"/>
  <c r="F67"/>
  <c r="C67"/>
  <c r="B67"/>
  <c r="L66"/>
  <c r="H65"/>
  <c r="F65"/>
  <c r="E65"/>
  <c r="C65"/>
  <c r="B65"/>
  <c r="J64"/>
  <c r="H63"/>
  <c r="F63"/>
  <c r="E63"/>
  <c r="C63"/>
  <c r="B63"/>
  <c r="N62"/>
  <c r="H61"/>
  <c r="F61"/>
  <c r="E61"/>
  <c r="C61"/>
  <c r="B61"/>
  <c r="J60"/>
  <c r="H59"/>
  <c r="F59"/>
  <c r="E59"/>
  <c r="C59"/>
  <c r="B59"/>
  <c r="L58"/>
  <c r="H57"/>
  <c r="F57"/>
  <c r="C57"/>
  <c r="B57"/>
  <c r="E55"/>
  <c r="J56"/>
  <c r="H55"/>
  <c r="F55"/>
  <c r="C55"/>
  <c r="B55"/>
  <c r="P54"/>
  <c r="H53"/>
  <c r="F53"/>
  <c r="E53"/>
  <c r="J52" s="1"/>
  <c r="C53"/>
  <c r="B53"/>
  <c r="H51"/>
  <c r="F51"/>
  <c r="C51"/>
  <c r="B51"/>
  <c r="L50"/>
  <c r="H49"/>
  <c r="F49"/>
  <c r="E49"/>
  <c r="C49"/>
  <c r="B49"/>
  <c r="J48"/>
  <c r="H47"/>
  <c r="F47"/>
  <c r="E47"/>
  <c r="C47"/>
  <c r="B47"/>
  <c r="N46"/>
  <c r="H45"/>
  <c r="F45"/>
  <c r="E45"/>
  <c r="C45"/>
  <c r="B45"/>
  <c r="J44"/>
  <c r="H43"/>
  <c r="F43"/>
  <c r="E43"/>
  <c r="C43"/>
  <c r="B43"/>
  <c r="L42"/>
  <c r="H41"/>
  <c r="F41"/>
  <c r="C41"/>
  <c r="B41"/>
  <c r="E39"/>
  <c r="J40"/>
  <c r="H39"/>
  <c r="F39"/>
  <c r="C39"/>
  <c r="B39"/>
  <c r="H37"/>
  <c r="F37"/>
  <c r="E37"/>
  <c r="J36"/>
  <c r="C37"/>
  <c r="B37"/>
  <c r="H35"/>
  <c r="F35"/>
  <c r="C35"/>
  <c r="B35"/>
  <c r="L34"/>
  <c r="H33"/>
  <c r="F33"/>
  <c r="E33"/>
  <c r="C33"/>
  <c r="B33"/>
  <c r="J32"/>
  <c r="H31"/>
  <c r="F31"/>
  <c r="E31"/>
  <c r="C31"/>
  <c r="B31"/>
  <c r="N30"/>
  <c r="H29"/>
  <c r="F29"/>
  <c r="E29"/>
  <c r="C29"/>
  <c r="B29"/>
  <c r="J28"/>
  <c r="H27"/>
  <c r="F27"/>
  <c r="E27"/>
  <c r="C27"/>
  <c r="B27"/>
  <c r="L26"/>
  <c r="H25"/>
  <c r="F25"/>
  <c r="C25"/>
  <c r="B25"/>
  <c r="E23"/>
  <c r="J24" s="1"/>
  <c r="H23"/>
  <c r="F23"/>
  <c r="C23"/>
  <c r="B23"/>
  <c r="P22"/>
  <c r="H21"/>
  <c r="F21"/>
  <c r="E21"/>
  <c r="J20"/>
  <c r="C21"/>
  <c r="B21"/>
  <c r="H19"/>
  <c r="F19"/>
  <c r="C19"/>
  <c r="B19"/>
  <c r="L18"/>
  <c r="H17"/>
  <c r="F17"/>
  <c r="E17"/>
  <c r="C17"/>
  <c r="B17"/>
  <c r="T16"/>
  <c r="J16"/>
  <c r="H15"/>
  <c r="F15"/>
  <c r="E15"/>
  <c r="C15"/>
  <c r="B15"/>
  <c r="N14"/>
  <c r="H13"/>
  <c r="F13"/>
  <c r="E13"/>
  <c r="C13"/>
  <c r="B13"/>
  <c r="J12"/>
  <c r="H11"/>
  <c r="F11"/>
  <c r="E11"/>
  <c r="C11"/>
  <c r="B11"/>
  <c r="L10"/>
  <c r="H9"/>
  <c r="F9"/>
  <c r="C9"/>
  <c r="B9"/>
  <c r="E7"/>
  <c r="J8"/>
  <c r="T7"/>
  <c r="H7"/>
  <c r="F7"/>
  <c r="C7"/>
  <c r="B7"/>
  <c r="L4"/>
  <c r="J4"/>
  <c r="F4"/>
  <c r="A4"/>
  <c r="A2"/>
  <c r="A1"/>
  <c r="Q79"/>
  <c r="E75" s="1"/>
  <c r="E72"/>
  <c r="T15"/>
  <c r="T14"/>
  <c r="T13"/>
  <c r="T12"/>
  <c r="T11"/>
  <c r="T10"/>
  <c r="T9"/>
  <c r="T8"/>
  <c r="Q4" i="24"/>
  <c r="N79"/>
  <c r="H69"/>
  <c r="F69"/>
  <c r="E69"/>
  <c r="C69"/>
  <c r="B69"/>
  <c r="J68"/>
  <c r="H67"/>
  <c r="F67"/>
  <c r="E67"/>
  <c r="C67"/>
  <c r="B67"/>
  <c r="L66"/>
  <c r="H65"/>
  <c r="F65"/>
  <c r="E65"/>
  <c r="C65"/>
  <c r="B65"/>
  <c r="J64"/>
  <c r="H63"/>
  <c r="F63"/>
  <c r="E63"/>
  <c r="C63"/>
  <c r="B63"/>
  <c r="N62"/>
  <c r="H61"/>
  <c r="F61"/>
  <c r="E61"/>
  <c r="C61"/>
  <c r="B61"/>
  <c r="J60"/>
  <c r="H59"/>
  <c r="F59"/>
  <c r="E59"/>
  <c r="C59"/>
  <c r="B59"/>
  <c r="L58"/>
  <c r="H57"/>
  <c r="F57"/>
  <c r="E57"/>
  <c r="C57"/>
  <c r="B57"/>
  <c r="J56"/>
  <c r="H55"/>
  <c r="F55"/>
  <c r="E55"/>
  <c r="C55"/>
  <c r="B55"/>
  <c r="H53"/>
  <c r="F53"/>
  <c r="E53"/>
  <c r="C53"/>
  <c r="B53"/>
  <c r="J52"/>
  <c r="H51"/>
  <c r="F51"/>
  <c r="E51"/>
  <c r="C51"/>
  <c r="B51"/>
  <c r="L50"/>
  <c r="H49"/>
  <c r="F49"/>
  <c r="E49"/>
  <c r="C49"/>
  <c r="B49"/>
  <c r="J48"/>
  <c r="H47"/>
  <c r="F47"/>
  <c r="E47"/>
  <c r="C47"/>
  <c r="B47"/>
  <c r="N46"/>
  <c r="H45"/>
  <c r="F45"/>
  <c r="E45"/>
  <c r="C45"/>
  <c r="B45"/>
  <c r="J44"/>
  <c r="H43"/>
  <c r="F43"/>
  <c r="E43"/>
  <c r="C43"/>
  <c r="B43"/>
  <c r="L42"/>
  <c r="H41"/>
  <c r="F41"/>
  <c r="E41"/>
  <c r="C41"/>
  <c r="B41"/>
  <c r="J40"/>
  <c r="H39"/>
  <c r="F39"/>
  <c r="E39"/>
  <c r="C39"/>
  <c r="B39"/>
  <c r="H37"/>
  <c r="F37"/>
  <c r="E37"/>
  <c r="C37"/>
  <c r="B37"/>
  <c r="J36"/>
  <c r="H35"/>
  <c r="F35"/>
  <c r="E35"/>
  <c r="C35"/>
  <c r="B35"/>
  <c r="L34"/>
  <c r="H33"/>
  <c r="F33"/>
  <c r="E33"/>
  <c r="C33"/>
  <c r="B33"/>
  <c r="J32"/>
  <c r="H31"/>
  <c r="F31"/>
  <c r="E31"/>
  <c r="C31"/>
  <c r="B31"/>
  <c r="N30"/>
  <c r="H29"/>
  <c r="F29"/>
  <c r="E29"/>
  <c r="C29"/>
  <c r="B29"/>
  <c r="J28"/>
  <c r="H27"/>
  <c r="F27"/>
  <c r="E27"/>
  <c r="C27"/>
  <c r="B27"/>
  <c r="L26"/>
  <c r="H25"/>
  <c r="F25"/>
  <c r="E25"/>
  <c r="C25"/>
  <c r="B25"/>
  <c r="J24"/>
  <c r="H23"/>
  <c r="F23"/>
  <c r="E23"/>
  <c r="C23"/>
  <c r="B23"/>
  <c r="H21"/>
  <c r="F21"/>
  <c r="E21"/>
  <c r="C21"/>
  <c r="B21"/>
  <c r="J20"/>
  <c r="H19"/>
  <c r="F19"/>
  <c r="E19"/>
  <c r="C19"/>
  <c r="B19"/>
  <c r="L18"/>
  <c r="H17"/>
  <c r="F17"/>
  <c r="E17"/>
  <c r="C17"/>
  <c r="B17"/>
  <c r="T16"/>
  <c r="J16"/>
  <c r="H15"/>
  <c r="F15"/>
  <c r="E15"/>
  <c r="C15"/>
  <c r="B15"/>
  <c r="N14"/>
  <c r="H13"/>
  <c r="F13"/>
  <c r="E13"/>
  <c r="C13"/>
  <c r="B13"/>
  <c r="J12"/>
  <c r="H11"/>
  <c r="F11"/>
  <c r="E11"/>
  <c r="C11"/>
  <c r="B11"/>
  <c r="L10"/>
  <c r="H9"/>
  <c r="F9"/>
  <c r="E9"/>
  <c r="C9"/>
  <c r="B9"/>
  <c r="J8"/>
  <c r="T7"/>
  <c r="H7"/>
  <c r="F7"/>
  <c r="E7"/>
  <c r="C7"/>
  <c r="B7"/>
  <c r="L4"/>
  <c r="J4"/>
  <c r="F4"/>
  <c r="A4"/>
  <c r="A2"/>
  <c r="A1"/>
  <c r="Q79"/>
  <c r="E79"/>
  <c r="E78"/>
  <c r="E76"/>
  <c r="E74"/>
  <c r="E72"/>
  <c r="T15"/>
  <c r="T14"/>
  <c r="T13"/>
  <c r="T12"/>
  <c r="T11"/>
  <c r="T10"/>
  <c r="T9"/>
  <c r="T8"/>
  <c r="Q79" i="67"/>
  <c r="G73"/>
  <c r="G74"/>
  <c r="G75"/>
  <c r="G76"/>
  <c r="G77"/>
  <c r="G78"/>
  <c r="G79"/>
  <c r="G72"/>
  <c r="L66"/>
  <c r="N62"/>
  <c r="L50"/>
  <c r="N46"/>
  <c r="L34"/>
  <c r="N30"/>
  <c r="Q4"/>
  <c r="N79" s="1"/>
  <c r="H69"/>
  <c r="F69"/>
  <c r="E69"/>
  <c r="C69"/>
  <c r="B69"/>
  <c r="J68"/>
  <c r="H67"/>
  <c r="F67"/>
  <c r="E67"/>
  <c r="C67"/>
  <c r="B67"/>
  <c r="H65"/>
  <c r="F65"/>
  <c r="E65"/>
  <c r="C65"/>
  <c r="B65"/>
  <c r="J64"/>
  <c r="H63"/>
  <c r="F63"/>
  <c r="E63"/>
  <c r="C63"/>
  <c r="B63"/>
  <c r="H61"/>
  <c r="F61"/>
  <c r="E61"/>
  <c r="C61"/>
  <c r="B61"/>
  <c r="J60"/>
  <c r="H59"/>
  <c r="F59"/>
  <c r="E59"/>
  <c r="C59"/>
  <c r="B59"/>
  <c r="L58"/>
  <c r="H57"/>
  <c r="F57"/>
  <c r="E57"/>
  <c r="C57"/>
  <c r="B57"/>
  <c r="J56"/>
  <c r="H55"/>
  <c r="F55"/>
  <c r="E55"/>
  <c r="C55"/>
  <c r="B55"/>
  <c r="H53"/>
  <c r="F53"/>
  <c r="E53"/>
  <c r="C53"/>
  <c r="B53"/>
  <c r="J52"/>
  <c r="H51"/>
  <c r="F51"/>
  <c r="E51"/>
  <c r="C51"/>
  <c r="B51"/>
  <c r="H49"/>
  <c r="F49"/>
  <c r="E49"/>
  <c r="C49"/>
  <c r="B49"/>
  <c r="J48"/>
  <c r="H47"/>
  <c r="F47"/>
  <c r="E47"/>
  <c r="C47"/>
  <c r="B47"/>
  <c r="H45"/>
  <c r="F45"/>
  <c r="E45"/>
  <c r="C45"/>
  <c r="B45"/>
  <c r="J44"/>
  <c r="H43"/>
  <c r="F43"/>
  <c r="E43"/>
  <c r="C43"/>
  <c r="B43"/>
  <c r="L42"/>
  <c r="H41"/>
  <c r="F41"/>
  <c r="E41"/>
  <c r="C41"/>
  <c r="B41"/>
  <c r="J40"/>
  <c r="H39"/>
  <c r="F39"/>
  <c r="E39"/>
  <c r="C39"/>
  <c r="B39"/>
  <c r="H37"/>
  <c r="F37"/>
  <c r="E37"/>
  <c r="C37"/>
  <c r="B37"/>
  <c r="J36"/>
  <c r="H35"/>
  <c r="F35"/>
  <c r="E35"/>
  <c r="C35"/>
  <c r="B35"/>
  <c r="H33"/>
  <c r="F33"/>
  <c r="E33"/>
  <c r="C33"/>
  <c r="B33"/>
  <c r="J32"/>
  <c r="H31"/>
  <c r="F31"/>
  <c r="E31"/>
  <c r="C31"/>
  <c r="B31"/>
  <c r="H29"/>
  <c r="F29"/>
  <c r="E29"/>
  <c r="C29"/>
  <c r="B29"/>
  <c r="J28"/>
  <c r="H27"/>
  <c r="F27"/>
  <c r="E27"/>
  <c r="C27"/>
  <c r="B27"/>
  <c r="L26"/>
  <c r="H25"/>
  <c r="F25"/>
  <c r="E25"/>
  <c r="C25"/>
  <c r="B25"/>
  <c r="J24"/>
  <c r="H23"/>
  <c r="F23"/>
  <c r="E23"/>
  <c r="C23"/>
  <c r="B23"/>
  <c r="H21"/>
  <c r="F21"/>
  <c r="E21"/>
  <c r="C21"/>
  <c r="B21"/>
  <c r="J20"/>
  <c r="H19"/>
  <c r="F19"/>
  <c r="E19"/>
  <c r="C19"/>
  <c r="B19"/>
  <c r="L18"/>
  <c r="H17"/>
  <c r="F17"/>
  <c r="E17"/>
  <c r="C17"/>
  <c r="B17"/>
  <c r="T16"/>
  <c r="J16"/>
  <c r="H15"/>
  <c r="F15"/>
  <c r="E15"/>
  <c r="C15"/>
  <c r="B15"/>
  <c r="N14"/>
  <c r="H13"/>
  <c r="F13"/>
  <c r="E13"/>
  <c r="C13"/>
  <c r="B13"/>
  <c r="J12"/>
  <c r="H11"/>
  <c r="F11"/>
  <c r="E11"/>
  <c r="C11"/>
  <c r="B11"/>
  <c r="L10"/>
  <c r="H9"/>
  <c r="F9"/>
  <c r="E9"/>
  <c r="C9"/>
  <c r="B9"/>
  <c r="J8"/>
  <c r="T7"/>
  <c r="H7"/>
  <c r="F7"/>
  <c r="E7"/>
  <c r="C7"/>
  <c r="B7"/>
  <c r="L4"/>
  <c r="J4"/>
  <c r="F4"/>
  <c r="A4"/>
  <c r="A2"/>
  <c r="A1"/>
  <c r="E79"/>
  <c r="E78"/>
  <c r="E77"/>
  <c r="E76"/>
  <c r="E75"/>
  <c r="E74"/>
  <c r="E73"/>
  <c r="E72"/>
  <c r="T15"/>
  <c r="T14"/>
  <c r="T13"/>
  <c r="T12"/>
  <c r="T11"/>
  <c r="T10"/>
  <c r="T9"/>
  <c r="T8"/>
  <c r="Q4" i="25"/>
  <c r="N80" s="1"/>
  <c r="H70"/>
  <c r="F70"/>
  <c r="E70"/>
  <c r="C70"/>
  <c r="B70"/>
  <c r="J69"/>
  <c r="H69"/>
  <c r="F69"/>
  <c r="E69"/>
  <c r="C69"/>
  <c r="B69"/>
  <c r="L68"/>
  <c r="H68"/>
  <c r="F68"/>
  <c r="E68"/>
  <c r="C68"/>
  <c r="B68"/>
  <c r="J67"/>
  <c r="H67"/>
  <c r="F67"/>
  <c r="E67"/>
  <c r="C67"/>
  <c r="B67"/>
  <c r="N66"/>
  <c r="H66"/>
  <c r="F66"/>
  <c r="E66"/>
  <c r="C66"/>
  <c r="B66"/>
  <c r="J65"/>
  <c r="H65"/>
  <c r="F65"/>
  <c r="E65"/>
  <c r="C65"/>
  <c r="B65"/>
  <c r="L64"/>
  <c r="H64"/>
  <c r="F64"/>
  <c r="E64"/>
  <c r="C64"/>
  <c r="B64"/>
  <c r="J63"/>
  <c r="H63"/>
  <c r="F63"/>
  <c r="E63"/>
  <c r="C63"/>
  <c r="B63"/>
  <c r="H62"/>
  <c r="F62"/>
  <c r="E62"/>
  <c r="C62"/>
  <c r="B62"/>
  <c r="J61"/>
  <c r="H61"/>
  <c r="F61"/>
  <c r="E61"/>
  <c r="C61"/>
  <c r="B61"/>
  <c r="L60"/>
  <c r="H60"/>
  <c r="F60"/>
  <c r="E60"/>
  <c r="C60"/>
  <c r="B60"/>
  <c r="J59"/>
  <c r="H59"/>
  <c r="F59"/>
  <c r="E59"/>
  <c r="C59"/>
  <c r="B59"/>
  <c r="N58"/>
  <c r="H58"/>
  <c r="F58"/>
  <c r="E58"/>
  <c r="C58"/>
  <c r="B58"/>
  <c r="J57"/>
  <c r="H57"/>
  <c r="F57"/>
  <c r="E57"/>
  <c r="C57"/>
  <c r="B57"/>
  <c r="L56"/>
  <c r="H56"/>
  <c r="F56"/>
  <c r="E56"/>
  <c r="C56"/>
  <c r="B56"/>
  <c r="J55"/>
  <c r="H55"/>
  <c r="F55"/>
  <c r="E55"/>
  <c r="C55"/>
  <c r="B55"/>
  <c r="H54"/>
  <c r="F54"/>
  <c r="E54"/>
  <c r="C54"/>
  <c r="B54"/>
  <c r="J53"/>
  <c r="H53"/>
  <c r="F53"/>
  <c r="E53"/>
  <c r="C53"/>
  <c r="B53"/>
  <c r="L52"/>
  <c r="H52"/>
  <c r="F52"/>
  <c r="E52"/>
  <c r="C52"/>
  <c r="B52"/>
  <c r="J51"/>
  <c r="H51"/>
  <c r="F51"/>
  <c r="E51"/>
  <c r="C51"/>
  <c r="B51"/>
  <c r="N50"/>
  <c r="H50"/>
  <c r="F50"/>
  <c r="E50"/>
  <c r="C50"/>
  <c r="B50"/>
  <c r="J49"/>
  <c r="H49"/>
  <c r="F49"/>
  <c r="E49"/>
  <c r="C49"/>
  <c r="B49"/>
  <c r="L48"/>
  <c r="H48"/>
  <c r="F48"/>
  <c r="E48"/>
  <c r="C48"/>
  <c r="B48"/>
  <c r="J47"/>
  <c r="H47"/>
  <c r="F47"/>
  <c r="E47"/>
  <c r="C47"/>
  <c r="B47"/>
  <c r="H46"/>
  <c r="F46"/>
  <c r="E46"/>
  <c r="C46"/>
  <c r="B46"/>
  <c r="J45"/>
  <c r="H45"/>
  <c r="F45"/>
  <c r="E45"/>
  <c r="C45"/>
  <c r="B45"/>
  <c r="L44"/>
  <c r="H44"/>
  <c r="F44"/>
  <c r="E44"/>
  <c r="C44"/>
  <c r="B44"/>
  <c r="J43"/>
  <c r="H43"/>
  <c r="F43"/>
  <c r="E43"/>
  <c r="C43"/>
  <c r="B43"/>
  <c r="N42"/>
  <c r="H42"/>
  <c r="F42"/>
  <c r="E42"/>
  <c r="C42"/>
  <c r="B42"/>
  <c r="J41"/>
  <c r="H41"/>
  <c r="F41"/>
  <c r="E41"/>
  <c r="C41"/>
  <c r="B41"/>
  <c r="L40"/>
  <c r="H40"/>
  <c r="F40"/>
  <c r="E40"/>
  <c r="C40"/>
  <c r="B40"/>
  <c r="J39"/>
  <c r="H39"/>
  <c r="F39"/>
  <c r="E39"/>
  <c r="C39"/>
  <c r="B39"/>
  <c r="H38"/>
  <c r="F38"/>
  <c r="E38"/>
  <c r="C38"/>
  <c r="B38"/>
  <c r="J37"/>
  <c r="H37"/>
  <c r="F37"/>
  <c r="E37"/>
  <c r="C37"/>
  <c r="B37"/>
  <c r="L36"/>
  <c r="H36"/>
  <c r="F36"/>
  <c r="E36"/>
  <c r="C36"/>
  <c r="B36"/>
  <c r="J35"/>
  <c r="H35"/>
  <c r="F35"/>
  <c r="E35"/>
  <c r="C35"/>
  <c r="B35"/>
  <c r="N34"/>
  <c r="H34"/>
  <c r="F34"/>
  <c r="E34"/>
  <c r="C34"/>
  <c r="B34"/>
  <c r="J33"/>
  <c r="H33"/>
  <c r="F33"/>
  <c r="E33"/>
  <c r="C33"/>
  <c r="B33"/>
  <c r="L32"/>
  <c r="H32"/>
  <c r="F32"/>
  <c r="E32"/>
  <c r="C32"/>
  <c r="B32"/>
  <c r="J31"/>
  <c r="H31"/>
  <c r="F31"/>
  <c r="E31"/>
  <c r="C31"/>
  <c r="B31"/>
  <c r="H30"/>
  <c r="F30"/>
  <c r="E30"/>
  <c r="C30"/>
  <c r="B30"/>
  <c r="J29"/>
  <c r="H29"/>
  <c r="F29"/>
  <c r="E29"/>
  <c r="C29"/>
  <c r="B29"/>
  <c r="L28"/>
  <c r="H28"/>
  <c r="F28"/>
  <c r="E28"/>
  <c r="C28"/>
  <c r="B28"/>
  <c r="J27"/>
  <c r="H27"/>
  <c r="F27"/>
  <c r="E27"/>
  <c r="C27"/>
  <c r="B27"/>
  <c r="N26"/>
  <c r="H26"/>
  <c r="F26"/>
  <c r="E26"/>
  <c r="C26"/>
  <c r="B26"/>
  <c r="J25"/>
  <c r="H25"/>
  <c r="F25"/>
  <c r="E25"/>
  <c r="C25"/>
  <c r="B25"/>
  <c r="L24"/>
  <c r="H24"/>
  <c r="F24"/>
  <c r="E24"/>
  <c r="C24"/>
  <c r="B24"/>
  <c r="J23"/>
  <c r="H23"/>
  <c r="F23"/>
  <c r="E23"/>
  <c r="C23"/>
  <c r="B23"/>
  <c r="H22"/>
  <c r="F22"/>
  <c r="E22"/>
  <c r="C22"/>
  <c r="B22"/>
  <c r="J21"/>
  <c r="H21"/>
  <c r="F21"/>
  <c r="E21"/>
  <c r="C21"/>
  <c r="B21"/>
  <c r="L20"/>
  <c r="H20"/>
  <c r="F20"/>
  <c r="E20"/>
  <c r="C20"/>
  <c r="B20"/>
  <c r="J19"/>
  <c r="H19"/>
  <c r="F19"/>
  <c r="E19"/>
  <c r="C19"/>
  <c r="B19"/>
  <c r="N18"/>
  <c r="H18"/>
  <c r="F18"/>
  <c r="E18"/>
  <c r="C18"/>
  <c r="B18"/>
  <c r="J17"/>
  <c r="H17"/>
  <c r="F17"/>
  <c r="E17"/>
  <c r="C17"/>
  <c r="B17"/>
  <c r="T16"/>
  <c r="L16"/>
  <c r="H16"/>
  <c r="F16"/>
  <c r="E16"/>
  <c r="C16"/>
  <c r="B16"/>
  <c r="J15"/>
  <c r="H15"/>
  <c r="F15"/>
  <c r="E15"/>
  <c r="C15"/>
  <c r="B15"/>
  <c r="H14"/>
  <c r="F14"/>
  <c r="E14"/>
  <c r="C14"/>
  <c r="B14"/>
  <c r="J13"/>
  <c r="H13"/>
  <c r="F13"/>
  <c r="E13"/>
  <c r="C13"/>
  <c r="B13"/>
  <c r="L12"/>
  <c r="H12"/>
  <c r="F12"/>
  <c r="E12"/>
  <c r="C12"/>
  <c r="B12"/>
  <c r="J11"/>
  <c r="H11"/>
  <c r="F11"/>
  <c r="E11"/>
  <c r="C11"/>
  <c r="B11"/>
  <c r="N10"/>
  <c r="H10"/>
  <c r="F10"/>
  <c r="E10"/>
  <c r="C10"/>
  <c r="B10"/>
  <c r="J9"/>
  <c r="H9"/>
  <c r="F9"/>
  <c r="E9"/>
  <c r="C9"/>
  <c r="B9"/>
  <c r="L8"/>
  <c r="H8"/>
  <c r="F8"/>
  <c r="E8"/>
  <c r="C8"/>
  <c r="B8"/>
  <c r="T7"/>
  <c r="J7"/>
  <c r="H7"/>
  <c r="F7"/>
  <c r="E7"/>
  <c r="C7"/>
  <c r="B7"/>
  <c r="L4"/>
  <c r="J4"/>
  <c r="F4"/>
  <c r="A4"/>
  <c r="A2"/>
  <c r="A1"/>
  <c r="Q80"/>
  <c r="E80" s="1"/>
  <c r="E79"/>
  <c r="E76"/>
  <c r="E74"/>
  <c r="T15"/>
  <c r="T14"/>
  <c r="T13"/>
  <c r="T12"/>
  <c r="T11"/>
  <c r="T10"/>
  <c r="T9"/>
  <c r="T8"/>
  <c r="Q4" i="26"/>
  <c r="N80" s="1"/>
  <c r="H70"/>
  <c r="F70"/>
  <c r="E70"/>
  <c r="C70"/>
  <c r="B70"/>
  <c r="J69"/>
  <c r="H69"/>
  <c r="F69"/>
  <c r="E69"/>
  <c r="C69"/>
  <c r="B69"/>
  <c r="L68"/>
  <c r="H68"/>
  <c r="F68"/>
  <c r="E68"/>
  <c r="C68"/>
  <c r="B68"/>
  <c r="J67"/>
  <c r="H67"/>
  <c r="F67"/>
  <c r="E67"/>
  <c r="C67"/>
  <c r="B67"/>
  <c r="N66"/>
  <c r="H66"/>
  <c r="F66"/>
  <c r="E66"/>
  <c r="C66"/>
  <c r="B66"/>
  <c r="J65"/>
  <c r="H65"/>
  <c r="F65"/>
  <c r="E65"/>
  <c r="C65"/>
  <c r="B65"/>
  <c r="L64"/>
  <c r="H64"/>
  <c r="F64"/>
  <c r="E64"/>
  <c r="C64"/>
  <c r="B64"/>
  <c r="J63"/>
  <c r="H63"/>
  <c r="F63"/>
  <c r="E63"/>
  <c r="C63"/>
  <c r="B63"/>
  <c r="H62"/>
  <c r="F62"/>
  <c r="E62"/>
  <c r="C62"/>
  <c r="B62"/>
  <c r="J61"/>
  <c r="H61"/>
  <c r="F61"/>
  <c r="E61"/>
  <c r="C61"/>
  <c r="B61"/>
  <c r="L60"/>
  <c r="H60"/>
  <c r="F60"/>
  <c r="E60"/>
  <c r="C60"/>
  <c r="B60"/>
  <c r="J59"/>
  <c r="H59"/>
  <c r="F59"/>
  <c r="E59"/>
  <c r="C59"/>
  <c r="B59"/>
  <c r="N58"/>
  <c r="H58"/>
  <c r="F58"/>
  <c r="E58"/>
  <c r="C58"/>
  <c r="B58"/>
  <c r="J57"/>
  <c r="H57"/>
  <c r="F57"/>
  <c r="E57"/>
  <c r="C57"/>
  <c r="B57"/>
  <c r="L56"/>
  <c r="H56"/>
  <c r="F56"/>
  <c r="E56"/>
  <c r="C56"/>
  <c r="B56"/>
  <c r="J55"/>
  <c r="H55"/>
  <c r="F55"/>
  <c r="E55"/>
  <c r="C55"/>
  <c r="B55"/>
  <c r="H54"/>
  <c r="F54"/>
  <c r="E54"/>
  <c r="C54"/>
  <c r="B54"/>
  <c r="J53"/>
  <c r="H53"/>
  <c r="F53"/>
  <c r="E53"/>
  <c r="C53"/>
  <c r="B53"/>
  <c r="L52"/>
  <c r="H52"/>
  <c r="F52"/>
  <c r="E52"/>
  <c r="C52"/>
  <c r="B52"/>
  <c r="J51"/>
  <c r="H51"/>
  <c r="F51"/>
  <c r="E51"/>
  <c r="C51"/>
  <c r="B51"/>
  <c r="N50"/>
  <c r="H50"/>
  <c r="F50"/>
  <c r="E50"/>
  <c r="C50"/>
  <c r="B50"/>
  <c r="J49"/>
  <c r="H49"/>
  <c r="F49"/>
  <c r="E49"/>
  <c r="C49"/>
  <c r="B49"/>
  <c r="L48"/>
  <c r="H48"/>
  <c r="F48"/>
  <c r="E48"/>
  <c r="C48"/>
  <c r="B48"/>
  <c r="J47"/>
  <c r="H47"/>
  <c r="F47"/>
  <c r="E47"/>
  <c r="C47"/>
  <c r="B47"/>
  <c r="H46"/>
  <c r="F46"/>
  <c r="E46"/>
  <c r="C46"/>
  <c r="B46"/>
  <c r="J45"/>
  <c r="H45"/>
  <c r="F45"/>
  <c r="E45"/>
  <c r="C45"/>
  <c r="B45"/>
  <c r="L44"/>
  <c r="H44"/>
  <c r="F44"/>
  <c r="E44"/>
  <c r="C44"/>
  <c r="B44"/>
  <c r="J43"/>
  <c r="H43"/>
  <c r="F43"/>
  <c r="E43"/>
  <c r="C43"/>
  <c r="B43"/>
  <c r="N42"/>
  <c r="H42"/>
  <c r="F42"/>
  <c r="E42"/>
  <c r="C42"/>
  <c r="B42"/>
  <c r="J41"/>
  <c r="H41"/>
  <c r="F41"/>
  <c r="E41"/>
  <c r="C41"/>
  <c r="B41"/>
  <c r="L40"/>
  <c r="H40"/>
  <c r="F40"/>
  <c r="E40"/>
  <c r="C40"/>
  <c r="B40"/>
  <c r="J39"/>
  <c r="H39"/>
  <c r="F39"/>
  <c r="E39"/>
  <c r="C39"/>
  <c r="B39"/>
  <c r="H38"/>
  <c r="F38"/>
  <c r="E38"/>
  <c r="C38"/>
  <c r="B38"/>
  <c r="J37"/>
  <c r="H37"/>
  <c r="F37"/>
  <c r="E37"/>
  <c r="C37"/>
  <c r="B37"/>
  <c r="L36"/>
  <c r="H36"/>
  <c r="F36"/>
  <c r="E36"/>
  <c r="C36"/>
  <c r="B36"/>
  <c r="J35"/>
  <c r="H35"/>
  <c r="F35"/>
  <c r="E35"/>
  <c r="C35"/>
  <c r="B35"/>
  <c r="N34"/>
  <c r="H34"/>
  <c r="F34"/>
  <c r="E34"/>
  <c r="C34"/>
  <c r="B34"/>
  <c r="J33"/>
  <c r="H33"/>
  <c r="F33"/>
  <c r="E33"/>
  <c r="C33"/>
  <c r="B33"/>
  <c r="L32"/>
  <c r="H32"/>
  <c r="F32"/>
  <c r="E32"/>
  <c r="C32"/>
  <c r="B32"/>
  <c r="J31"/>
  <c r="H31"/>
  <c r="F31"/>
  <c r="E31"/>
  <c r="C31"/>
  <c r="B31"/>
  <c r="H30"/>
  <c r="F30"/>
  <c r="E30"/>
  <c r="C30"/>
  <c r="B30"/>
  <c r="J29"/>
  <c r="H29"/>
  <c r="F29"/>
  <c r="E29"/>
  <c r="C29"/>
  <c r="B29"/>
  <c r="L28"/>
  <c r="H28"/>
  <c r="F28"/>
  <c r="E28"/>
  <c r="C28"/>
  <c r="B28"/>
  <c r="J27"/>
  <c r="H27"/>
  <c r="F27"/>
  <c r="E27"/>
  <c r="C27"/>
  <c r="B27"/>
  <c r="N26"/>
  <c r="H26"/>
  <c r="F26"/>
  <c r="E26"/>
  <c r="C26"/>
  <c r="B26"/>
  <c r="J25"/>
  <c r="H25"/>
  <c r="F25"/>
  <c r="E25"/>
  <c r="C25"/>
  <c r="B25"/>
  <c r="L24"/>
  <c r="H24"/>
  <c r="F24"/>
  <c r="E24"/>
  <c r="C24"/>
  <c r="B24"/>
  <c r="J23"/>
  <c r="H23"/>
  <c r="F23"/>
  <c r="E23"/>
  <c r="C23"/>
  <c r="B23"/>
  <c r="H22"/>
  <c r="F22"/>
  <c r="E22"/>
  <c r="C22"/>
  <c r="B22"/>
  <c r="J21"/>
  <c r="H21"/>
  <c r="F21"/>
  <c r="E21"/>
  <c r="C21"/>
  <c r="B21"/>
  <c r="L20"/>
  <c r="H20"/>
  <c r="F20"/>
  <c r="E20"/>
  <c r="C20"/>
  <c r="B20"/>
  <c r="J19"/>
  <c r="H19"/>
  <c r="F19"/>
  <c r="E19"/>
  <c r="C19"/>
  <c r="B19"/>
  <c r="N18"/>
  <c r="H18"/>
  <c r="F18"/>
  <c r="E18"/>
  <c r="C18"/>
  <c r="B18"/>
  <c r="J17"/>
  <c r="H17"/>
  <c r="F17"/>
  <c r="E17"/>
  <c r="C17"/>
  <c r="B17"/>
  <c r="T16"/>
  <c r="L16"/>
  <c r="H16"/>
  <c r="F16"/>
  <c r="E16"/>
  <c r="C16"/>
  <c r="B16"/>
  <c r="J15"/>
  <c r="H15"/>
  <c r="F15"/>
  <c r="E15"/>
  <c r="C15"/>
  <c r="B15"/>
  <c r="H14"/>
  <c r="F14"/>
  <c r="E14"/>
  <c r="C14"/>
  <c r="B14"/>
  <c r="J13"/>
  <c r="H13"/>
  <c r="F13"/>
  <c r="E13"/>
  <c r="C13"/>
  <c r="B13"/>
  <c r="L12"/>
  <c r="H12"/>
  <c r="F12"/>
  <c r="E12"/>
  <c r="C12"/>
  <c r="B12"/>
  <c r="J11"/>
  <c r="H11"/>
  <c r="F11"/>
  <c r="E11"/>
  <c r="C11"/>
  <c r="B11"/>
  <c r="N10"/>
  <c r="H10"/>
  <c r="F10"/>
  <c r="E10"/>
  <c r="C10"/>
  <c r="B10"/>
  <c r="J9"/>
  <c r="H9"/>
  <c r="F9"/>
  <c r="E9"/>
  <c r="C9"/>
  <c r="B9"/>
  <c r="L8"/>
  <c r="H8"/>
  <c r="F8"/>
  <c r="E8"/>
  <c r="C8"/>
  <c r="B8"/>
  <c r="T7"/>
  <c r="J7"/>
  <c r="H7"/>
  <c r="F7"/>
  <c r="E7"/>
  <c r="C7"/>
  <c r="B7"/>
  <c r="L4"/>
  <c r="J4"/>
  <c r="F4"/>
  <c r="A4"/>
  <c r="A2"/>
  <c r="A1"/>
  <c r="Q80"/>
  <c r="G80" s="1"/>
  <c r="E80"/>
  <c r="E79"/>
  <c r="E78"/>
  <c r="E77"/>
  <c r="E76"/>
  <c r="E75"/>
  <c r="E74"/>
  <c r="E73"/>
  <c r="T15"/>
  <c r="T14"/>
  <c r="T13"/>
  <c r="T12"/>
  <c r="T11"/>
  <c r="T10"/>
  <c r="T9"/>
  <c r="T8"/>
  <c r="J145" i="27"/>
  <c r="L144"/>
  <c r="J143"/>
  <c r="N142"/>
  <c r="J141"/>
  <c r="L140"/>
  <c r="J139"/>
  <c r="P138"/>
  <c r="J137"/>
  <c r="L136"/>
  <c r="J135"/>
  <c r="N134"/>
  <c r="J133"/>
  <c r="L132"/>
  <c r="J131"/>
  <c r="J129"/>
  <c r="L128"/>
  <c r="J127"/>
  <c r="N126"/>
  <c r="J125"/>
  <c r="L124"/>
  <c r="J123"/>
  <c r="P122"/>
  <c r="J121"/>
  <c r="L120"/>
  <c r="J119"/>
  <c r="N118"/>
  <c r="J117"/>
  <c r="L116"/>
  <c r="J115"/>
  <c r="J113"/>
  <c r="L112"/>
  <c r="J111"/>
  <c r="N110"/>
  <c r="J109"/>
  <c r="L108"/>
  <c r="J107"/>
  <c r="P106"/>
  <c r="J105"/>
  <c r="L104"/>
  <c r="J103"/>
  <c r="N102"/>
  <c r="J101"/>
  <c r="L100"/>
  <c r="J99"/>
  <c r="J97"/>
  <c r="L96"/>
  <c r="J95"/>
  <c r="N94"/>
  <c r="J93"/>
  <c r="L92"/>
  <c r="J91"/>
  <c r="P90"/>
  <c r="J89"/>
  <c r="L88"/>
  <c r="J87"/>
  <c r="N86"/>
  <c r="J85"/>
  <c r="L84"/>
  <c r="J83"/>
  <c r="J69"/>
  <c r="L68"/>
  <c r="J67"/>
  <c r="N66"/>
  <c r="J65"/>
  <c r="L64"/>
  <c r="J63"/>
  <c r="P62"/>
  <c r="J61"/>
  <c r="L60"/>
  <c r="J59"/>
  <c r="N58"/>
  <c r="J57"/>
  <c r="L56"/>
  <c r="J55"/>
  <c r="J53"/>
  <c r="L52"/>
  <c r="J51"/>
  <c r="N50"/>
  <c r="J49"/>
  <c r="L48"/>
  <c r="J47"/>
  <c r="P46"/>
  <c r="J45"/>
  <c r="L44"/>
  <c r="J43"/>
  <c r="N42"/>
  <c r="J41"/>
  <c r="L40"/>
  <c r="J39"/>
  <c r="J37"/>
  <c r="L36"/>
  <c r="J35"/>
  <c r="N34"/>
  <c r="J33"/>
  <c r="L32"/>
  <c r="J31"/>
  <c r="P30"/>
  <c r="J29"/>
  <c r="L28"/>
  <c r="J27"/>
  <c r="N26"/>
  <c r="J25"/>
  <c r="L24"/>
  <c r="J23"/>
  <c r="J21"/>
  <c r="L20"/>
  <c r="J19"/>
  <c r="N18"/>
  <c r="J17"/>
  <c r="L16"/>
  <c r="J15"/>
  <c r="P14"/>
  <c r="J13"/>
  <c r="L12"/>
  <c r="J11"/>
  <c r="N10"/>
  <c r="J9"/>
  <c r="L8"/>
  <c r="J7"/>
  <c r="Q4"/>
  <c r="N80"/>
  <c r="N156" s="1"/>
  <c r="L156"/>
  <c r="J156"/>
  <c r="H156"/>
  <c r="F156"/>
  <c r="D156"/>
  <c r="C156"/>
  <c r="L155"/>
  <c r="J155"/>
  <c r="H155"/>
  <c r="F155"/>
  <c r="D155"/>
  <c r="C155"/>
  <c r="L154"/>
  <c r="J154"/>
  <c r="H154"/>
  <c r="F154"/>
  <c r="D154"/>
  <c r="C154"/>
  <c r="L153"/>
  <c r="J153"/>
  <c r="H153"/>
  <c r="F153"/>
  <c r="D153"/>
  <c r="L152"/>
  <c r="J152"/>
  <c r="H152"/>
  <c r="F152"/>
  <c r="D152"/>
  <c r="C152"/>
  <c r="L151"/>
  <c r="J151"/>
  <c r="H151"/>
  <c r="F151"/>
  <c r="D151"/>
  <c r="C151"/>
  <c r="N150"/>
  <c r="L150"/>
  <c r="J150"/>
  <c r="H150"/>
  <c r="F150"/>
  <c r="D150"/>
  <c r="C150"/>
  <c r="L149"/>
  <c r="J149"/>
  <c r="H149"/>
  <c r="F149"/>
  <c r="D149"/>
  <c r="C149"/>
  <c r="H146"/>
  <c r="F146"/>
  <c r="E146"/>
  <c r="C146"/>
  <c r="B146"/>
  <c r="H145"/>
  <c r="F145"/>
  <c r="E145"/>
  <c r="C145"/>
  <c r="B145"/>
  <c r="H144"/>
  <c r="F144"/>
  <c r="E144"/>
  <c r="C144"/>
  <c r="B144"/>
  <c r="H143"/>
  <c r="F143"/>
  <c r="E143"/>
  <c r="C143"/>
  <c r="B143"/>
  <c r="H142"/>
  <c r="F142"/>
  <c r="E142"/>
  <c r="C142"/>
  <c r="B142"/>
  <c r="H141"/>
  <c r="F141"/>
  <c r="E141"/>
  <c r="C141"/>
  <c r="B141"/>
  <c r="H140"/>
  <c r="F140"/>
  <c r="E140"/>
  <c r="C140"/>
  <c r="B140"/>
  <c r="H139"/>
  <c r="F139"/>
  <c r="E139"/>
  <c r="C139"/>
  <c r="B139"/>
  <c r="H138"/>
  <c r="F138"/>
  <c r="E138"/>
  <c r="C138"/>
  <c r="B138"/>
  <c r="H137"/>
  <c r="F137"/>
  <c r="E137"/>
  <c r="C137"/>
  <c r="B137"/>
  <c r="H136"/>
  <c r="F136"/>
  <c r="E136"/>
  <c r="C136"/>
  <c r="B136"/>
  <c r="H135"/>
  <c r="F135"/>
  <c r="E135"/>
  <c r="C135"/>
  <c r="B135"/>
  <c r="H134"/>
  <c r="F134"/>
  <c r="E134"/>
  <c r="C134"/>
  <c r="B134"/>
  <c r="H133"/>
  <c r="F133"/>
  <c r="E133"/>
  <c r="C133"/>
  <c r="B133"/>
  <c r="H132"/>
  <c r="F132"/>
  <c r="E132"/>
  <c r="C132"/>
  <c r="B132"/>
  <c r="H131"/>
  <c r="F131"/>
  <c r="E131"/>
  <c r="C131"/>
  <c r="B131"/>
  <c r="H130"/>
  <c r="F130"/>
  <c r="E130"/>
  <c r="C130"/>
  <c r="B130"/>
  <c r="H129"/>
  <c r="F129"/>
  <c r="E129"/>
  <c r="C129"/>
  <c r="B129"/>
  <c r="H128"/>
  <c r="F128"/>
  <c r="E128"/>
  <c r="C128"/>
  <c r="B128"/>
  <c r="H127"/>
  <c r="F127"/>
  <c r="E127"/>
  <c r="C127"/>
  <c r="B127"/>
  <c r="H126"/>
  <c r="F126"/>
  <c r="E126"/>
  <c r="C126"/>
  <c r="B126"/>
  <c r="H125"/>
  <c r="F125"/>
  <c r="E125"/>
  <c r="C125"/>
  <c r="B125"/>
  <c r="H124"/>
  <c r="F124"/>
  <c r="E124"/>
  <c r="C124"/>
  <c r="B124"/>
  <c r="H123"/>
  <c r="F123"/>
  <c r="E123"/>
  <c r="C123"/>
  <c r="B123"/>
  <c r="H122"/>
  <c r="F122"/>
  <c r="E122"/>
  <c r="C122"/>
  <c r="B122"/>
  <c r="H121"/>
  <c r="F121"/>
  <c r="E121"/>
  <c r="C121"/>
  <c r="B121"/>
  <c r="H120"/>
  <c r="F120"/>
  <c r="E120"/>
  <c r="C120"/>
  <c r="B120"/>
  <c r="H119"/>
  <c r="F119"/>
  <c r="E119"/>
  <c r="C119"/>
  <c r="B119"/>
  <c r="H118"/>
  <c r="F118"/>
  <c r="E118"/>
  <c r="C118"/>
  <c r="B118"/>
  <c r="H117"/>
  <c r="F117"/>
  <c r="E117"/>
  <c r="C117"/>
  <c r="B117"/>
  <c r="H116"/>
  <c r="F116"/>
  <c r="E116"/>
  <c r="C116"/>
  <c r="B116"/>
  <c r="H115"/>
  <c r="F115"/>
  <c r="E115"/>
  <c r="C115"/>
  <c r="B115"/>
  <c r="H114"/>
  <c r="F114"/>
  <c r="E114"/>
  <c r="C114"/>
  <c r="B114"/>
  <c r="H113"/>
  <c r="F113"/>
  <c r="E113"/>
  <c r="C113"/>
  <c r="B113"/>
  <c r="H112"/>
  <c r="F112"/>
  <c r="E112"/>
  <c r="C112"/>
  <c r="B112"/>
  <c r="H111"/>
  <c r="F111"/>
  <c r="E111"/>
  <c r="C111"/>
  <c r="B111"/>
  <c r="H110"/>
  <c r="F110"/>
  <c r="E110"/>
  <c r="C110"/>
  <c r="B110"/>
  <c r="H109"/>
  <c r="F109"/>
  <c r="E109"/>
  <c r="C109"/>
  <c r="B109"/>
  <c r="H108"/>
  <c r="F108"/>
  <c r="E108"/>
  <c r="C108"/>
  <c r="B108"/>
  <c r="H107"/>
  <c r="F107"/>
  <c r="E107"/>
  <c r="C107"/>
  <c r="B107"/>
  <c r="H106"/>
  <c r="F106"/>
  <c r="E106"/>
  <c r="C106"/>
  <c r="B106"/>
  <c r="H105"/>
  <c r="F105"/>
  <c r="E105"/>
  <c r="C105"/>
  <c r="B105"/>
  <c r="H104"/>
  <c r="F104"/>
  <c r="E104"/>
  <c r="C104"/>
  <c r="B104"/>
  <c r="H103"/>
  <c r="F103"/>
  <c r="E103"/>
  <c r="C103"/>
  <c r="B103"/>
  <c r="H102"/>
  <c r="F102"/>
  <c r="E102"/>
  <c r="C102"/>
  <c r="B102"/>
  <c r="H101"/>
  <c r="F101"/>
  <c r="E101"/>
  <c r="C101"/>
  <c r="B101"/>
  <c r="H100"/>
  <c r="F100"/>
  <c r="E100"/>
  <c r="C100"/>
  <c r="B100"/>
  <c r="H99"/>
  <c r="F99"/>
  <c r="E99"/>
  <c r="C99"/>
  <c r="B99"/>
  <c r="H98"/>
  <c r="F98"/>
  <c r="E98"/>
  <c r="C98"/>
  <c r="B98"/>
  <c r="H97"/>
  <c r="F97"/>
  <c r="E97"/>
  <c r="C97"/>
  <c r="B97"/>
  <c r="H96"/>
  <c r="F96"/>
  <c r="E96"/>
  <c r="C96"/>
  <c r="B96"/>
  <c r="H95"/>
  <c r="F95"/>
  <c r="E95"/>
  <c r="C95"/>
  <c r="B95"/>
  <c r="H94"/>
  <c r="F94"/>
  <c r="E94"/>
  <c r="C94"/>
  <c r="B94"/>
  <c r="H93"/>
  <c r="F93"/>
  <c r="E93"/>
  <c r="C93"/>
  <c r="B93"/>
  <c r="H92"/>
  <c r="F92"/>
  <c r="E92"/>
  <c r="C92"/>
  <c r="B92"/>
  <c r="H91"/>
  <c r="F91"/>
  <c r="E91"/>
  <c r="C91"/>
  <c r="B91"/>
  <c r="H90"/>
  <c r="F90"/>
  <c r="E90"/>
  <c r="C90"/>
  <c r="B90"/>
  <c r="H89"/>
  <c r="F89"/>
  <c r="E89"/>
  <c r="C89"/>
  <c r="B89"/>
  <c r="H88"/>
  <c r="F88"/>
  <c r="E88"/>
  <c r="C88"/>
  <c r="B88"/>
  <c r="H87"/>
  <c r="F87"/>
  <c r="E87"/>
  <c r="C87"/>
  <c r="B87"/>
  <c r="H86"/>
  <c r="F86"/>
  <c r="E86"/>
  <c r="C86"/>
  <c r="B86"/>
  <c r="H85"/>
  <c r="F85"/>
  <c r="E85"/>
  <c r="C85"/>
  <c r="B85"/>
  <c r="H84"/>
  <c r="F84"/>
  <c r="E84"/>
  <c r="C84"/>
  <c r="B84"/>
  <c r="H83"/>
  <c r="F83"/>
  <c r="E83"/>
  <c r="C83"/>
  <c r="B83"/>
  <c r="H70"/>
  <c r="F70"/>
  <c r="E70"/>
  <c r="C70"/>
  <c r="B70"/>
  <c r="H69"/>
  <c r="F69"/>
  <c r="E69"/>
  <c r="C69"/>
  <c r="B69"/>
  <c r="H68"/>
  <c r="F68"/>
  <c r="E68"/>
  <c r="C68"/>
  <c r="B68"/>
  <c r="H67"/>
  <c r="F67"/>
  <c r="E67"/>
  <c r="C67"/>
  <c r="B67"/>
  <c r="H66"/>
  <c r="F66"/>
  <c r="E66"/>
  <c r="C66"/>
  <c r="B66"/>
  <c r="H65"/>
  <c r="F65"/>
  <c r="E65"/>
  <c r="C65"/>
  <c r="B65"/>
  <c r="H64"/>
  <c r="F64"/>
  <c r="E64"/>
  <c r="C64"/>
  <c r="B64"/>
  <c r="H63"/>
  <c r="F63"/>
  <c r="E63"/>
  <c r="C63"/>
  <c r="B63"/>
  <c r="H62"/>
  <c r="F62"/>
  <c r="E62"/>
  <c r="C62"/>
  <c r="B62"/>
  <c r="H61"/>
  <c r="F61"/>
  <c r="E61"/>
  <c r="C61"/>
  <c r="B61"/>
  <c r="H60"/>
  <c r="F60"/>
  <c r="E60"/>
  <c r="C60"/>
  <c r="B60"/>
  <c r="H59"/>
  <c r="F59"/>
  <c r="E59"/>
  <c r="C59"/>
  <c r="B59"/>
  <c r="H58"/>
  <c r="F58"/>
  <c r="E58"/>
  <c r="C58"/>
  <c r="B58"/>
  <c r="H57"/>
  <c r="F57"/>
  <c r="E57"/>
  <c r="C57"/>
  <c r="B57"/>
  <c r="H56"/>
  <c r="F56"/>
  <c r="E56"/>
  <c r="C56"/>
  <c r="B56"/>
  <c r="H55"/>
  <c r="F55"/>
  <c r="E55"/>
  <c r="C55"/>
  <c r="B55"/>
  <c r="H54"/>
  <c r="F54"/>
  <c r="E54"/>
  <c r="C54"/>
  <c r="B54"/>
  <c r="H53"/>
  <c r="F53"/>
  <c r="E53"/>
  <c r="C53"/>
  <c r="B53"/>
  <c r="H52"/>
  <c r="F52"/>
  <c r="E52"/>
  <c r="C52"/>
  <c r="B52"/>
  <c r="H51"/>
  <c r="F51"/>
  <c r="E51"/>
  <c r="C51"/>
  <c r="B51"/>
  <c r="H50"/>
  <c r="F50"/>
  <c r="E50"/>
  <c r="C50"/>
  <c r="B50"/>
  <c r="H49"/>
  <c r="F49"/>
  <c r="E49"/>
  <c r="C49"/>
  <c r="B49"/>
  <c r="H48"/>
  <c r="F48"/>
  <c r="E48"/>
  <c r="C48"/>
  <c r="B48"/>
  <c r="H47"/>
  <c r="F47"/>
  <c r="E47"/>
  <c r="C47"/>
  <c r="B47"/>
  <c r="H46"/>
  <c r="F46"/>
  <c r="E46"/>
  <c r="C46"/>
  <c r="B46"/>
  <c r="H45"/>
  <c r="F45"/>
  <c r="E45"/>
  <c r="C45"/>
  <c r="B45"/>
  <c r="H44"/>
  <c r="F44"/>
  <c r="E44"/>
  <c r="C44"/>
  <c r="B44"/>
  <c r="H43"/>
  <c r="F43"/>
  <c r="E43"/>
  <c r="C43"/>
  <c r="B43"/>
  <c r="H42"/>
  <c r="F42"/>
  <c r="E42"/>
  <c r="C42"/>
  <c r="B42"/>
  <c r="H41"/>
  <c r="F41"/>
  <c r="E41"/>
  <c r="C41"/>
  <c r="B41"/>
  <c r="H40"/>
  <c r="F40"/>
  <c r="E40"/>
  <c r="C40"/>
  <c r="B40"/>
  <c r="H39"/>
  <c r="F39"/>
  <c r="E39"/>
  <c r="C39"/>
  <c r="B39"/>
  <c r="H38"/>
  <c r="F38"/>
  <c r="E38"/>
  <c r="C38"/>
  <c r="B38"/>
  <c r="H37"/>
  <c r="F37"/>
  <c r="E37"/>
  <c r="C37"/>
  <c r="B37"/>
  <c r="H36"/>
  <c r="F36"/>
  <c r="E36"/>
  <c r="C36"/>
  <c r="B36"/>
  <c r="H35"/>
  <c r="F35"/>
  <c r="E35"/>
  <c r="C35"/>
  <c r="B35"/>
  <c r="H34"/>
  <c r="F34"/>
  <c r="E34"/>
  <c r="C34"/>
  <c r="B34"/>
  <c r="H33"/>
  <c r="F33"/>
  <c r="E33"/>
  <c r="C33"/>
  <c r="B33"/>
  <c r="H32"/>
  <c r="F32"/>
  <c r="E32"/>
  <c r="C32"/>
  <c r="B32"/>
  <c r="H31"/>
  <c r="F31"/>
  <c r="E31"/>
  <c r="C31"/>
  <c r="B31"/>
  <c r="H30"/>
  <c r="F30"/>
  <c r="E30"/>
  <c r="C30"/>
  <c r="B30"/>
  <c r="H29"/>
  <c r="F29"/>
  <c r="E29"/>
  <c r="C29"/>
  <c r="B29"/>
  <c r="H28"/>
  <c r="F28"/>
  <c r="E28"/>
  <c r="C28"/>
  <c r="B28"/>
  <c r="H27"/>
  <c r="F27"/>
  <c r="E27"/>
  <c r="C27"/>
  <c r="B27"/>
  <c r="H26"/>
  <c r="F26"/>
  <c r="E26"/>
  <c r="C26"/>
  <c r="B26"/>
  <c r="H25"/>
  <c r="F25"/>
  <c r="E25"/>
  <c r="C25"/>
  <c r="B25"/>
  <c r="H24"/>
  <c r="F24"/>
  <c r="E24"/>
  <c r="C24"/>
  <c r="B24"/>
  <c r="H23"/>
  <c r="F23"/>
  <c r="E23"/>
  <c r="C23"/>
  <c r="B23"/>
  <c r="H22"/>
  <c r="F22"/>
  <c r="E22"/>
  <c r="C22"/>
  <c r="B22"/>
  <c r="H21"/>
  <c r="F21"/>
  <c r="E21"/>
  <c r="C21"/>
  <c r="B21"/>
  <c r="H20"/>
  <c r="F20"/>
  <c r="E20"/>
  <c r="C20"/>
  <c r="B20"/>
  <c r="H19"/>
  <c r="F19"/>
  <c r="E19"/>
  <c r="C19"/>
  <c r="B19"/>
  <c r="H18"/>
  <c r="F18"/>
  <c r="E18"/>
  <c r="C18"/>
  <c r="B18"/>
  <c r="H17"/>
  <c r="F17"/>
  <c r="E17"/>
  <c r="C17"/>
  <c r="B17"/>
  <c r="T16"/>
  <c r="H16"/>
  <c r="F16"/>
  <c r="E16"/>
  <c r="C16"/>
  <c r="B16"/>
  <c r="H15"/>
  <c r="F15"/>
  <c r="E15"/>
  <c r="C15"/>
  <c r="B15"/>
  <c r="H14"/>
  <c r="F14"/>
  <c r="E14"/>
  <c r="C14"/>
  <c r="B14"/>
  <c r="H13"/>
  <c r="F13"/>
  <c r="E13"/>
  <c r="C13"/>
  <c r="B13"/>
  <c r="H12"/>
  <c r="F12"/>
  <c r="E12"/>
  <c r="C12"/>
  <c r="B12"/>
  <c r="H11"/>
  <c r="F11"/>
  <c r="E11"/>
  <c r="C11"/>
  <c r="B11"/>
  <c r="H10"/>
  <c r="F10"/>
  <c r="E10"/>
  <c r="C10"/>
  <c r="B10"/>
  <c r="H9"/>
  <c r="F9"/>
  <c r="E9"/>
  <c r="C9"/>
  <c r="B9"/>
  <c r="H8"/>
  <c r="F8"/>
  <c r="E8"/>
  <c r="C8"/>
  <c r="B8"/>
  <c r="T7"/>
  <c r="H7"/>
  <c r="F7"/>
  <c r="E7"/>
  <c r="C7"/>
  <c r="B7"/>
  <c r="L4"/>
  <c r="J4"/>
  <c r="F4"/>
  <c r="A4"/>
  <c r="A2"/>
  <c r="A1"/>
  <c r="Q80"/>
  <c r="G80"/>
  <c r="G156" s="1"/>
  <c r="E80"/>
  <c r="E156" s="1"/>
  <c r="G79"/>
  <c r="G155" s="1"/>
  <c r="E79"/>
  <c r="E155" s="1"/>
  <c r="G78"/>
  <c r="G154" s="1"/>
  <c r="E78"/>
  <c r="E154" s="1"/>
  <c r="G77"/>
  <c r="G153" s="1"/>
  <c r="E77"/>
  <c r="E153" s="1"/>
  <c r="G76"/>
  <c r="G152" s="1"/>
  <c r="E76"/>
  <c r="E152" s="1"/>
  <c r="G75"/>
  <c r="G151" s="1"/>
  <c r="E75"/>
  <c r="E151" s="1"/>
  <c r="G74"/>
  <c r="G150" s="1"/>
  <c r="E74"/>
  <c r="E150" s="1"/>
  <c r="G73"/>
  <c r="G149" s="1"/>
  <c r="E73"/>
  <c r="E149" s="1"/>
  <c r="T15"/>
  <c r="T14"/>
  <c r="T13"/>
  <c r="T12"/>
  <c r="T11"/>
  <c r="T10"/>
  <c r="T9"/>
  <c r="T8"/>
  <c r="Q206" i="21"/>
  <c r="P206"/>
  <c r="M206"/>
  <c r="Q205"/>
  <c r="P205"/>
  <c r="M205"/>
  <c r="Q204"/>
  <c r="P204"/>
  <c r="M204"/>
  <c r="Q203"/>
  <c r="P203"/>
  <c r="M203"/>
  <c r="Q202"/>
  <c r="P202"/>
  <c r="M202"/>
  <c r="Q201"/>
  <c r="P201"/>
  <c r="M201"/>
  <c r="Q200"/>
  <c r="P200"/>
  <c r="M200"/>
  <c r="Q199"/>
  <c r="P199"/>
  <c r="M199"/>
  <c r="Q198"/>
  <c r="P198"/>
  <c r="M198"/>
  <c r="Q197"/>
  <c r="P197"/>
  <c r="M197"/>
  <c r="Q196"/>
  <c r="P196"/>
  <c r="M196"/>
  <c r="Q195"/>
  <c r="P195"/>
  <c r="M195"/>
  <c r="Q194"/>
  <c r="P194"/>
  <c r="M194"/>
  <c r="Q193"/>
  <c r="P193"/>
  <c r="M193"/>
  <c r="Q192"/>
  <c r="P192"/>
  <c r="M192"/>
  <c r="Q191"/>
  <c r="P191"/>
  <c r="M191"/>
  <c r="Q190"/>
  <c r="P190"/>
  <c r="M190"/>
  <c r="Q189"/>
  <c r="P189"/>
  <c r="M189"/>
  <c r="Q188"/>
  <c r="P188"/>
  <c r="M188"/>
  <c r="Q187"/>
  <c r="P187"/>
  <c r="M187"/>
  <c r="Q186"/>
  <c r="P186"/>
  <c r="M186"/>
  <c r="Q185"/>
  <c r="P185"/>
  <c r="M185"/>
  <c r="Q184"/>
  <c r="P184"/>
  <c r="M184"/>
  <c r="Q183"/>
  <c r="P183"/>
  <c r="M183"/>
  <c r="Q182"/>
  <c r="P182"/>
  <c r="M182"/>
  <c r="Q181"/>
  <c r="P181"/>
  <c r="M181"/>
  <c r="Q180"/>
  <c r="P180"/>
  <c r="M180"/>
  <c r="Q179"/>
  <c r="P179"/>
  <c r="M179"/>
  <c r="Q178"/>
  <c r="P178"/>
  <c r="M178"/>
  <c r="Q177"/>
  <c r="P177"/>
  <c r="M177"/>
  <c r="Q176"/>
  <c r="P176"/>
  <c r="M176"/>
  <c r="Q175"/>
  <c r="P175"/>
  <c r="M175"/>
  <c r="Q174"/>
  <c r="P174"/>
  <c r="M174"/>
  <c r="Q173"/>
  <c r="P173"/>
  <c r="M173"/>
  <c r="Q172"/>
  <c r="P172"/>
  <c r="M172"/>
  <c r="Q171"/>
  <c r="P171"/>
  <c r="M171"/>
  <c r="Q170"/>
  <c r="P170"/>
  <c r="M170"/>
  <c r="Q169"/>
  <c r="P169"/>
  <c r="M169"/>
  <c r="Q168"/>
  <c r="P168"/>
  <c r="M168"/>
  <c r="Q167"/>
  <c r="P167"/>
  <c r="M167"/>
  <c r="Q166"/>
  <c r="P166"/>
  <c r="M166"/>
  <c r="Q165"/>
  <c r="P165"/>
  <c r="M165"/>
  <c r="Q164"/>
  <c r="P164"/>
  <c r="M164"/>
  <c r="Q163"/>
  <c r="P163"/>
  <c r="M163"/>
  <c r="Q162"/>
  <c r="P162"/>
  <c r="M162"/>
  <c r="Q161"/>
  <c r="P161"/>
  <c r="M161"/>
  <c r="Q160"/>
  <c r="P160"/>
  <c r="M160"/>
  <c r="Q159"/>
  <c r="P159"/>
  <c r="M159"/>
  <c r="Q158"/>
  <c r="P158"/>
  <c r="M158"/>
  <c r="Q157"/>
  <c r="P157"/>
  <c r="M157"/>
  <c r="Q156"/>
  <c r="P156"/>
  <c r="M156"/>
  <c r="Q155"/>
  <c r="P155"/>
  <c r="M155"/>
  <c r="Q154"/>
  <c r="P154"/>
  <c r="M154"/>
  <c r="Q153"/>
  <c r="P153"/>
  <c r="M153"/>
  <c r="Q152"/>
  <c r="P152"/>
  <c r="M152"/>
  <c r="Q151"/>
  <c r="P151"/>
  <c r="M151"/>
  <c r="Q150"/>
  <c r="P150"/>
  <c r="M150"/>
  <c r="Q149"/>
  <c r="P149"/>
  <c r="M149"/>
  <c r="Q148"/>
  <c r="P148"/>
  <c r="M148"/>
  <c r="Q147"/>
  <c r="P147"/>
  <c r="M147"/>
  <c r="Q146"/>
  <c r="P146"/>
  <c r="M146"/>
  <c r="Q145"/>
  <c r="P145"/>
  <c r="M145"/>
  <c r="Q144"/>
  <c r="P144"/>
  <c r="M144"/>
  <c r="Q143"/>
  <c r="P143"/>
  <c r="M143"/>
  <c r="Q142"/>
  <c r="P142"/>
  <c r="M142"/>
  <c r="Q141"/>
  <c r="P141"/>
  <c r="M141"/>
  <c r="Q140"/>
  <c r="P140"/>
  <c r="M140"/>
  <c r="Q139"/>
  <c r="P139"/>
  <c r="M139"/>
  <c r="Q138"/>
  <c r="P138"/>
  <c r="M138"/>
  <c r="Q137"/>
  <c r="P137"/>
  <c r="M137"/>
  <c r="Q136"/>
  <c r="P136"/>
  <c r="M136"/>
  <c r="Q135"/>
  <c r="P135"/>
  <c r="M135"/>
  <c r="Q134"/>
  <c r="P134"/>
  <c r="M134"/>
  <c r="Q133"/>
  <c r="P133"/>
  <c r="M133"/>
  <c r="Q132"/>
  <c r="P132"/>
  <c r="M132"/>
  <c r="Q131"/>
  <c r="P131"/>
  <c r="M131"/>
  <c r="Q130"/>
  <c r="P130"/>
  <c r="M130"/>
  <c r="Q129"/>
  <c r="P129"/>
  <c r="M129"/>
  <c r="Q128"/>
  <c r="P128"/>
  <c r="M128"/>
  <c r="Q127"/>
  <c r="P127"/>
  <c r="M127"/>
  <c r="Q126"/>
  <c r="P126"/>
  <c r="M126"/>
  <c r="Q125"/>
  <c r="P125"/>
  <c r="M125"/>
  <c r="Q124"/>
  <c r="P124"/>
  <c r="M124"/>
  <c r="Q123"/>
  <c r="P123"/>
  <c r="M123"/>
  <c r="Q122"/>
  <c r="P122"/>
  <c r="M122"/>
  <c r="Q121"/>
  <c r="P121"/>
  <c r="M121"/>
  <c r="Q120"/>
  <c r="P120"/>
  <c r="M120"/>
  <c r="Q119"/>
  <c r="P119"/>
  <c r="M119"/>
  <c r="Q118"/>
  <c r="P118"/>
  <c r="M118"/>
  <c r="Q117"/>
  <c r="P117"/>
  <c r="M117"/>
  <c r="Q116"/>
  <c r="P116"/>
  <c r="M116"/>
  <c r="Q115"/>
  <c r="P115"/>
  <c r="M115"/>
  <c r="Q114"/>
  <c r="P114"/>
  <c r="M114"/>
  <c r="Q113"/>
  <c r="P113"/>
  <c r="M113"/>
  <c r="Q112"/>
  <c r="P112"/>
  <c r="M112"/>
  <c r="Q111"/>
  <c r="P111"/>
  <c r="M111"/>
  <c r="Q110"/>
  <c r="P110"/>
  <c r="M110"/>
  <c r="Q109"/>
  <c r="P109"/>
  <c r="M109"/>
  <c r="Q108"/>
  <c r="P108"/>
  <c r="M108"/>
  <c r="Q107"/>
  <c r="P107"/>
  <c r="M107"/>
  <c r="Q106"/>
  <c r="P106"/>
  <c r="M106"/>
  <c r="Q105"/>
  <c r="P105"/>
  <c r="M105"/>
  <c r="Q104"/>
  <c r="P104"/>
  <c r="M104"/>
  <c r="Q103"/>
  <c r="P103"/>
  <c r="M103"/>
  <c r="Q102"/>
  <c r="P102"/>
  <c r="M102"/>
  <c r="Q101"/>
  <c r="P101"/>
  <c r="M101"/>
  <c r="Q100"/>
  <c r="P100"/>
  <c r="M100"/>
  <c r="Q99"/>
  <c r="P99"/>
  <c r="M99"/>
  <c r="Q98"/>
  <c r="P98"/>
  <c r="M98"/>
  <c r="Q97"/>
  <c r="P97"/>
  <c r="M97"/>
  <c r="Q96"/>
  <c r="P96"/>
  <c r="M96"/>
  <c r="Q95"/>
  <c r="P95"/>
  <c r="M95"/>
  <c r="Q94"/>
  <c r="P94"/>
  <c r="M94"/>
  <c r="Q93"/>
  <c r="P93"/>
  <c r="M93"/>
  <c r="Q92"/>
  <c r="P92"/>
  <c r="M92"/>
  <c r="Q91"/>
  <c r="P91"/>
  <c r="M91"/>
  <c r="Q90"/>
  <c r="P90"/>
  <c r="M90"/>
  <c r="Q89"/>
  <c r="P89"/>
  <c r="M89"/>
  <c r="Q88"/>
  <c r="P88"/>
  <c r="M88"/>
  <c r="Q87"/>
  <c r="P87"/>
  <c r="M87"/>
  <c r="Q86"/>
  <c r="P86"/>
  <c r="M86"/>
  <c r="Q85"/>
  <c r="P85"/>
  <c r="M85"/>
  <c r="Q84"/>
  <c r="P84"/>
  <c r="M84"/>
  <c r="Q83"/>
  <c r="P83"/>
  <c r="M83"/>
  <c r="Q82"/>
  <c r="P82"/>
  <c r="M82"/>
  <c r="Q81"/>
  <c r="P81"/>
  <c r="M81"/>
  <c r="Q80"/>
  <c r="P80"/>
  <c r="M80"/>
  <c r="Q79"/>
  <c r="P79"/>
  <c r="M79"/>
  <c r="Q78"/>
  <c r="P78"/>
  <c r="M78"/>
  <c r="Q77"/>
  <c r="P77"/>
  <c r="M77"/>
  <c r="Q76"/>
  <c r="P76"/>
  <c r="M76"/>
  <c r="Q75"/>
  <c r="P75"/>
  <c r="M75"/>
  <c r="Q74"/>
  <c r="P74"/>
  <c r="M74"/>
  <c r="Q73"/>
  <c r="P73"/>
  <c r="M73"/>
  <c r="Q72"/>
  <c r="P72"/>
  <c r="M72"/>
  <c r="Q71"/>
  <c r="P71"/>
  <c r="M71"/>
  <c r="Q70"/>
  <c r="P70"/>
  <c r="M70"/>
  <c r="Q69"/>
  <c r="P69"/>
  <c r="M69"/>
  <c r="Q68"/>
  <c r="P68"/>
  <c r="M68"/>
  <c r="Q67"/>
  <c r="P67"/>
  <c r="M67"/>
  <c r="Q66"/>
  <c r="P66"/>
  <c r="M66"/>
  <c r="Q65"/>
  <c r="P65"/>
  <c r="M65"/>
  <c r="Q64"/>
  <c r="P64"/>
  <c r="M64"/>
  <c r="Q63"/>
  <c r="P63"/>
  <c r="M63"/>
  <c r="Q62"/>
  <c r="P62"/>
  <c r="M62"/>
  <c r="Q61"/>
  <c r="P61"/>
  <c r="M61"/>
  <c r="Q60"/>
  <c r="P60"/>
  <c r="M60"/>
  <c r="Q59"/>
  <c r="P59"/>
  <c r="M59"/>
  <c r="Q58"/>
  <c r="P58"/>
  <c r="M58"/>
  <c r="Q57"/>
  <c r="P57"/>
  <c r="M57"/>
  <c r="Q56"/>
  <c r="P56"/>
  <c r="M56"/>
  <c r="Q55"/>
  <c r="P55"/>
  <c r="M55"/>
  <c r="Q54"/>
  <c r="P54"/>
  <c r="M54"/>
  <c r="Q53"/>
  <c r="P53"/>
  <c r="M53"/>
  <c r="Q52"/>
  <c r="P52"/>
  <c r="M52"/>
  <c r="Q51"/>
  <c r="P51"/>
  <c r="M51"/>
  <c r="Q50"/>
  <c r="P50"/>
  <c r="M50"/>
  <c r="Q49"/>
  <c r="P49"/>
  <c r="M49"/>
  <c r="Q48"/>
  <c r="P48"/>
  <c r="M48"/>
  <c r="Q47"/>
  <c r="P47"/>
  <c r="M47"/>
  <c r="Q46"/>
  <c r="P46"/>
  <c r="M46"/>
  <c r="Q45"/>
  <c r="P45"/>
  <c r="M45"/>
  <c r="Q44"/>
  <c r="P44"/>
  <c r="M44"/>
  <c r="Q43"/>
  <c r="P43"/>
  <c r="M43"/>
  <c r="Q42"/>
  <c r="P42"/>
  <c r="M42"/>
  <c r="Q41"/>
  <c r="P41"/>
  <c r="M41"/>
  <c r="Q40"/>
  <c r="P40"/>
  <c r="M40"/>
  <c r="Q39"/>
  <c r="P39"/>
  <c r="M39"/>
  <c r="Q38"/>
  <c r="P38"/>
  <c r="M38"/>
  <c r="Q37"/>
  <c r="P37"/>
  <c r="M37"/>
  <c r="Q36"/>
  <c r="P36"/>
  <c r="M36"/>
  <c r="Q35"/>
  <c r="P35"/>
  <c r="M35"/>
  <c r="Q34"/>
  <c r="P34"/>
  <c r="M34"/>
  <c r="Q33"/>
  <c r="P33"/>
  <c r="M33"/>
  <c r="Q32"/>
  <c r="P32"/>
  <c r="M32"/>
  <c r="Q31"/>
  <c r="P31"/>
  <c r="M31"/>
  <c r="Q30"/>
  <c r="P30"/>
  <c r="M30"/>
  <c r="Q29"/>
  <c r="P29"/>
  <c r="M29"/>
  <c r="Q28"/>
  <c r="P28"/>
  <c r="M28"/>
  <c r="Q27"/>
  <c r="P27"/>
  <c r="M27"/>
  <c r="Q26"/>
  <c r="P26"/>
  <c r="M26"/>
  <c r="Q25"/>
  <c r="P25"/>
  <c r="M25"/>
  <c r="Q24"/>
  <c r="P24"/>
  <c r="M24"/>
  <c r="Q23"/>
  <c r="P23"/>
  <c r="M23"/>
  <c r="Q22"/>
  <c r="P22"/>
  <c r="M22"/>
  <c r="Q21"/>
  <c r="P21"/>
  <c r="M21"/>
  <c r="Q20"/>
  <c r="P20"/>
  <c r="M20"/>
  <c r="Q19"/>
  <c r="P19"/>
  <c r="M19"/>
  <c r="Q18"/>
  <c r="P18"/>
  <c r="M18"/>
  <c r="Q17"/>
  <c r="P17"/>
  <c r="M17"/>
  <c r="Q16"/>
  <c r="P16"/>
  <c r="M16"/>
  <c r="Q15"/>
  <c r="P15"/>
  <c r="M15"/>
  <c r="Q14"/>
  <c r="P14"/>
  <c r="M14"/>
  <c r="Q13"/>
  <c r="P13"/>
  <c r="M13"/>
  <c r="Q12"/>
  <c r="P12"/>
  <c r="M12"/>
  <c r="Q11"/>
  <c r="P11"/>
  <c r="M11"/>
  <c r="Q10"/>
  <c r="P10"/>
  <c r="M10"/>
  <c r="Q9"/>
  <c r="P9"/>
  <c r="M9"/>
  <c r="Q8"/>
  <c r="P8"/>
  <c r="M8"/>
  <c r="Q7"/>
  <c r="P7"/>
  <c r="M7"/>
  <c r="J5"/>
  <c r="D5"/>
  <c r="C5"/>
  <c r="A2"/>
  <c r="A1"/>
  <c r="G4" i="20"/>
  <c r="J4"/>
  <c r="F4"/>
  <c r="C4"/>
  <c r="A4"/>
  <c r="A2"/>
  <c r="A1"/>
  <c r="G4" i="65"/>
  <c r="E39" s="1"/>
  <c r="D4"/>
  <c r="C4"/>
  <c r="A4"/>
  <c r="A2"/>
  <c r="A1"/>
  <c r="Q4" i="43"/>
  <c r="N79" s="1"/>
  <c r="H68"/>
  <c r="F68"/>
  <c r="E68"/>
  <c r="H67"/>
  <c r="F67"/>
  <c r="E67"/>
  <c r="C67"/>
  <c r="B67"/>
  <c r="J66"/>
  <c r="J65"/>
  <c r="J64"/>
  <c r="H64"/>
  <c r="F64"/>
  <c r="E64"/>
  <c r="H63"/>
  <c r="F63"/>
  <c r="E63"/>
  <c r="C63"/>
  <c r="B63"/>
  <c r="L62"/>
  <c r="L61"/>
  <c r="H60"/>
  <c r="F60"/>
  <c r="E60"/>
  <c r="H59"/>
  <c r="F59"/>
  <c r="E59"/>
  <c r="C59"/>
  <c r="B59"/>
  <c r="J58"/>
  <c r="J57"/>
  <c r="J56"/>
  <c r="H56"/>
  <c r="F56"/>
  <c r="E56"/>
  <c r="H55"/>
  <c r="F55"/>
  <c r="E55"/>
  <c r="C55"/>
  <c r="B55"/>
  <c r="N54"/>
  <c r="N53"/>
  <c r="H52"/>
  <c r="F52"/>
  <c r="E52"/>
  <c r="H51"/>
  <c r="F51"/>
  <c r="E51"/>
  <c r="C51"/>
  <c r="B51"/>
  <c r="J50"/>
  <c r="J49"/>
  <c r="J48"/>
  <c r="H48"/>
  <c r="F48"/>
  <c r="E48"/>
  <c r="H47"/>
  <c r="F47"/>
  <c r="E47"/>
  <c r="C47"/>
  <c r="B47"/>
  <c r="L46"/>
  <c r="L45"/>
  <c r="H44"/>
  <c r="F44"/>
  <c r="E44"/>
  <c r="H43"/>
  <c r="F43"/>
  <c r="E43"/>
  <c r="C43"/>
  <c r="B43"/>
  <c r="J42"/>
  <c r="J41"/>
  <c r="J40"/>
  <c r="H40"/>
  <c r="F40"/>
  <c r="E40"/>
  <c r="H39"/>
  <c r="F39"/>
  <c r="E39"/>
  <c r="C39"/>
  <c r="B39"/>
  <c r="P38"/>
  <c r="P37"/>
  <c r="H36"/>
  <c r="F36"/>
  <c r="E36"/>
  <c r="H35"/>
  <c r="F35"/>
  <c r="E35"/>
  <c r="C35"/>
  <c r="B35"/>
  <c r="J34"/>
  <c r="J33"/>
  <c r="J32"/>
  <c r="H32"/>
  <c r="F32"/>
  <c r="E32"/>
  <c r="H31"/>
  <c r="F31"/>
  <c r="E31"/>
  <c r="C31"/>
  <c r="B31"/>
  <c r="L30"/>
  <c r="L29"/>
  <c r="H28"/>
  <c r="F28"/>
  <c r="E28"/>
  <c r="H27"/>
  <c r="F27"/>
  <c r="E27"/>
  <c r="C27"/>
  <c r="B27"/>
  <c r="J26"/>
  <c r="J25"/>
  <c r="J24"/>
  <c r="H24"/>
  <c r="F24"/>
  <c r="E24"/>
  <c r="H23"/>
  <c r="F23"/>
  <c r="E23"/>
  <c r="C23"/>
  <c r="B23"/>
  <c r="N22"/>
  <c r="N21"/>
  <c r="H20"/>
  <c r="F20"/>
  <c r="E20"/>
  <c r="H19"/>
  <c r="F19"/>
  <c r="E19"/>
  <c r="C19"/>
  <c r="B19"/>
  <c r="J18"/>
  <c r="J17"/>
  <c r="T16"/>
  <c r="J16"/>
  <c r="H16"/>
  <c r="F16"/>
  <c r="E16"/>
  <c r="H15"/>
  <c r="F15"/>
  <c r="E15"/>
  <c r="C15"/>
  <c r="B15"/>
  <c r="L14"/>
  <c r="L13"/>
  <c r="H12"/>
  <c r="F12"/>
  <c r="E12"/>
  <c r="H11"/>
  <c r="F11"/>
  <c r="E11"/>
  <c r="C11"/>
  <c r="B11"/>
  <c r="J10"/>
  <c r="J9"/>
  <c r="J8"/>
  <c r="H8"/>
  <c r="F8"/>
  <c r="E8"/>
  <c r="T7"/>
  <c r="H7"/>
  <c r="F7"/>
  <c r="E7"/>
  <c r="C7"/>
  <c r="B7"/>
  <c r="C5"/>
  <c r="L4"/>
  <c r="J4"/>
  <c r="F4"/>
  <c r="A4"/>
  <c r="A2"/>
  <c r="A1"/>
  <c r="V5" i="42"/>
  <c r="Q79" i="43" s="1"/>
  <c r="T15"/>
  <c r="T14"/>
  <c r="T13"/>
  <c r="T12"/>
  <c r="T11"/>
  <c r="T10"/>
  <c r="T9"/>
  <c r="T8"/>
  <c r="Q4" i="44"/>
  <c r="N79" s="1"/>
  <c r="N154" s="1"/>
  <c r="L154"/>
  <c r="J154"/>
  <c r="F154"/>
  <c r="C154"/>
  <c r="L153"/>
  <c r="J153"/>
  <c r="F153"/>
  <c r="C153"/>
  <c r="L152"/>
  <c r="J152"/>
  <c r="F152"/>
  <c r="C152"/>
  <c r="N151"/>
  <c r="L151"/>
  <c r="J151"/>
  <c r="F151"/>
  <c r="L150"/>
  <c r="J150"/>
  <c r="F150"/>
  <c r="L149"/>
  <c r="J149"/>
  <c r="F149"/>
  <c r="C149"/>
  <c r="N148"/>
  <c r="L148"/>
  <c r="J148"/>
  <c r="F148"/>
  <c r="C148"/>
  <c r="L147"/>
  <c r="J147"/>
  <c r="F147"/>
  <c r="C147"/>
  <c r="P146"/>
  <c r="N69"/>
  <c r="N144" s="1"/>
  <c r="P143"/>
  <c r="N68"/>
  <c r="N143" s="1"/>
  <c r="H143"/>
  <c r="F143"/>
  <c r="E143"/>
  <c r="P67"/>
  <c r="P142" s="1"/>
  <c r="H142"/>
  <c r="F142"/>
  <c r="E142"/>
  <c r="C142"/>
  <c r="B142"/>
  <c r="P66"/>
  <c r="P141" s="1"/>
  <c r="J141"/>
  <c r="N65"/>
  <c r="N140" s="1"/>
  <c r="J140"/>
  <c r="N64"/>
  <c r="N139"/>
  <c r="J139"/>
  <c r="H139"/>
  <c r="F139"/>
  <c r="E139"/>
  <c r="P138"/>
  <c r="N138"/>
  <c r="H138"/>
  <c r="F138"/>
  <c r="E138"/>
  <c r="C138"/>
  <c r="B138"/>
  <c r="L137"/>
  <c r="L136"/>
  <c r="H135"/>
  <c r="F135"/>
  <c r="E135"/>
  <c r="H134"/>
  <c r="F134"/>
  <c r="E134"/>
  <c r="C134"/>
  <c r="B134"/>
  <c r="J133"/>
  <c r="J132"/>
  <c r="J131"/>
  <c r="H131"/>
  <c r="F131"/>
  <c r="E131"/>
  <c r="H130"/>
  <c r="F130"/>
  <c r="E130"/>
  <c r="C130"/>
  <c r="B130"/>
  <c r="N129"/>
  <c r="N128"/>
  <c r="H127"/>
  <c r="F127"/>
  <c r="E127"/>
  <c r="H126"/>
  <c r="F126"/>
  <c r="E126"/>
  <c r="C126"/>
  <c r="B126"/>
  <c r="J125"/>
  <c r="J124"/>
  <c r="J123"/>
  <c r="H123"/>
  <c r="F123"/>
  <c r="E123"/>
  <c r="H122"/>
  <c r="F122"/>
  <c r="E122"/>
  <c r="C122"/>
  <c r="B122"/>
  <c r="L121"/>
  <c r="L120"/>
  <c r="H119"/>
  <c r="F119"/>
  <c r="E119"/>
  <c r="H118"/>
  <c r="F118"/>
  <c r="E118"/>
  <c r="C118"/>
  <c r="B118"/>
  <c r="J117"/>
  <c r="J116"/>
  <c r="J115"/>
  <c r="H115"/>
  <c r="F115"/>
  <c r="E115"/>
  <c r="H114"/>
  <c r="F114"/>
  <c r="E114"/>
  <c r="C114"/>
  <c r="B114"/>
  <c r="P113"/>
  <c r="P112"/>
  <c r="H111"/>
  <c r="F111"/>
  <c r="E111"/>
  <c r="H110"/>
  <c r="F110"/>
  <c r="E110"/>
  <c r="C110"/>
  <c r="B110"/>
  <c r="J109"/>
  <c r="J108"/>
  <c r="J107"/>
  <c r="H107"/>
  <c r="F107"/>
  <c r="E107"/>
  <c r="H106"/>
  <c r="F106"/>
  <c r="E106"/>
  <c r="C106"/>
  <c r="B106"/>
  <c r="L105"/>
  <c r="L104"/>
  <c r="H103"/>
  <c r="F103"/>
  <c r="E103"/>
  <c r="H102"/>
  <c r="F102"/>
  <c r="E102"/>
  <c r="C102"/>
  <c r="B102"/>
  <c r="J101"/>
  <c r="J100"/>
  <c r="J99"/>
  <c r="H99"/>
  <c r="F99"/>
  <c r="E99"/>
  <c r="H98"/>
  <c r="F98"/>
  <c r="E98"/>
  <c r="C98"/>
  <c r="B98"/>
  <c r="N97"/>
  <c r="N96"/>
  <c r="H95"/>
  <c r="F95"/>
  <c r="E95"/>
  <c r="H94"/>
  <c r="F94"/>
  <c r="E94"/>
  <c r="C94"/>
  <c r="B94"/>
  <c r="J93"/>
  <c r="J92"/>
  <c r="T91"/>
  <c r="J91"/>
  <c r="H91"/>
  <c r="F91"/>
  <c r="E91"/>
  <c r="T90"/>
  <c r="H90"/>
  <c r="F90"/>
  <c r="E90"/>
  <c r="C90"/>
  <c r="B90"/>
  <c r="T89"/>
  <c r="L89"/>
  <c r="T88"/>
  <c r="L88"/>
  <c r="T87"/>
  <c r="H87"/>
  <c r="F87"/>
  <c r="E87"/>
  <c r="T86"/>
  <c r="H86"/>
  <c r="F86"/>
  <c r="E86"/>
  <c r="C86"/>
  <c r="B86"/>
  <c r="T85"/>
  <c r="J85"/>
  <c r="T84"/>
  <c r="J84"/>
  <c r="T83"/>
  <c r="J83"/>
  <c r="H83"/>
  <c r="F83"/>
  <c r="E83"/>
  <c r="T82"/>
  <c r="H82"/>
  <c r="F82"/>
  <c r="E82"/>
  <c r="C82"/>
  <c r="B82"/>
  <c r="C80"/>
  <c r="H68"/>
  <c r="F68"/>
  <c r="E68"/>
  <c r="H67"/>
  <c r="F67"/>
  <c r="E67"/>
  <c r="C67"/>
  <c r="B67"/>
  <c r="J66"/>
  <c r="J65"/>
  <c r="J64"/>
  <c r="H64"/>
  <c r="F64"/>
  <c r="E64"/>
  <c r="H63"/>
  <c r="F63"/>
  <c r="E63"/>
  <c r="C63"/>
  <c r="B63"/>
  <c r="L62"/>
  <c r="L61"/>
  <c r="H60"/>
  <c r="F60"/>
  <c r="E60"/>
  <c r="H59"/>
  <c r="F59"/>
  <c r="E59"/>
  <c r="C59"/>
  <c r="B59"/>
  <c r="J58"/>
  <c r="J57"/>
  <c r="J56"/>
  <c r="H56"/>
  <c r="F56"/>
  <c r="E56"/>
  <c r="H55"/>
  <c r="F55"/>
  <c r="E55"/>
  <c r="C55"/>
  <c r="B55"/>
  <c r="N54"/>
  <c r="N53"/>
  <c r="H52"/>
  <c r="F52"/>
  <c r="E52"/>
  <c r="H51"/>
  <c r="F51"/>
  <c r="E51"/>
  <c r="C51"/>
  <c r="B51"/>
  <c r="J50"/>
  <c r="J49"/>
  <c r="J48"/>
  <c r="H48"/>
  <c r="F48"/>
  <c r="E48"/>
  <c r="H47"/>
  <c r="F47"/>
  <c r="E47"/>
  <c r="C47"/>
  <c r="B47"/>
  <c r="L46"/>
  <c r="L45"/>
  <c r="H44"/>
  <c r="F44"/>
  <c r="E44"/>
  <c r="H43"/>
  <c r="F43"/>
  <c r="E43"/>
  <c r="C43"/>
  <c r="B43"/>
  <c r="J42"/>
  <c r="J41"/>
  <c r="J40"/>
  <c r="H40"/>
  <c r="F40"/>
  <c r="E40"/>
  <c r="H39"/>
  <c r="F39"/>
  <c r="E39"/>
  <c r="C39"/>
  <c r="B39"/>
  <c r="P38"/>
  <c r="P37"/>
  <c r="H36"/>
  <c r="F36"/>
  <c r="E36"/>
  <c r="H35"/>
  <c r="F35"/>
  <c r="E35"/>
  <c r="C35"/>
  <c r="B35"/>
  <c r="J34"/>
  <c r="J33"/>
  <c r="J32"/>
  <c r="H32"/>
  <c r="F32"/>
  <c r="E32"/>
  <c r="H31"/>
  <c r="F31"/>
  <c r="E31"/>
  <c r="C31"/>
  <c r="B31"/>
  <c r="L30"/>
  <c r="L29"/>
  <c r="H28"/>
  <c r="F28"/>
  <c r="E28"/>
  <c r="H27"/>
  <c r="F27"/>
  <c r="E27"/>
  <c r="C27"/>
  <c r="B27"/>
  <c r="J26"/>
  <c r="J25"/>
  <c r="J24"/>
  <c r="H24"/>
  <c r="F24"/>
  <c r="E24"/>
  <c r="H23"/>
  <c r="F23"/>
  <c r="E23"/>
  <c r="C23"/>
  <c r="B23"/>
  <c r="N22"/>
  <c r="N21"/>
  <c r="H20"/>
  <c r="F20"/>
  <c r="E20"/>
  <c r="H19"/>
  <c r="F19"/>
  <c r="E19"/>
  <c r="C19"/>
  <c r="B19"/>
  <c r="J18"/>
  <c r="J17"/>
  <c r="T16"/>
  <c r="J16"/>
  <c r="H16"/>
  <c r="F16"/>
  <c r="E16"/>
  <c r="H15"/>
  <c r="F15"/>
  <c r="E15"/>
  <c r="C15"/>
  <c r="B15"/>
  <c r="L14"/>
  <c r="L13"/>
  <c r="H12"/>
  <c r="F12"/>
  <c r="E12"/>
  <c r="H11"/>
  <c r="F11"/>
  <c r="E11"/>
  <c r="C11"/>
  <c r="B11"/>
  <c r="J10"/>
  <c r="J9"/>
  <c r="J8"/>
  <c r="H8"/>
  <c r="F8"/>
  <c r="E8"/>
  <c r="T7"/>
  <c r="H7"/>
  <c r="F7"/>
  <c r="E7"/>
  <c r="C7"/>
  <c r="B7"/>
  <c r="C5"/>
  <c r="L4"/>
  <c r="J4"/>
  <c r="F4"/>
  <c r="A4"/>
  <c r="A2"/>
  <c r="A1"/>
  <c r="Q79"/>
  <c r="G79" s="1"/>
  <c r="G154" s="1"/>
  <c r="T15"/>
  <c r="T14"/>
  <c r="T13"/>
  <c r="T12"/>
  <c r="T11"/>
  <c r="T10"/>
  <c r="T9"/>
  <c r="T8"/>
  <c r="J309" i="45"/>
  <c r="J334"/>
  <c r="J333"/>
  <c r="J332"/>
  <c r="L330"/>
  <c r="L329"/>
  <c r="J326"/>
  <c r="J325"/>
  <c r="J324"/>
  <c r="N322"/>
  <c r="N321"/>
  <c r="J318"/>
  <c r="J317"/>
  <c r="J316"/>
  <c r="L314"/>
  <c r="L313"/>
  <c r="J310"/>
  <c r="J291"/>
  <c r="J290"/>
  <c r="J289"/>
  <c r="L287"/>
  <c r="L286"/>
  <c r="J283"/>
  <c r="J282"/>
  <c r="J281"/>
  <c r="N279"/>
  <c r="N278"/>
  <c r="J275"/>
  <c r="J274"/>
  <c r="J273"/>
  <c r="L271"/>
  <c r="L270"/>
  <c r="J267"/>
  <c r="J266"/>
  <c r="J265"/>
  <c r="P263"/>
  <c r="P262"/>
  <c r="J259"/>
  <c r="J258"/>
  <c r="J257"/>
  <c r="L255"/>
  <c r="L254"/>
  <c r="J251"/>
  <c r="J250"/>
  <c r="J249"/>
  <c r="N247"/>
  <c r="N246"/>
  <c r="J243"/>
  <c r="J242"/>
  <c r="J241"/>
  <c r="L239"/>
  <c r="L238"/>
  <c r="J235"/>
  <c r="J234"/>
  <c r="J233"/>
  <c r="J216"/>
  <c r="J215"/>
  <c r="J214"/>
  <c r="L212"/>
  <c r="L211"/>
  <c r="J208"/>
  <c r="J207"/>
  <c r="J206"/>
  <c r="N204"/>
  <c r="N203"/>
  <c r="J200"/>
  <c r="J199"/>
  <c r="J198"/>
  <c r="L196"/>
  <c r="L195"/>
  <c r="J192"/>
  <c r="J191"/>
  <c r="J190"/>
  <c r="P188"/>
  <c r="P187"/>
  <c r="J184"/>
  <c r="J183"/>
  <c r="J182"/>
  <c r="L180"/>
  <c r="L179"/>
  <c r="J176"/>
  <c r="J175"/>
  <c r="J174"/>
  <c r="N172"/>
  <c r="N171"/>
  <c r="J168"/>
  <c r="J167"/>
  <c r="J166"/>
  <c r="L164"/>
  <c r="L163"/>
  <c r="J160"/>
  <c r="J159"/>
  <c r="J158"/>
  <c r="J141"/>
  <c r="J140"/>
  <c r="J139"/>
  <c r="L137"/>
  <c r="L136"/>
  <c r="J133"/>
  <c r="J132"/>
  <c r="J131"/>
  <c r="N129"/>
  <c r="N128"/>
  <c r="J125"/>
  <c r="J124"/>
  <c r="J123"/>
  <c r="L121"/>
  <c r="L120"/>
  <c r="J117"/>
  <c r="J116"/>
  <c r="J115"/>
  <c r="P113"/>
  <c r="P112"/>
  <c r="J109"/>
  <c r="J108"/>
  <c r="J107"/>
  <c r="L105"/>
  <c r="L104"/>
  <c r="J101"/>
  <c r="J100"/>
  <c r="J99"/>
  <c r="N97"/>
  <c r="N96"/>
  <c r="J93"/>
  <c r="J92"/>
  <c r="J91"/>
  <c r="L89"/>
  <c r="L88"/>
  <c r="J85"/>
  <c r="J84"/>
  <c r="J83"/>
  <c r="J66"/>
  <c r="J65"/>
  <c r="J64"/>
  <c r="L62"/>
  <c r="L61"/>
  <c r="J58"/>
  <c r="J57"/>
  <c r="J56"/>
  <c r="N54"/>
  <c r="N53"/>
  <c r="J50"/>
  <c r="J49"/>
  <c r="J48"/>
  <c r="L46"/>
  <c r="L45"/>
  <c r="J42"/>
  <c r="J41"/>
  <c r="J40"/>
  <c r="P38"/>
  <c r="P37"/>
  <c r="J34"/>
  <c r="J33"/>
  <c r="J32"/>
  <c r="L30"/>
  <c r="L29"/>
  <c r="J26"/>
  <c r="J25"/>
  <c r="J24"/>
  <c r="N22"/>
  <c r="N21"/>
  <c r="J18"/>
  <c r="J17"/>
  <c r="J16"/>
  <c r="L14"/>
  <c r="L13"/>
  <c r="J10"/>
  <c r="J9"/>
  <c r="J8"/>
  <c r="Q4"/>
  <c r="N79"/>
  <c r="N379" s="1"/>
  <c r="L379"/>
  <c r="J379"/>
  <c r="H379"/>
  <c r="G379"/>
  <c r="E379"/>
  <c r="L378"/>
  <c r="J378"/>
  <c r="H378"/>
  <c r="G378"/>
  <c r="E378"/>
  <c r="L377"/>
  <c r="J377"/>
  <c r="H377"/>
  <c r="G377"/>
  <c r="E377"/>
  <c r="N376"/>
  <c r="L376"/>
  <c r="J376"/>
  <c r="H376"/>
  <c r="G376"/>
  <c r="E376"/>
  <c r="L375"/>
  <c r="J375"/>
  <c r="H375"/>
  <c r="G375"/>
  <c r="E375"/>
  <c r="L374"/>
  <c r="J374"/>
  <c r="H374"/>
  <c r="G374"/>
  <c r="E374"/>
  <c r="N373"/>
  <c r="L373"/>
  <c r="J373"/>
  <c r="H373"/>
  <c r="G373"/>
  <c r="E373"/>
  <c r="L372"/>
  <c r="J372"/>
  <c r="H372"/>
  <c r="G372"/>
  <c r="E372"/>
  <c r="P371"/>
  <c r="N371"/>
  <c r="C370"/>
  <c r="C369"/>
  <c r="C368"/>
  <c r="C365"/>
  <c r="C364"/>
  <c r="C363"/>
  <c r="J361"/>
  <c r="J360"/>
  <c r="J356"/>
  <c r="J355"/>
  <c r="J351"/>
  <c r="J350"/>
  <c r="J346"/>
  <c r="J345"/>
  <c r="J341"/>
  <c r="J340"/>
  <c r="T316"/>
  <c r="T315"/>
  <c r="T314"/>
  <c r="T313"/>
  <c r="T312"/>
  <c r="T311"/>
  <c r="T310"/>
  <c r="T309"/>
  <c r="T308"/>
  <c r="J308"/>
  <c r="T307"/>
  <c r="P304"/>
  <c r="O304"/>
  <c r="C304"/>
  <c r="P303"/>
  <c r="O303"/>
  <c r="N303"/>
  <c r="C303"/>
  <c r="C302"/>
  <c r="Q301"/>
  <c r="P301"/>
  <c r="O301"/>
  <c r="N301"/>
  <c r="C299"/>
  <c r="N298"/>
  <c r="C298"/>
  <c r="C297"/>
  <c r="P296"/>
  <c r="H293"/>
  <c r="F293"/>
  <c r="E293"/>
  <c r="H292"/>
  <c r="F292"/>
  <c r="E292"/>
  <c r="C292"/>
  <c r="B292"/>
  <c r="H289"/>
  <c r="F289"/>
  <c r="E289"/>
  <c r="H288"/>
  <c r="F288"/>
  <c r="E288"/>
  <c r="C288"/>
  <c r="B288"/>
  <c r="H285"/>
  <c r="F285"/>
  <c r="E285"/>
  <c r="H284"/>
  <c r="F284"/>
  <c r="E284"/>
  <c r="C284"/>
  <c r="B284"/>
  <c r="H281"/>
  <c r="F281"/>
  <c r="E281"/>
  <c r="H280"/>
  <c r="F280"/>
  <c r="E280"/>
  <c r="C280"/>
  <c r="B280"/>
  <c r="H277"/>
  <c r="F277"/>
  <c r="E277"/>
  <c r="H276"/>
  <c r="F276"/>
  <c r="E276"/>
  <c r="C276"/>
  <c r="B276"/>
  <c r="H273"/>
  <c r="F273"/>
  <c r="E273"/>
  <c r="H272"/>
  <c r="F272"/>
  <c r="E272"/>
  <c r="C272"/>
  <c r="B272"/>
  <c r="H269"/>
  <c r="F269"/>
  <c r="E269"/>
  <c r="H268"/>
  <c r="F268"/>
  <c r="E268"/>
  <c r="C268"/>
  <c r="B268"/>
  <c r="H265"/>
  <c r="F265"/>
  <c r="E265"/>
  <c r="H264"/>
  <c r="F264"/>
  <c r="E264"/>
  <c r="C264"/>
  <c r="B264"/>
  <c r="H261"/>
  <c r="F261"/>
  <c r="E261"/>
  <c r="H260"/>
  <c r="F260"/>
  <c r="E260"/>
  <c r="C260"/>
  <c r="B260"/>
  <c r="H257"/>
  <c r="F257"/>
  <c r="E257"/>
  <c r="H256"/>
  <c r="F256"/>
  <c r="E256"/>
  <c r="C256"/>
  <c r="B256"/>
  <c r="H253"/>
  <c r="F253"/>
  <c r="E253"/>
  <c r="H252"/>
  <c r="F252"/>
  <c r="E252"/>
  <c r="C252"/>
  <c r="B252"/>
  <c r="H249"/>
  <c r="F249"/>
  <c r="E249"/>
  <c r="H248"/>
  <c r="F248"/>
  <c r="E248"/>
  <c r="C248"/>
  <c r="B248"/>
  <c r="H245"/>
  <c r="F245"/>
  <c r="E245"/>
  <c r="H244"/>
  <c r="F244"/>
  <c r="E244"/>
  <c r="C244"/>
  <c r="B244"/>
  <c r="T241"/>
  <c r="H241"/>
  <c r="F241"/>
  <c r="E241"/>
  <c r="T240"/>
  <c r="H240"/>
  <c r="F240"/>
  <c r="E240"/>
  <c r="C240"/>
  <c r="B240"/>
  <c r="T239"/>
  <c r="T238"/>
  <c r="T237"/>
  <c r="H237"/>
  <c r="F237"/>
  <c r="E237"/>
  <c r="T236"/>
  <c r="H236"/>
  <c r="F236"/>
  <c r="E236"/>
  <c r="C236"/>
  <c r="B236"/>
  <c r="T235"/>
  <c r="T234"/>
  <c r="T233"/>
  <c r="H233"/>
  <c r="F233"/>
  <c r="E233"/>
  <c r="T232"/>
  <c r="H232"/>
  <c r="F232"/>
  <c r="E232"/>
  <c r="C232"/>
  <c r="B232"/>
  <c r="C230"/>
  <c r="N229"/>
  <c r="C229"/>
  <c r="C228"/>
  <c r="C227"/>
  <c r="N226"/>
  <c r="C224"/>
  <c r="N223"/>
  <c r="C223"/>
  <c r="C222"/>
  <c r="P221"/>
  <c r="H218"/>
  <c r="F218"/>
  <c r="E218"/>
  <c r="H217"/>
  <c r="F217"/>
  <c r="E217"/>
  <c r="C217"/>
  <c r="B217"/>
  <c r="H214"/>
  <c r="F214"/>
  <c r="E214"/>
  <c r="H213"/>
  <c r="F213"/>
  <c r="E213"/>
  <c r="C213"/>
  <c r="B213"/>
  <c r="H210"/>
  <c r="F210"/>
  <c r="E210"/>
  <c r="H209"/>
  <c r="F209"/>
  <c r="E209"/>
  <c r="C209"/>
  <c r="B209"/>
  <c r="H206"/>
  <c r="F206"/>
  <c r="E206"/>
  <c r="H205"/>
  <c r="F205"/>
  <c r="E205"/>
  <c r="C205"/>
  <c r="B205"/>
  <c r="H202"/>
  <c r="F202"/>
  <c r="E202"/>
  <c r="H201"/>
  <c r="F201"/>
  <c r="E201"/>
  <c r="C201"/>
  <c r="B201"/>
  <c r="H198"/>
  <c r="F198"/>
  <c r="E198"/>
  <c r="H197"/>
  <c r="F197"/>
  <c r="E197"/>
  <c r="C197"/>
  <c r="B197"/>
  <c r="H194"/>
  <c r="F194"/>
  <c r="E194"/>
  <c r="H193"/>
  <c r="F193"/>
  <c r="E193"/>
  <c r="C193"/>
  <c r="B193"/>
  <c r="H190"/>
  <c r="F190"/>
  <c r="E190"/>
  <c r="H189"/>
  <c r="F189"/>
  <c r="E189"/>
  <c r="C189"/>
  <c r="B189"/>
  <c r="H186"/>
  <c r="F186"/>
  <c r="E186"/>
  <c r="H185"/>
  <c r="F185"/>
  <c r="E185"/>
  <c r="C185"/>
  <c r="B185"/>
  <c r="H182"/>
  <c r="F182"/>
  <c r="E182"/>
  <c r="H181"/>
  <c r="F181"/>
  <c r="E181"/>
  <c r="C181"/>
  <c r="B181"/>
  <c r="H178"/>
  <c r="F178"/>
  <c r="E178"/>
  <c r="H177"/>
  <c r="F177"/>
  <c r="E177"/>
  <c r="C177"/>
  <c r="B177"/>
  <c r="H174"/>
  <c r="F174"/>
  <c r="E174"/>
  <c r="H173"/>
  <c r="F173"/>
  <c r="E173"/>
  <c r="C173"/>
  <c r="B173"/>
  <c r="H170"/>
  <c r="F170"/>
  <c r="E170"/>
  <c r="H169"/>
  <c r="F169"/>
  <c r="E169"/>
  <c r="C169"/>
  <c r="B169"/>
  <c r="T166"/>
  <c r="H166"/>
  <c r="F166"/>
  <c r="E166"/>
  <c r="T165"/>
  <c r="H165"/>
  <c r="F165"/>
  <c r="E165"/>
  <c r="C165"/>
  <c r="B165"/>
  <c r="T164"/>
  <c r="T163"/>
  <c r="T162"/>
  <c r="H162"/>
  <c r="F162"/>
  <c r="E162"/>
  <c r="T161"/>
  <c r="H161"/>
  <c r="F161"/>
  <c r="E161"/>
  <c r="C161"/>
  <c r="B161"/>
  <c r="T160"/>
  <c r="T159"/>
  <c r="T158"/>
  <c r="H158"/>
  <c r="F158"/>
  <c r="E158"/>
  <c r="T157"/>
  <c r="H157"/>
  <c r="F157"/>
  <c r="E157"/>
  <c r="C157"/>
  <c r="B157"/>
  <c r="C155"/>
  <c r="N154"/>
  <c r="C154"/>
  <c r="C153"/>
  <c r="C152"/>
  <c r="N151"/>
  <c r="C149"/>
  <c r="N148"/>
  <c r="C148"/>
  <c r="C147"/>
  <c r="P146"/>
  <c r="H143"/>
  <c r="F143"/>
  <c r="E143"/>
  <c r="H142"/>
  <c r="F142"/>
  <c r="E142"/>
  <c r="C142"/>
  <c r="B142"/>
  <c r="H139"/>
  <c r="F139"/>
  <c r="E139"/>
  <c r="H138"/>
  <c r="F138"/>
  <c r="E138"/>
  <c r="C138"/>
  <c r="B138"/>
  <c r="H135"/>
  <c r="F135"/>
  <c r="E135"/>
  <c r="H134"/>
  <c r="F134"/>
  <c r="E134"/>
  <c r="C134"/>
  <c r="B134"/>
  <c r="H131"/>
  <c r="F131"/>
  <c r="E131"/>
  <c r="H130"/>
  <c r="F130"/>
  <c r="E130"/>
  <c r="C130"/>
  <c r="B130"/>
  <c r="H127"/>
  <c r="F127"/>
  <c r="E127"/>
  <c r="H126"/>
  <c r="F126"/>
  <c r="E126"/>
  <c r="C126"/>
  <c r="B126"/>
  <c r="H123"/>
  <c r="F123"/>
  <c r="E123"/>
  <c r="H122"/>
  <c r="F122"/>
  <c r="E122"/>
  <c r="C122"/>
  <c r="B122"/>
  <c r="H119"/>
  <c r="F119"/>
  <c r="E119"/>
  <c r="H118"/>
  <c r="F118"/>
  <c r="E118"/>
  <c r="C118"/>
  <c r="B118"/>
  <c r="H115"/>
  <c r="F115"/>
  <c r="E115"/>
  <c r="H114"/>
  <c r="F114"/>
  <c r="E114"/>
  <c r="C114"/>
  <c r="B114"/>
  <c r="H111"/>
  <c r="F111"/>
  <c r="E111"/>
  <c r="H110"/>
  <c r="F110"/>
  <c r="E110"/>
  <c r="C110"/>
  <c r="B110"/>
  <c r="H107"/>
  <c r="F107"/>
  <c r="E107"/>
  <c r="H106"/>
  <c r="F106"/>
  <c r="E106"/>
  <c r="C106"/>
  <c r="B106"/>
  <c r="H103"/>
  <c r="F103"/>
  <c r="E103"/>
  <c r="H102"/>
  <c r="F102"/>
  <c r="E102"/>
  <c r="C102"/>
  <c r="B102"/>
  <c r="H99"/>
  <c r="F99"/>
  <c r="E99"/>
  <c r="H98"/>
  <c r="F98"/>
  <c r="E98"/>
  <c r="C98"/>
  <c r="B98"/>
  <c r="H95"/>
  <c r="F95"/>
  <c r="E95"/>
  <c r="H94"/>
  <c r="F94"/>
  <c r="E94"/>
  <c r="C94"/>
  <c r="B94"/>
  <c r="T91"/>
  <c r="H91"/>
  <c r="F91"/>
  <c r="E91"/>
  <c r="T90"/>
  <c r="H90"/>
  <c r="F90"/>
  <c r="E90"/>
  <c r="C90"/>
  <c r="B90"/>
  <c r="T89"/>
  <c r="T88"/>
  <c r="T87"/>
  <c r="H87"/>
  <c r="F87"/>
  <c r="E87"/>
  <c r="T86"/>
  <c r="H86"/>
  <c r="F86"/>
  <c r="E86"/>
  <c r="C86"/>
  <c r="B86"/>
  <c r="T85"/>
  <c r="T84"/>
  <c r="T83"/>
  <c r="H83"/>
  <c r="F83"/>
  <c r="E83"/>
  <c r="T82"/>
  <c r="H82"/>
  <c r="F82"/>
  <c r="E82"/>
  <c r="C82"/>
  <c r="B82"/>
  <c r="C80"/>
  <c r="H68"/>
  <c r="F68"/>
  <c r="E68"/>
  <c r="H67"/>
  <c r="F67"/>
  <c r="E67"/>
  <c r="C67"/>
  <c r="B67"/>
  <c r="H64"/>
  <c r="F64"/>
  <c r="E64"/>
  <c r="H63"/>
  <c r="F63"/>
  <c r="E63"/>
  <c r="C63"/>
  <c r="B63"/>
  <c r="H60"/>
  <c r="F60"/>
  <c r="E60"/>
  <c r="H59"/>
  <c r="F59"/>
  <c r="E59"/>
  <c r="C59"/>
  <c r="B59"/>
  <c r="H56"/>
  <c r="F56"/>
  <c r="E56"/>
  <c r="H55"/>
  <c r="F55"/>
  <c r="E55"/>
  <c r="C55"/>
  <c r="B55"/>
  <c r="H52"/>
  <c r="F52"/>
  <c r="E52"/>
  <c r="H51"/>
  <c r="F51"/>
  <c r="E51"/>
  <c r="C51"/>
  <c r="B51"/>
  <c r="H48"/>
  <c r="F48"/>
  <c r="E48"/>
  <c r="H47"/>
  <c r="F47"/>
  <c r="E47"/>
  <c r="C47"/>
  <c r="B47"/>
  <c r="H44"/>
  <c r="F44"/>
  <c r="E44"/>
  <c r="H43"/>
  <c r="F43"/>
  <c r="E43"/>
  <c r="C43"/>
  <c r="B43"/>
  <c r="H40"/>
  <c r="F40"/>
  <c r="E40"/>
  <c r="H39"/>
  <c r="F39"/>
  <c r="E39"/>
  <c r="C39"/>
  <c r="B39"/>
  <c r="H36"/>
  <c r="F36"/>
  <c r="E36"/>
  <c r="H35"/>
  <c r="F35"/>
  <c r="E35"/>
  <c r="C35"/>
  <c r="B35"/>
  <c r="H32"/>
  <c r="F32"/>
  <c r="E32"/>
  <c r="H31"/>
  <c r="F31"/>
  <c r="E31"/>
  <c r="C31"/>
  <c r="B31"/>
  <c r="H28"/>
  <c r="F28"/>
  <c r="E28"/>
  <c r="H27"/>
  <c r="F27"/>
  <c r="E27"/>
  <c r="C27"/>
  <c r="B27"/>
  <c r="H24"/>
  <c r="F24"/>
  <c r="E24"/>
  <c r="H23"/>
  <c r="F23"/>
  <c r="E23"/>
  <c r="C23"/>
  <c r="B23"/>
  <c r="H20"/>
  <c r="F20"/>
  <c r="E20"/>
  <c r="H19"/>
  <c r="F19"/>
  <c r="E19"/>
  <c r="C19"/>
  <c r="B19"/>
  <c r="T16"/>
  <c r="H16"/>
  <c r="F16"/>
  <c r="E16"/>
  <c r="H15"/>
  <c r="F15"/>
  <c r="E15"/>
  <c r="C15"/>
  <c r="B15"/>
  <c r="H12"/>
  <c r="F12"/>
  <c r="E12"/>
  <c r="H11"/>
  <c r="F11"/>
  <c r="E11"/>
  <c r="C11"/>
  <c r="B11"/>
  <c r="H8"/>
  <c r="F8"/>
  <c r="E8"/>
  <c r="T7"/>
  <c r="H7"/>
  <c r="F7"/>
  <c r="E7"/>
  <c r="C7"/>
  <c r="B7"/>
  <c r="C5"/>
  <c r="L4"/>
  <c r="J4"/>
  <c r="F4"/>
  <c r="A4"/>
  <c r="A2"/>
  <c r="A1"/>
  <c r="Q79"/>
  <c r="L79" s="1"/>
  <c r="J77"/>
  <c r="J368"/>
  <c r="G77"/>
  <c r="G368"/>
  <c r="E77"/>
  <c r="E368"/>
  <c r="L76"/>
  <c r="L367"/>
  <c r="J76"/>
  <c r="J367"/>
  <c r="G76"/>
  <c r="G367"/>
  <c r="E76"/>
  <c r="E367" s="1"/>
  <c r="L75"/>
  <c r="L366" s="1"/>
  <c r="J75"/>
  <c r="J366" s="1"/>
  <c r="G75"/>
  <c r="G366" s="1"/>
  <c r="E75"/>
  <c r="E366" s="1"/>
  <c r="L74"/>
  <c r="L365" s="1"/>
  <c r="J74"/>
  <c r="J365" s="1"/>
  <c r="G74"/>
  <c r="G365" s="1"/>
  <c r="E74"/>
  <c r="E365" s="1"/>
  <c r="L73"/>
  <c r="L364" s="1"/>
  <c r="J73"/>
  <c r="J364" s="1"/>
  <c r="G73"/>
  <c r="G364" s="1"/>
  <c r="E73"/>
  <c r="E364" s="1"/>
  <c r="L72"/>
  <c r="L363" s="1"/>
  <c r="J72"/>
  <c r="J363" s="1"/>
  <c r="G72"/>
  <c r="G363" s="1"/>
  <c r="E72"/>
  <c r="E363" s="1"/>
  <c r="G227"/>
  <c r="L226"/>
  <c r="G226"/>
  <c r="L225"/>
  <c r="G225"/>
  <c r="L224"/>
  <c r="G224"/>
  <c r="L223"/>
  <c r="G223"/>
  <c r="L222"/>
  <c r="T15"/>
  <c r="T14"/>
  <c r="T13"/>
  <c r="T12"/>
  <c r="T11"/>
  <c r="T10"/>
  <c r="T9"/>
  <c r="T8"/>
  <c r="N5" i="42"/>
  <c r="J5"/>
  <c r="H5"/>
  <c r="G5"/>
  <c r="C5"/>
  <c r="A5"/>
  <c r="A2"/>
  <c r="A1"/>
  <c r="I4" i="41"/>
  <c r="F4"/>
  <c r="E4"/>
  <c r="E2" s="1"/>
  <c r="C4"/>
  <c r="A4"/>
  <c r="A2"/>
  <c r="A1"/>
  <c r="G4" i="64"/>
  <c r="E39" s="1"/>
  <c r="D4"/>
  <c r="C4"/>
  <c r="A4"/>
  <c r="A2"/>
  <c r="A1"/>
  <c r="G4" i="63"/>
  <c r="E39" s="1"/>
  <c r="D4"/>
  <c r="C4"/>
  <c r="A4"/>
  <c r="A2"/>
  <c r="A1"/>
  <c r="Q4" i="16"/>
  <c r="N79" s="1"/>
  <c r="H37"/>
  <c r="F37"/>
  <c r="E37"/>
  <c r="C37"/>
  <c r="B37"/>
  <c r="J36"/>
  <c r="H35"/>
  <c r="F35"/>
  <c r="E35"/>
  <c r="C35"/>
  <c r="B35"/>
  <c r="L34"/>
  <c r="H33"/>
  <c r="F33"/>
  <c r="E33"/>
  <c r="C33"/>
  <c r="B33"/>
  <c r="J32"/>
  <c r="H31"/>
  <c r="F31"/>
  <c r="E31"/>
  <c r="C31"/>
  <c r="B31"/>
  <c r="N30"/>
  <c r="H29"/>
  <c r="F29"/>
  <c r="E29"/>
  <c r="C29"/>
  <c r="B29"/>
  <c r="J28"/>
  <c r="H27"/>
  <c r="F27"/>
  <c r="E27"/>
  <c r="C27"/>
  <c r="B27"/>
  <c r="L26"/>
  <c r="H25"/>
  <c r="F25"/>
  <c r="E25"/>
  <c r="C25"/>
  <c r="B25"/>
  <c r="J24"/>
  <c r="H23"/>
  <c r="F23"/>
  <c r="E23"/>
  <c r="C23"/>
  <c r="B23"/>
  <c r="P22"/>
  <c r="H21"/>
  <c r="F21"/>
  <c r="E21"/>
  <c r="C21"/>
  <c r="B21"/>
  <c r="J20"/>
  <c r="H19"/>
  <c r="F19"/>
  <c r="E19"/>
  <c r="C19"/>
  <c r="B19"/>
  <c r="L18"/>
  <c r="H17"/>
  <c r="F17"/>
  <c r="E17"/>
  <c r="C17"/>
  <c r="B17"/>
  <c r="T16"/>
  <c r="J16"/>
  <c r="H15"/>
  <c r="F15"/>
  <c r="E15"/>
  <c r="C15"/>
  <c r="B15"/>
  <c r="N14"/>
  <c r="H13"/>
  <c r="F13"/>
  <c r="E13"/>
  <c r="C13"/>
  <c r="B13"/>
  <c r="J12"/>
  <c r="H11"/>
  <c r="F11"/>
  <c r="E11"/>
  <c r="B11"/>
  <c r="L10"/>
  <c r="H9"/>
  <c r="F9"/>
  <c r="E9"/>
  <c r="C9"/>
  <c r="B9"/>
  <c r="J8"/>
  <c r="T7"/>
  <c r="H7"/>
  <c r="F7"/>
  <c r="E7"/>
  <c r="C7"/>
  <c r="B7"/>
  <c r="L4"/>
  <c r="J4"/>
  <c r="F4"/>
  <c r="A4"/>
  <c r="A2"/>
  <c r="A1"/>
  <c r="R5" i="15"/>
  <c r="Q79" i="16"/>
  <c r="T15"/>
  <c r="T14"/>
  <c r="T13"/>
  <c r="T12"/>
  <c r="T11"/>
  <c r="C11"/>
  <c r="T10"/>
  <c r="T9"/>
  <c r="T8"/>
  <c r="Q4" i="17"/>
  <c r="N79" s="1"/>
  <c r="H69"/>
  <c r="F69"/>
  <c r="E69"/>
  <c r="C69"/>
  <c r="B69"/>
  <c r="J68"/>
  <c r="H67"/>
  <c r="F67"/>
  <c r="E67"/>
  <c r="C67"/>
  <c r="B67"/>
  <c r="L66"/>
  <c r="H65"/>
  <c r="F65"/>
  <c r="E65"/>
  <c r="C65"/>
  <c r="B65"/>
  <c r="J64"/>
  <c r="H63"/>
  <c r="F63"/>
  <c r="E63"/>
  <c r="C63"/>
  <c r="B63"/>
  <c r="N62"/>
  <c r="H61"/>
  <c r="F61"/>
  <c r="E61"/>
  <c r="C61"/>
  <c r="B61"/>
  <c r="J60"/>
  <c r="H59"/>
  <c r="F59"/>
  <c r="E59"/>
  <c r="C59"/>
  <c r="B59"/>
  <c r="L58"/>
  <c r="H57"/>
  <c r="F57"/>
  <c r="E57"/>
  <c r="C57"/>
  <c r="B57"/>
  <c r="J56"/>
  <c r="H55"/>
  <c r="F55"/>
  <c r="E55"/>
  <c r="C55"/>
  <c r="B55"/>
  <c r="P54"/>
  <c r="H53"/>
  <c r="F53"/>
  <c r="E53"/>
  <c r="C53"/>
  <c r="B53"/>
  <c r="J52"/>
  <c r="H51"/>
  <c r="F51"/>
  <c r="E51"/>
  <c r="C51"/>
  <c r="B51"/>
  <c r="L50"/>
  <c r="H49"/>
  <c r="F49"/>
  <c r="E49"/>
  <c r="C49"/>
  <c r="B49"/>
  <c r="J48"/>
  <c r="H47"/>
  <c r="F47"/>
  <c r="E47"/>
  <c r="C47"/>
  <c r="B47"/>
  <c r="N46"/>
  <c r="H45"/>
  <c r="F45"/>
  <c r="E45"/>
  <c r="C45"/>
  <c r="B45"/>
  <c r="J44"/>
  <c r="H43"/>
  <c r="F43"/>
  <c r="E43"/>
  <c r="C43"/>
  <c r="B43"/>
  <c r="L42"/>
  <c r="H41"/>
  <c r="F41"/>
  <c r="E41"/>
  <c r="C41"/>
  <c r="B41"/>
  <c r="J40"/>
  <c r="H39"/>
  <c r="F39"/>
  <c r="E39"/>
  <c r="C39"/>
  <c r="B39"/>
  <c r="P38"/>
  <c r="H37"/>
  <c r="F37"/>
  <c r="E37"/>
  <c r="C37"/>
  <c r="B37"/>
  <c r="J36"/>
  <c r="H35"/>
  <c r="F35"/>
  <c r="E35"/>
  <c r="C35"/>
  <c r="B35"/>
  <c r="L34"/>
  <c r="H33"/>
  <c r="F33"/>
  <c r="E33"/>
  <c r="C33"/>
  <c r="B33"/>
  <c r="J32"/>
  <c r="H31"/>
  <c r="F31"/>
  <c r="E31"/>
  <c r="C31"/>
  <c r="B31"/>
  <c r="N30"/>
  <c r="H29"/>
  <c r="F29"/>
  <c r="E29"/>
  <c r="C29"/>
  <c r="B29"/>
  <c r="J28"/>
  <c r="H27"/>
  <c r="F27"/>
  <c r="E27"/>
  <c r="C27"/>
  <c r="B27"/>
  <c r="L26"/>
  <c r="H25"/>
  <c r="F25"/>
  <c r="E25"/>
  <c r="C25"/>
  <c r="B25"/>
  <c r="J24"/>
  <c r="H23"/>
  <c r="F23"/>
  <c r="E23"/>
  <c r="C23"/>
  <c r="B23"/>
  <c r="P22"/>
  <c r="H21"/>
  <c r="F21"/>
  <c r="E21"/>
  <c r="C21"/>
  <c r="B21"/>
  <c r="J20"/>
  <c r="H19"/>
  <c r="F19"/>
  <c r="E19"/>
  <c r="C19"/>
  <c r="B19"/>
  <c r="L18"/>
  <c r="H17"/>
  <c r="F17"/>
  <c r="E17"/>
  <c r="C17"/>
  <c r="B17"/>
  <c r="T16"/>
  <c r="J16"/>
  <c r="H15"/>
  <c r="F15"/>
  <c r="E15"/>
  <c r="C15"/>
  <c r="B15"/>
  <c r="N14"/>
  <c r="H13"/>
  <c r="F13"/>
  <c r="E13"/>
  <c r="C13"/>
  <c r="B13"/>
  <c r="J12"/>
  <c r="H11"/>
  <c r="F11"/>
  <c r="E11"/>
  <c r="C11"/>
  <c r="B11"/>
  <c r="L10"/>
  <c r="H9"/>
  <c r="F9"/>
  <c r="E9"/>
  <c r="C9"/>
  <c r="B9"/>
  <c r="J8"/>
  <c r="T7"/>
  <c r="H7"/>
  <c r="F7"/>
  <c r="E7"/>
  <c r="C7"/>
  <c r="B7"/>
  <c r="L4"/>
  <c r="J4"/>
  <c r="F4"/>
  <c r="A4"/>
  <c r="A2"/>
  <c r="A1"/>
  <c r="Q79"/>
  <c r="E79" s="1"/>
  <c r="E74"/>
  <c r="T15"/>
  <c r="T14"/>
  <c r="T13"/>
  <c r="T12"/>
  <c r="T11"/>
  <c r="T10"/>
  <c r="T9"/>
  <c r="T8"/>
  <c r="Q4" i="18"/>
  <c r="N80" s="1"/>
  <c r="H70"/>
  <c r="F70"/>
  <c r="E70"/>
  <c r="C70"/>
  <c r="B70"/>
  <c r="J69"/>
  <c r="H69"/>
  <c r="F69"/>
  <c r="E69"/>
  <c r="C69"/>
  <c r="B69"/>
  <c r="L68"/>
  <c r="H68"/>
  <c r="F68"/>
  <c r="E68"/>
  <c r="C68"/>
  <c r="B68"/>
  <c r="J67"/>
  <c r="H67"/>
  <c r="F67"/>
  <c r="E67"/>
  <c r="C67"/>
  <c r="B67"/>
  <c r="N66"/>
  <c r="H66"/>
  <c r="F66"/>
  <c r="E66"/>
  <c r="C66"/>
  <c r="B66"/>
  <c r="J65"/>
  <c r="H65"/>
  <c r="F65"/>
  <c r="E65"/>
  <c r="C65"/>
  <c r="B65"/>
  <c r="L64"/>
  <c r="H64"/>
  <c r="F64"/>
  <c r="E64"/>
  <c r="C64"/>
  <c r="B64"/>
  <c r="J63"/>
  <c r="H63"/>
  <c r="F63"/>
  <c r="E63"/>
  <c r="C63"/>
  <c r="B63"/>
  <c r="P62"/>
  <c r="H62"/>
  <c r="F62"/>
  <c r="E62"/>
  <c r="C62"/>
  <c r="B62"/>
  <c r="J61"/>
  <c r="H61"/>
  <c r="F61"/>
  <c r="E61"/>
  <c r="C61"/>
  <c r="B61"/>
  <c r="L60"/>
  <c r="H60"/>
  <c r="F60"/>
  <c r="E60"/>
  <c r="C60"/>
  <c r="B60"/>
  <c r="J59"/>
  <c r="H59"/>
  <c r="F59"/>
  <c r="E59"/>
  <c r="C59"/>
  <c r="B59"/>
  <c r="N58"/>
  <c r="H58"/>
  <c r="F58"/>
  <c r="E58"/>
  <c r="C58"/>
  <c r="B58"/>
  <c r="J57"/>
  <c r="H57"/>
  <c r="F57"/>
  <c r="E57"/>
  <c r="C57"/>
  <c r="B57"/>
  <c r="L56"/>
  <c r="H56"/>
  <c r="F56"/>
  <c r="E56"/>
  <c r="C56"/>
  <c r="B56"/>
  <c r="J55"/>
  <c r="H55"/>
  <c r="F55"/>
  <c r="E55"/>
  <c r="C55"/>
  <c r="B55"/>
  <c r="P54"/>
  <c r="H54"/>
  <c r="F54"/>
  <c r="E54"/>
  <c r="C54"/>
  <c r="B54"/>
  <c r="J53"/>
  <c r="H53"/>
  <c r="F53"/>
  <c r="E53"/>
  <c r="C53"/>
  <c r="B53"/>
  <c r="L52"/>
  <c r="H52"/>
  <c r="F52"/>
  <c r="E52"/>
  <c r="C52"/>
  <c r="B52"/>
  <c r="J51"/>
  <c r="H51"/>
  <c r="F51"/>
  <c r="E51"/>
  <c r="C51"/>
  <c r="B51"/>
  <c r="N50"/>
  <c r="H50"/>
  <c r="F50"/>
  <c r="E50"/>
  <c r="C50"/>
  <c r="B50"/>
  <c r="J49"/>
  <c r="H49"/>
  <c r="F49"/>
  <c r="E49"/>
  <c r="C49"/>
  <c r="B49"/>
  <c r="L48"/>
  <c r="H48"/>
  <c r="F48"/>
  <c r="E48"/>
  <c r="C48"/>
  <c r="B48"/>
  <c r="J47"/>
  <c r="H47"/>
  <c r="F47"/>
  <c r="E47"/>
  <c r="C47"/>
  <c r="B47"/>
  <c r="P46"/>
  <c r="H46"/>
  <c r="F46"/>
  <c r="E46"/>
  <c r="C46"/>
  <c r="B46"/>
  <c r="J45"/>
  <c r="H45"/>
  <c r="F45"/>
  <c r="E45"/>
  <c r="C45"/>
  <c r="B45"/>
  <c r="L44"/>
  <c r="H44"/>
  <c r="F44"/>
  <c r="E44"/>
  <c r="C44"/>
  <c r="B44"/>
  <c r="J43"/>
  <c r="H43"/>
  <c r="F43"/>
  <c r="E43"/>
  <c r="C43"/>
  <c r="B43"/>
  <c r="N42"/>
  <c r="H42"/>
  <c r="F42"/>
  <c r="E42"/>
  <c r="C42"/>
  <c r="B42"/>
  <c r="J41"/>
  <c r="H41"/>
  <c r="F41"/>
  <c r="E41"/>
  <c r="C41"/>
  <c r="B41"/>
  <c r="L40"/>
  <c r="H40"/>
  <c r="F40"/>
  <c r="E40"/>
  <c r="C40"/>
  <c r="B40"/>
  <c r="N39"/>
  <c r="J39"/>
  <c r="H39"/>
  <c r="F39"/>
  <c r="E39"/>
  <c r="C39"/>
  <c r="B39"/>
  <c r="P38"/>
  <c r="H38"/>
  <c r="F38"/>
  <c r="E38"/>
  <c r="C38"/>
  <c r="B38"/>
  <c r="N37"/>
  <c r="J37"/>
  <c r="H37"/>
  <c r="F37"/>
  <c r="E37"/>
  <c r="C37"/>
  <c r="B37"/>
  <c r="L36"/>
  <c r="H36"/>
  <c r="F36"/>
  <c r="E36"/>
  <c r="C36"/>
  <c r="B36"/>
  <c r="J35"/>
  <c r="H35"/>
  <c r="F35"/>
  <c r="E35"/>
  <c r="C35"/>
  <c r="B35"/>
  <c r="N34"/>
  <c r="H34"/>
  <c r="F34"/>
  <c r="E34"/>
  <c r="C34"/>
  <c r="B34"/>
  <c r="J33"/>
  <c r="H33"/>
  <c r="F33"/>
  <c r="E33"/>
  <c r="C33"/>
  <c r="B33"/>
  <c r="L32"/>
  <c r="H32"/>
  <c r="F32"/>
  <c r="E32"/>
  <c r="C32"/>
  <c r="B32"/>
  <c r="J31"/>
  <c r="H31"/>
  <c r="F31"/>
  <c r="E31"/>
  <c r="C31"/>
  <c r="B31"/>
  <c r="P30"/>
  <c r="H30"/>
  <c r="F30"/>
  <c r="E30"/>
  <c r="C30"/>
  <c r="B30"/>
  <c r="J29"/>
  <c r="H29"/>
  <c r="F29"/>
  <c r="E29"/>
  <c r="C29"/>
  <c r="B29"/>
  <c r="L28"/>
  <c r="H28"/>
  <c r="F28"/>
  <c r="E28"/>
  <c r="C28"/>
  <c r="B28"/>
  <c r="J27"/>
  <c r="H27"/>
  <c r="F27"/>
  <c r="E27"/>
  <c r="C27"/>
  <c r="B27"/>
  <c r="N26"/>
  <c r="H26"/>
  <c r="F26"/>
  <c r="E26"/>
  <c r="C26"/>
  <c r="B26"/>
  <c r="J25"/>
  <c r="H25"/>
  <c r="F25"/>
  <c r="E25"/>
  <c r="C25"/>
  <c r="B25"/>
  <c r="L24"/>
  <c r="H24"/>
  <c r="F24"/>
  <c r="E24"/>
  <c r="C24"/>
  <c r="B24"/>
  <c r="J23"/>
  <c r="H23"/>
  <c r="F23"/>
  <c r="E23"/>
  <c r="C23"/>
  <c r="B23"/>
  <c r="P22"/>
  <c r="H22"/>
  <c r="F22"/>
  <c r="E22"/>
  <c r="C22"/>
  <c r="B22"/>
  <c r="J21"/>
  <c r="H21"/>
  <c r="F21"/>
  <c r="E21"/>
  <c r="C21"/>
  <c r="B21"/>
  <c r="L20"/>
  <c r="H20"/>
  <c r="F20"/>
  <c r="E20"/>
  <c r="C20"/>
  <c r="B20"/>
  <c r="J19"/>
  <c r="H19"/>
  <c r="F19"/>
  <c r="E19"/>
  <c r="C19"/>
  <c r="B19"/>
  <c r="N18"/>
  <c r="H18"/>
  <c r="F18"/>
  <c r="E18"/>
  <c r="C18"/>
  <c r="B18"/>
  <c r="J17"/>
  <c r="H17"/>
  <c r="F17"/>
  <c r="E17"/>
  <c r="C17"/>
  <c r="B17"/>
  <c r="T16"/>
  <c r="L16"/>
  <c r="H16"/>
  <c r="F16"/>
  <c r="E16"/>
  <c r="C16"/>
  <c r="B16"/>
  <c r="J15"/>
  <c r="H15"/>
  <c r="F15"/>
  <c r="E15"/>
  <c r="C15"/>
  <c r="B15"/>
  <c r="P14"/>
  <c r="H14"/>
  <c r="F14"/>
  <c r="E14"/>
  <c r="C14"/>
  <c r="B14"/>
  <c r="J13"/>
  <c r="H13"/>
  <c r="F13"/>
  <c r="E13"/>
  <c r="C13"/>
  <c r="B13"/>
  <c r="L12"/>
  <c r="H12"/>
  <c r="F12"/>
  <c r="E12"/>
  <c r="C12"/>
  <c r="B12"/>
  <c r="J11"/>
  <c r="H11"/>
  <c r="F11"/>
  <c r="E11"/>
  <c r="C11"/>
  <c r="B11"/>
  <c r="N10"/>
  <c r="H10"/>
  <c r="F10"/>
  <c r="E10"/>
  <c r="C10"/>
  <c r="B10"/>
  <c r="J9"/>
  <c r="H9"/>
  <c r="F9"/>
  <c r="E9"/>
  <c r="C9"/>
  <c r="B9"/>
  <c r="L8"/>
  <c r="H8"/>
  <c r="F8"/>
  <c r="E8"/>
  <c r="C8"/>
  <c r="B8"/>
  <c r="T7"/>
  <c r="J7"/>
  <c r="H7"/>
  <c r="F7"/>
  <c r="E7"/>
  <c r="C7"/>
  <c r="B7"/>
  <c r="L4"/>
  <c r="J4"/>
  <c r="F4"/>
  <c r="A4"/>
  <c r="A2"/>
  <c r="A1"/>
  <c r="Q80"/>
  <c r="G80" s="1"/>
  <c r="E78"/>
  <c r="E74"/>
  <c r="T15"/>
  <c r="T14"/>
  <c r="T13"/>
  <c r="T12"/>
  <c r="T11"/>
  <c r="T10"/>
  <c r="T9"/>
  <c r="T8"/>
  <c r="J69" i="19"/>
  <c r="L68"/>
  <c r="J67"/>
  <c r="N66"/>
  <c r="J65"/>
  <c r="L64"/>
  <c r="J63"/>
  <c r="P62"/>
  <c r="J61"/>
  <c r="L60"/>
  <c r="J59"/>
  <c r="N58"/>
  <c r="J57"/>
  <c r="L56"/>
  <c r="J55"/>
  <c r="J53"/>
  <c r="L52"/>
  <c r="J51"/>
  <c r="N50"/>
  <c r="J49"/>
  <c r="L48"/>
  <c r="J47"/>
  <c r="P46"/>
  <c r="J45"/>
  <c r="L44"/>
  <c r="J43"/>
  <c r="N42"/>
  <c r="J41"/>
  <c r="L40"/>
  <c r="J39"/>
  <c r="J37"/>
  <c r="L36"/>
  <c r="J35"/>
  <c r="N34"/>
  <c r="J33"/>
  <c r="L32"/>
  <c r="J31"/>
  <c r="P30"/>
  <c r="J29"/>
  <c r="L28"/>
  <c r="J27"/>
  <c r="N26"/>
  <c r="J25"/>
  <c r="L24"/>
  <c r="J23"/>
  <c r="J21"/>
  <c r="L20"/>
  <c r="J19"/>
  <c r="N18"/>
  <c r="J17"/>
  <c r="L16"/>
  <c r="J15"/>
  <c r="P14"/>
  <c r="J13"/>
  <c r="L12"/>
  <c r="J11"/>
  <c r="N10"/>
  <c r="J9"/>
  <c r="L8"/>
  <c r="J7"/>
  <c r="J145"/>
  <c r="L144"/>
  <c r="J143"/>
  <c r="N142"/>
  <c r="J141"/>
  <c r="L140"/>
  <c r="J139"/>
  <c r="P138"/>
  <c r="J137"/>
  <c r="L136"/>
  <c r="J135"/>
  <c r="N134"/>
  <c r="J133"/>
  <c r="L132"/>
  <c r="J131"/>
  <c r="J129"/>
  <c r="L128"/>
  <c r="J127"/>
  <c r="N126"/>
  <c r="J125"/>
  <c r="L124"/>
  <c r="J123"/>
  <c r="P122"/>
  <c r="J121"/>
  <c r="L120"/>
  <c r="J119"/>
  <c r="N118"/>
  <c r="J117"/>
  <c r="L116"/>
  <c r="J115"/>
  <c r="J113"/>
  <c r="L112"/>
  <c r="J111"/>
  <c r="N110"/>
  <c r="J109"/>
  <c r="L108"/>
  <c r="J107"/>
  <c r="P106"/>
  <c r="J105"/>
  <c r="L104"/>
  <c r="J103"/>
  <c r="N102"/>
  <c r="J101"/>
  <c r="L100"/>
  <c r="J99"/>
  <c r="J97"/>
  <c r="L96"/>
  <c r="J95"/>
  <c r="N94"/>
  <c r="J93"/>
  <c r="L92"/>
  <c r="J91"/>
  <c r="P90"/>
  <c r="J89"/>
  <c r="L88"/>
  <c r="J87"/>
  <c r="N86"/>
  <c r="J85"/>
  <c r="L84"/>
  <c r="J83"/>
  <c r="J188"/>
  <c r="L186"/>
  <c r="J184"/>
  <c r="N182"/>
  <c r="J180"/>
  <c r="L178"/>
  <c r="J176"/>
  <c r="P174"/>
  <c r="J172"/>
  <c r="L170"/>
  <c r="J168"/>
  <c r="N166"/>
  <c r="J164"/>
  <c r="L162"/>
  <c r="J160"/>
  <c r="Q4"/>
  <c r="N80" s="1"/>
  <c r="C225"/>
  <c r="N224"/>
  <c r="C224"/>
  <c r="C223"/>
  <c r="N222"/>
  <c r="C222"/>
  <c r="C221"/>
  <c r="C220"/>
  <c r="C219"/>
  <c r="C218"/>
  <c r="P217"/>
  <c r="T168"/>
  <c r="T167"/>
  <c r="T166"/>
  <c r="T165"/>
  <c r="T164"/>
  <c r="T163"/>
  <c r="T162"/>
  <c r="T161"/>
  <c r="T160"/>
  <c r="T159"/>
  <c r="H156"/>
  <c r="F156"/>
  <c r="D156"/>
  <c r="C156"/>
  <c r="N155"/>
  <c r="H155"/>
  <c r="F155"/>
  <c r="D155"/>
  <c r="C155"/>
  <c r="H154"/>
  <c r="F154"/>
  <c r="D154"/>
  <c r="C154"/>
  <c r="N153"/>
  <c r="H153"/>
  <c r="F153"/>
  <c r="D153"/>
  <c r="C153"/>
  <c r="H152"/>
  <c r="F152"/>
  <c r="D152"/>
  <c r="C152"/>
  <c r="H151"/>
  <c r="F151"/>
  <c r="D151"/>
  <c r="C151"/>
  <c r="N150"/>
  <c r="H150"/>
  <c r="F150"/>
  <c r="D150"/>
  <c r="C150"/>
  <c r="H149"/>
  <c r="F149"/>
  <c r="D149"/>
  <c r="C149"/>
  <c r="P148"/>
  <c r="H146"/>
  <c r="F146"/>
  <c r="E146"/>
  <c r="C146"/>
  <c r="B146"/>
  <c r="H145"/>
  <c r="F145"/>
  <c r="E145"/>
  <c r="C145"/>
  <c r="B145"/>
  <c r="H144"/>
  <c r="F144"/>
  <c r="E144"/>
  <c r="C144"/>
  <c r="B144"/>
  <c r="H143"/>
  <c r="F143"/>
  <c r="E143"/>
  <c r="C143"/>
  <c r="B143"/>
  <c r="H142"/>
  <c r="F142"/>
  <c r="E142"/>
  <c r="C142"/>
  <c r="B142"/>
  <c r="H141"/>
  <c r="F141"/>
  <c r="E141"/>
  <c r="C141"/>
  <c r="B141"/>
  <c r="H140"/>
  <c r="F140"/>
  <c r="E140"/>
  <c r="C140"/>
  <c r="B140"/>
  <c r="H139"/>
  <c r="F139"/>
  <c r="E139"/>
  <c r="C139"/>
  <c r="B139"/>
  <c r="H138"/>
  <c r="F138"/>
  <c r="E138"/>
  <c r="C138"/>
  <c r="B138"/>
  <c r="H137"/>
  <c r="F137"/>
  <c r="E137"/>
  <c r="C137"/>
  <c r="B137"/>
  <c r="H136"/>
  <c r="F136"/>
  <c r="E136"/>
  <c r="C136"/>
  <c r="B136"/>
  <c r="H135"/>
  <c r="F135"/>
  <c r="E135"/>
  <c r="C135"/>
  <c r="B135"/>
  <c r="H134"/>
  <c r="F134"/>
  <c r="E134"/>
  <c r="C134"/>
  <c r="B134"/>
  <c r="H133"/>
  <c r="F133"/>
  <c r="E133"/>
  <c r="C133"/>
  <c r="B133"/>
  <c r="H132"/>
  <c r="F132"/>
  <c r="E132"/>
  <c r="C132"/>
  <c r="B132"/>
  <c r="H131"/>
  <c r="F131"/>
  <c r="E131"/>
  <c r="C131"/>
  <c r="B131"/>
  <c r="H130"/>
  <c r="F130"/>
  <c r="E130"/>
  <c r="C130"/>
  <c r="B130"/>
  <c r="H129"/>
  <c r="F129"/>
  <c r="E129"/>
  <c r="C129"/>
  <c r="B129"/>
  <c r="H128"/>
  <c r="F128"/>
  <c r="E128"/>
  <c r="C128"/>
  <c r="B128"/>
  <c r="H127"/>
  <c r="F127"/>
  <c r="E127"/>
  <c r="C127"/>
  <c r="B127"/>
  <c r="H126"/>
  <c r="F126"/>
  <c r="E126"/>
  <c r="C126"/>
  <c r="B126"/>
  <c r="H125"/>
  <c r="F125"/>
  <c r="E125"/>
  <c r="C125"/>
  <c r="B125"/>
  <c r="H124"/>
  <c r="F124"/>
  <c r="E124"/>
  <c r="C124"/>
  <c r="B124"/>
  <c r="H123"/>
  <c r="F123"/>
  <c r="E123"/>
  <c r="C123"/>
  <c r="B123"/>
  <c r="H122"/>
  <c r="F122"/>
  <c r="E122"/>
  <c r="C122"/>
  <c r="B122"/>
  <c r="H121"/>
  <c r="F121"/>
  <c r="E121"/>
  <c r="C121"/>
  <c r="B121"/>
  <c r="H120"/>
  <c r="F120"/>
  <c r="E120"/>
  <c r="C120"/>
  <c r="B120"/>
  <c r="H119"/>
  <c r="F119"/>
  <c r="E119"/>
  <c r="C119"/>
  <c r="B119"/>
  <c r="H118"/>
  <c r="F118"/>
  <c r="E118"/>
  <c r="C118"/>
  <c r="B118"/>
  <c r="H117"/>
  <c r="F117"/>
  <c r="E117"/>
  <c r="C117"/>
  <c r="B117"/>
  <c r="H116"/>
  <c r="F116"/>
  <c r="E116"/>
  <c r="C116"/>
  <c r="B116"/>
  <c r="H115"/>
  <c r="F115"/>
  <c r="E115"/>
  <c r="C115"/>
  <c r="B115"/>
  <c r="H114"/>
  <c r="F114"/>
  <c r="E114"/>
  <c r="C114"/>
  <c r="B114"/>
  <c r="H113"/>
  <c r="F113"/>
  <c r="E113"/>
  <c r="C113"/>
  <c r="B113"/>
  <c r="H112"/>
  <c r="F112"/>
  <c r="E112"/>
  <c r="C112"/>
  <c r="B112"/>
  <c r="H111"/>
  <c r="F111"/>
  <c r="E111"/>
  <c r="C111"/>
  <c r="B111"/>
  <c r="H110"/>
  <c r="F110"/>
  <c r="E110"/>
  <c r="C110"/>
  <c r="B110"/>
  <c r="H109"/>
  <c r="F109"/>
  <c r="E109"/>
  <c r="C109"/>
  <c r="B109"/>
  <c r="H108"/>
  <c r="F108"/>
  <c r="E108"/>
  <c r="C108"/>
  <c r="B108"/>
  <c r="H107"/>
  <c r="F107"/>
  <c r="E107"/>
  <c r="C107"/>
  <c r="B107"/>
  <c r="H106"/>
  <c r="F106"/>
  <c r="E106"/>
  <c r="C106"/>
  <c r="B106"/>
  <c r="H105"/>
  <c r="F105"/>
  <c r="E105"/>
  <c r="C105"/>
  <c r="B105"/>
  <c r="H104"/>
  <c r="F104"/>
  <c r="E104"/>
  <c r="C104"/>
  <c r="B104"/>
  <c r="H103"/>
  <c r="F103"/>
  <c r="E103"/>
  <c r="C103"/>
  <c r="B103"/>
  <c r="H102"/>
  <c r="F102"/>
  <c r="E102"/>
  <c r="C102"/>
  <c r="B102"/>
  <c r="H101"/>
  <c r="F101"/>
  <c r="E101"/>
  <c r="C101"/>
  <c r="B101"/>
  <c r="H100"/>
  <c r="F100"/>
  <c r="E100"/>
  <c r="C100"/>
  <c r="B100"/>
  <c r="H99"/>
  <c r="F99"/>
  <c r="E99"/>
  <c r="C99"/>
  <c r="B99"/>
  <c r="H98"/>
  <c r="F98"/>
  <c r="E98"/>
  <c r="C98"/>
  <c r="B98"/>
  <c r="H97"/>
  <c r="F97"/>
  <c r="E97"/>
  <c r="C97"/>
  <c r="B97"/>
  <c r="H96"/>
  <c r="F96"/>
  <c r="E96"/>
  <c r="C96"/>
  <c r="B96"/>
  <c r="H95"/>
  <c r="F95"/>
  <c r="E95"/>
  <c r="C95"/>
  <c r="B95"/>
  <c r="H94"/>
  <c r="F94"/>
  <c r="E94"/>
  <c r="C94"/>
  <c r="B94"/>
  <c r="H93"/>
  <c r="F93"/>
  <c r="E93"/>
  <c r="C93"/>
  <c r="B93"/>
  <c r="H92"/>
  <c r="F92"/>
  <c r="E92"/>
  <c r="C92"/>
  <c r="B92"/>
  <c r="H91"/>
  <c r="F91"/>
  <c r="E91"/>
  <c r="C91"/>
  <c r="B91"/>
  <c r="H90"/>
  <c r="F90"/>
  <c r="E90"/>
  <c r="C90"/>
  <c r="B90"/>
  <c r="H89"/>
  <c r="F89"/>
  <c r="E89"/>
  <c r="C89"/>
  <c r="B89"/>
  <c r="H88"/>
  <c r="F88"/>
  <c r="E88"/>
  <c r="C88"/>
  <c r="B88"/>
  <c r="H87"/>
  <c r="F87"/>
  <c r="E87"/>
  <c r="C87"/>
  <c r="B87"/>
  <c r="H86"/>
  <c r="F86"/>
  <c r="E86"/>
  <c r="C86"/>
  <c r="B86"/>
  <c r="H85"/>
  <c r="F85"/>
  <c r="E85"/>
  <c r="C85"/>
  <c r="B85"/>
  <c r="H84"/>
  <c r="F84"/>
  <c r="E84"/>
  <c r="C84"/>
  <c r="B84"/>
  <c r="H83"/>
  <c r="F83"/>
  <c r="E83"/>
  <c r="C83"/>
  <c r="B83"/>
  <c r="H70"/>
  <c r="F70"/>
  <c r="E70"/>
  <c r="C70"/>
  <c r="B70"/>
  <c r="H69"/>
  <c r="F69"/>
  <c r="E69"/>
  <c r="C69"/>
  <c r="B69"/>
  <c r="H68"/>
  <c r="F68"/>
  <c r="E68"/>
  <c r="C68"/>
  <c r="B68"/>
  <c r="H67"/>
  <c r="F67"/>
  <c r="E67"/>
  <c r="C67"/>
  <c r="B67"/>
  <c r="H66"/>
  <c r="F66"/>
  <c r="E66"/>
  <c r="C66"/>
  <c r="B66"/>
  <c r="H65"/>
  <c r="F65"/>
  <c r="E65"/>
  <c r="C65"/>
  <c r="B65"/>
  <c r="H64"/>
  <c r="F64"/>
  <c r="E64"/>
  <c r="C64"/>
  <c r="B64"/>
  <c r="H63"/>
  <c r="F63"/>
  <c r="E63"/>
  <c r="C63"/>
  <c r="B63"/>
  <c r="H62"/>
  <c r="F62"/>
  <c r="E62"/>
  <c r="C62"/>
  <c r="B62"/>
  <c r="H61"/>
  <c r="F61"/>
  <c r="E61"/>
  <c r="C61"/>
  <c r="B61"/>
  <c r="H60"/>
  <c r="F60"/>
  <c r="E60"/>
  <c r="C60"/>
  <c r="B60"/>
  <c r="H59"/>
  <c r="F59"/>
  <c r="E59"/>
  <c r="C59"/>
  <c r="B59"/>
  <c r="H58"/>
  <c r="F58"/>
  <c r="E58"/>
  <c r="C58"/>
  <c r="B58"/>
  <c r="H57"/>
  <c r="F57"/>
  <c r="E57"/>
  <c r="C57"/>
  <c r="B57"/>
  <c r="H56"/>
  <c r="F56"/>
  <c r="E56"/>
  <c r="C56"/>
  <c r="B56"/>
  <c r="H55"/>
  <c r="F55"/>
  <c r="E55"/>
  <c r="C55"/>
  <c r="B55"/>
  <c r="H54"/>
  <c r="F54"/>
  <c r="E54"/>
  <c r="C54"/>
  <c r="B54"/>
  <c r="H53"/>
  <c r="F53"/>
  <c r="E53"/>
  <c r="C53"/>
  <c r="B53"/>
  <c r="H52"/>
  <c r="F52"/>
  <c r="E52"/>
  <c r="C52"/>
  <c r="B52"/>
  <c r="H51"/>
  <c r="F51"/>
  <c r="E51"/>
  <c r="C51"/>
  <c r="B51"/>
  <c r="H50"/>
  <c r="F50"/>
  <c r="E50"/>
  <c r="C50"/>
  <c r="B50"/>
  <c r="H49"/>
  <c r="F49"/>
  <c r="E49"/>
  <c r="C49"/>
  <c r="B49"/>
  <c r="H48"/>
  <c r="F48"/>
  <c r="E48"/>
  <c r="C48"/>
  <c r="B48"/>
  <c r="H47"/>
  <c r="F47"/>
  <c r="E47"/>
  <c r="C47"/>
  <c r="B47"/>
  <c r="H46"/>
  <c r="F46"/>
  <c r="E46"/>
  <c r="C46"/>
  <c r="B46"/>
  <c r="H45"/>
  <c r="F45"/>
  <c r="E45"/>
  <c r="C45"/>
  <c r="B45"/>
  <c r="H44"/>
  <c r="F44"/>
  <c r="E44"/>
  <c r="C44"/>
  <c r="B44"/>
  <c r="H43"/>
  <c r="F43"/>
  <c r="E43"/>
  <c r="C43"/>
  <c r="B43"/>
  <c r="H42"/>
  <c r="F42"/>
  <c r="E42"/>
  <c r="C42"/>
  <c r="B42"/>
  <c r="H41"/>
  <c r="F41"/>
  <c r="E41"/>
  <c r="C41"/>
  <c r="B41"/>
  <c r="H40"/>
  <c r="F40"/>
  <c r="E40"/>
  <c r="C40"/>
  <c r="B40"/>
  <c r="H39"/>
  <c r="F39"/>
  <c r="E39"/>
  <c r="C39"/>
  <c r="B39"/>
  <c r="H38"/>
  <c r="F38"/>
  <c r="E38"/>
  <c r="C38"/>
  <c r="B38"/>
  <c r="H37"/>
  <c r="F37"/>
  <c r="E37"/>
  <c r="C37"/>
  <c r="B37"/>
  <c r="H36"/>
  <c r="F36"/>
  <c r="E36"/>
  <c r="C36"/>
  <c r="B36"/>
  <c r="H35"/>
  <c r="F35"/>
  <c r="E35"/>
  <c r="C35"/>
  <c r="B35"/>
  <c r="H34"/>
  <c r="F34"/>
  <c r="E34"/>
  <c r="C34"/>
  <c r="B34"/>
  <c r="H33"/>
  <c r="F33"/>
  <c r="E33"/>
  <c r="C33"/>
  <c r="B33"/>
  <c r="H32"/>
  <c r="F32"/>
  <c r="E32"/>
  <c r="C32"/>
  <c r="B32"/>
  <c r="H31"/>
  <c r="F31"/>
  <c r="E31"/>
  <c r="C31"/>
  <c r="B31"/>
  <c r="H30"/>
  <c r="F30"/>
  <c r="E30"/>
  <c r="C30"/>
  <c r="B30"/>
  <c r="H29"/>
  <c r="F29"/>
  <c r="E29"/>
  <c r="C29"/>
  <c r="B29"/>
  <c r="H28"/>
  <c r="F28"/>
  <c r="E28"/>
  <c r="C28"/>
  <c r="B28"/>
  <c r="H27"/>
  <c r="F27"/>
  <c r="E27"/>
  <c r="C27"/>
  <c r="B27"/>
  <c r="H26"/>
  <c r="F26"/>
  <c r="E26"/>
  <c r="C26"/>
  <c r="B26"/>
  <c r="H25"/>
  <c r="F25"/>
  <c r="E25"/>
  <c r="C25"/>
  <c r="B25"/>
  <c r="H24"/>
  <c r="F24"/>
  <c r="E24"/>
  <c r="C24"/>
  <c r="B24"/>
  <c r="H23"/>
  <c r="F23"/>
  <c r="E23"/>
  <c r="C23"/>
  <c r="B23"/>
  <c r="H22"/>
  <c r="F22"/>
  <c r="E22"/>
  <c r="C22"/>
  <c r="B22"/>
  <c r="H21"/>
  <c r="F21"/>
  <c r="E21"/>
  <c r="C21"/>
  <c r="B21"/>
  <c r="H20"/>
  <c r="F20"/>
  <c r="E20"/>
  <c r="C20"/>
  <c r="B20"/>
  <c r="H19"/>
  <c r="F19"/>
  <c r="E19"/>
  <c r="C19"/>
  <c r="B19"/>
  <c r="H18"/>
  <c r="F18"/>
  <c r="E18"/>
  <c r="C18"/>
  <c r="B18"/>
  <c r="H17"/>
  <c r="F17"/>
  <c r="E17"/>
  <c r="C17"/>
  <c r="B17"/>
  <c r="T16"/>
  <c r="H16"/>
  <c r="F16"/>
  <c r="E16"/>
  <c r="C16"/>
  <c r="B16"/>
  <c r="H15"/>
  <c r="F15"/>
  <c r="E15"/>
  <c r="C15"/>
  <c r="B15"/>
  <c r="H14"/>
  <c r="F14"/>
  <c r="E14"/>
  <c r="C14"/>
  <c r="B14"/>
  <c r="H13"/>
  <c r="F13"/>
  <c r="E13"/>
  <c r="C13"/>
  <c r="B13"/>
  <c r="H12"/>
  <c r="F12"/>
  <c r="E12"/>
  <c r="C12"/>
  <c r="B12"/>
  <c r="H11"/>
  <c r="F11"/>
  <c r="E11"/>
  <c r="C11"/>
  <c r="B11"/>
  <c r="H10"/>
  <c r="F10"/>
  <c r="E10"/>
  <c r="C10"/>
  <c r="B10"/>
  <c r="H9"/>
  <c r="F9"/>
  <c r="E9"/>
  <c r="C9"/>
  <c r="B9"/>
  <c r="H8"/>
  <c r="F8"/>
  <c r="E8"/>
  <c r="C8"/>
  <c r="B8"/>
  <c r="T7"/>
  <c r="H7"/>
  <c r="F7"/>
  <c r="E7"/>
  <c r="C7"/>
  <c r="B7"/>
  <c r="L4"/>
  <c r="J4"/>
  <c r="F4"/>
  <c r="A4"/>
  <c r="A2"/>
  <c r="A1"/>
  <c r="Q80"/>
  <c r="G80" s="1"/>
  <c r="G79"/>
  <c r="G224" s="1"/>
  <c r="E79"/>
  <c r="E224" s="1"/>
  <c r="G78"/>
  <c r="G223" s="1"/>
  <c r="E78"/>
  <c r="E223" s="1"/>
  <c r="G77"/>
  <c r="G222" s="1"/>
  <c r="E77"/>
  <c r="E222" s="1"/>
  <c r="G76"/>
  <c r="G221" s="1"/>
  <c r="E76"/>
  <c r="E221" s="1"/>
  <c r="G75"/>
  <c r="G220" s="1"/>
  <c r="E75"/>
  <c r="E220" s="1"/>
  <c r="G74"/>
  <c r="G219" s="1"/>
  <c r="E74"/>
  <c r="E219" s="1"/>
  <c r="G73"/>
  <c r="G218" s="1"/>
  <c r="E73"/>
  <c r="E218" s="1"/>
  <c r="G155"/>
  <c r="E155"/>
  <c r="G154"/>
  <c r="E154"/>
  <c r="G153"/>
  <c r="E153"/>
  <c r="G152"/>
  <c r="E152"/>
  <c r="G151"/>
  <c r="E151"/>
  <c r="G150"/>
  <c r="E150"/>
  <c r="G149"/>
  <c r="T15"/>
  <c r="T14"/>
  <c r="T13"/>
  <c r="T12"/>
  <c r="T11"/>
  <c r="T10"/>
  <c r="T9"/>
  <c r="T8"/>
  <c r="Q134" i="15"/>
  <c r="M134"/>
  <c r="Q133"/>
  <c r="M133"/>
  <c r="Q132"/>
  <c r="M132"/>
  <c r="Q131"/>
  <c r="M131"/>
  <c r="Q130"/>
  <c r="M130"/>
  <c r="Q129"/>
  <c r="M129"/>
  <c r="Q128"/>
  <c r="M128"/>
  <c r="Q127"/>
  <c r="M127"/>
  <c r="Q126"/>
  <c r="M126"/>
  <c r="Q125"/>
  <c r="M125"/>
  <c r="Q124"/>
  <c r="M124"/>
  <c r="Q123"/>
  <c r="M123"/>
  <c r="Q122"/>
  <c r="M122"/>
  <c r="Q121"/>
  <c r="M121"/>
  <c r="Q120"/>
  <c r="M120"/>
  <c r="Q119"/>
  <c r="M119"/>
  <c r="Q118"/>
  <c r="M118"/>
  <c r="Q117"/>
  <c r="M117"/>
  <c r="Q116"/>
  <c r="M116"/>
  <c r="Q115"/>
  <c r="M115"/>
  <c r="Q114"/>
  <c r="M114"/>
  <c r="Q113"/>
  <c r="M113"/>
  <c r="Q112"/>
  <c r="M112"/>
  <c r="Q111"/>
  <c r="M111"/>
  <c r="Q110"/>
  <c r="M110"/>
  <c r="Q109"/>
  <c r="M109"/>
  <c r="Q108"/>
  <c r="M108"/>
  <c r="Q107"/>
  <c r="M107"/>
  <c r="Q106"/>
  <c r="M106"/>
  <c r="Q105"/>
  <c r="M105"/>
  <c r="Q104"/>
  <c r="M104"/>
  <c r="Q103"/>
  <c r="M103"/>
  <c r="Q102"/>
  <c r="M102"/>
  <c r="Q101"/>
  <c r="M101"/>
  <c r="Q100"/>
  <c r="M100"/>
  <c r="Q99"/>
  <c r="M99"/>
  <c r="Q98"/>
  <c r="M98"/>
  <c r="Q97"/>
  <c r="M97"/>
  <c r="Q96"/>
  <c r="M96"/>
  <c r="Q95"/>
  <c r="M95"/>
  <c r="Q94"/>
  <c r="M94"/>
  <c r="Q93"/>
  <c r="M93"/>
  <c r="Q92"/>
  <c r="M92"/>
  <c r="Q91"/>
  <c r="M91"/>
  <c r="Q90"/>
  <c r="M90"/>
  <c r="Q89"/>
  <c r="M89"/>
  <c r="Q88"/>
  <c r="M88"/>
  <c r="Q87"/>
  <c r="M87"/>
  <c r="Q86"/>
  <c r="M86"/>
  <c r="Q85"/>
  <c r="M85"/>
  <c r="Q84"/>
  <c r="M84"/>
  <c r="Q83"/>
  <c r="M83"/>
  <c r="Q82"/>
  <c r="M82"/>
  <c r="Q81"/>
  <c r="M81"/>
  <c r="Q80"/>
  <c r="M80"/>
  <c r="Q79"/>
  <c r="M79"/>
  <c r="Q78"/>
  <c r="M78"/>
  <c r="Q77"/>
  <c r="M77"/>
  <c r="Q76"/>
  <c r="M76"/>
  <c r="Q75"/>
  <c r="M75"/>
  <c r="Q74"/>
  <c r="M74"/>
  <c r="Q73"/>
  <c r="M73"/>
  <c r="Q72"/>
  <c r="M72"/>
  <c r="Q71"/>
  <c r="M71"/>
  <c r="Q70"/>
  <c r="M70"/>
  <c r="Q69"/>
  <c r="M69"/>
  <c r="Q68"/>
  <c r="M68"/>
  <c r="Q67"/>
  <c r="M67"/>
  <c r="Q66"/>
  <c r="M66"/>
  <c r="Q65"/>
  <c r="M65"/>
  <c r="Q64"/>
  <c r="M64"/>
  <c r="Q63"/>
  <c r="M63"/>
  <c r="Q62"/>
  <c r="M62"/>
  <c r="Q61"/>
  <c r="M61"/>
  <c r="Q60"/>
  <c r="M60"/>
  <c r="Q59"/>
  <c r="M59"/>
  <c r="Q58"/>
  <c r="M58"/>
  <c r="Q57"/>
  <c r="M57"/>
  <c r="Q56"/>
  <c r="M56"/>
  <c r="Q55"/>
  <c r="M55"/>
  <c r="Q54"/>
  <c r="M54"/>
  <c r="Q53"/>
  <c r="M53"/>
  <c r="Q52"/>
  <c r="M52"/>
  <c r="Q51"/>
  <c r="M51"/>
  <c r="Q50"/>
  <c r="M50"/>
  <c r="Q49"/>
  <c r="M49"/>
  <c r="Q48"/>
  <c r="M48"/>
  <c r="Q47"/>
  <c r="M47"/>
  <c r="Q46"/>
  <c r="M46"/>
  <c r="Q45"/>
  <c r="M45"/>
  <c r="Q44"/>
  <c r="M44"/>
  <c r="Q43"/>
  <c r="M43"/>
  <c r="Q42"/>
  <c r="M42"/>
  <c r="Q41"/>
  <c r="M41"/>
  <c r="Q40"/>
  <c r="M40"/>
  <c r="Q39"/>
  <c r="M39"/>
  <c r="Q38"/>
  <c r="M38"/>
  <c r="Q37"/>
  <c r="M37"/>
  <c r="Q36"/>
  <c r="M36"/>
  <c r="Q35"/>
  <c r="M35"/>
  <c r="Q34"/>
  <c r="M34"/>
  <c r="Q33"/>
  <c r="M33"/>
  <c r="Q32"/>
  <c r="M32"/>
  <c r="Q31"/>
  <c r="M31"/>
  <c r="Q30"/>
  <c r="M30"/>
  <c r="Q29"/>
  <c r="M29"/>
  <c r="Q28"/>
  <c r="M28"/>
  <c r="Q27"/>
  <c r="M27"/>
  <c r="Q26"/>
  <c r="M26"/>
  <c r="Q25"/>
  <c r="M25"/>
  <c r="Q24"/>
  <c r="M24"/>
  <c r="Q23"/>
  <c r="M23"/>
  <c r="Q22"/>
  <c r="M22"/>
  <c r="Q21"/>
  <c r="M21"/>
  <c r="Q20"/>
  <c r="M20"/>
  <c r="Q19"/>
  <c r="M19"/>
  <c r="Q18"/>
  <c r="M18"/>
  <c r="Q17"/>
  <c r="M17"/>
  <c r="Q16"/>
  <c r="M16"/>
  <c r="Q15"/>
  <c r="M15"/>
  <c r="Q14"/>
  <c r="M14"/>
  <c r="Q13"/>
  <c r="M13"/>
  <c r="Q12"/>
  <c r="M12"/>
  <c r="Q11"/>
  <c r="M11"/>
  <c r="Q10"/>
  <c r="M10"/>
  <c r="Q9"/>
  <c r="M9"/>
  <c r="Q8"/>
  <c r="M8"/>
  <c r="Q7"/>
  <c r="M7"/>
  <c r="J5"/>
  <c r="D5"/>
  <c r="C5"/>
  <c r="A2"/>
  <c r="A1"/>
  <c r="G4" i="14"/>
  <c r="J4"/>
  <c r="F4"/>
  <c r="C4"/>
  <c r="A4"/>
  <c r="A2"/>
  <c r="A1"/>
  <c r="Q4" i="30"/>
  <c r="N79" s="1"/>
  <c r="H37"/>
  <c r="F37"/>
  <c r="E37"/>
  <c r="C37"/>
  <c r="B37"/>
  <c r="J36"/>
  <c r="H35"/>
  <c r="F35"/>
  <c r="E35"/>
  <c r="C35"/>
  <c r="B35"/>
  <c r="L34"/>
  <c r="H33"/>
  <c r="F33"/>
  <c r="E33"/>
  <c r="C33"/>
  <c r="B33"/>
  <c r="J32"/>
  <c r="H31"/>
  <c r="F31"/>
  <c r="E31"/>
  <c r="C31"/>
  <c r="B31"/>
  <c r="N30"/>
  <c r="H29"/>
  <c r="F29"/>
  <c r="E29"/>
  <c r="C29"/>
  <c r="B29"/>
  <c r="J28"/>
  <c r="H27"/>
  <c r="F27"/>
  <c r="E27"/>
  <c r="C27"/>
  <c r="B27"/>
  <c r="L26"/>
  <c r="H25"/>
  <c r="F25"/>
  <c r="E25"/>
  <c r="C25"/>
  <c r="B25"/>
  <c r="J24"/>
  <c r="H23"/>
  <c r="F23"/>
  <c r="E23"/>
  <c r="C23"/>
  <c r="B23"/>
  <c r="H21"/>
  <c r="F21"/>
  <c r="E21"/>
  <c r="C21"/>
  <c r="B21"/>
  <c r="J20"/>
  <c r="H19"/>
  <c r="F19"/>
  <c r="E19"/>
  <c r="C19"/>
  <c r="B19"/>
  <c r="L18"/>
  <c r="H17"/>
  <c r="F17"/>
  <c r="E17"/>
  <c r="C17"/>
  <c r="B17"/>
  <c r="T16"/>
  <c r="J16"/>
  <c r="H15"/>
  <c r="F15"/>
  <c r="E15"/>
  <c r="C15"/>
  <c r="B15"/>
  <c r="N14"/>
  <c r="H13"/>
  <c r="F13"/>
  <c r="E13"/>
  <c r="C13"/>
  <c r="B13"/>
  <c r="J12"/>
  <c r="H11"/>
  <c r="F11"/>
  <c r="E11"/>
  <c r="C11"/>
  <c r="B11"/>
  <c r="L10"/>
  <c r="H9"/>
  <c r="F9"/>
  <c r="E9"/>
  <c r="C9"/>
  <c r="B9"/>
  <c r="J8"/>
  <c r="T7"/>
  <c r="H7"/>
  <c r="F7"/>
  <c r="E7"/>
  <c r="C7"/>
  <c r="B7"/>
  <c r="L4"/>
  <c r="J4"/>
  <c r="F4"/>
  <c r="A4"/>
  <c r="A2"/>
  <c r="A1"/>
  <c r="R5" i="29"/>
  <c r="Q79" i="30"/>
  <c r="T15"/>
  <c r="T14"/>
  <c r="T13"/>
  <c r="T12"/>
  <c r="T11"/>
  <c r="T10"/>
  <c r="T9"/>
  <c r="T8"/>
  <c r="Q4" i="31"/>
  <c r="N79"/>
  <c r="H69"/>
  <c r="F69"/>
  <c r="E69"/>
  <c r="J68"/>
  <c r="C69"/>
  <c r="B69"/>
  <c r="H67"/>
  <c r="F67"/>
  <c r="C67"/>
  <c r="B67"/>
  <c r="L66"/>
  <c r="H65"/>
  <c r="F65"/>
  <c r="E65"/>
  <c r="C65"/>
  <c r="B65"/>
  <c r="J64"/>
  <c r="H63"/>
  <c r="F63"/>
  <c r="E63"/>
  <c r="C63"/>
  <c r="B63"/>
  <c r="N62"/>
  <c r="H61"/>
  <c r="F61"/>
  <c r="E61"/>
  <c r="C61"/>
  <c r="B61"/>
  <c r="J60"/>
  <c r="H59"/>
  <c r="F59"/>
  <c r="E59"/>
  <c r="C59"/>
  <c r="B59"/>
  <c r="L58"/>
  <c r="H57"/>
  <c r="F57"/>
  <c r="C57"/>
  <c r="B57"/>
  <c r="E55"/>
  <c r="J56" s="1"/>
  <c r="H55"/>
  <c r="F55"/>
  <c r="C55"/>
  <c r="B55"/>
  <c r="P54"/>
  <c r="H53"/>
  <c r="F53"/>
  <c r="E53"/>
  <c r="J52" s="1"/>
  <c r="C53"/>
  <c r="B53"/>
  <c r="H51"/>
  <c r="F51"/>
  <c r="C51"/>
  <c r="B51"/>
  <c r="L50"/>
  <c r="H49"/>
  <c r="F49"/>
  <c r="E49"/>
  <c r="C49"/>
  <c r="B49"/>
  <c r="J48"/>
  <c r="H47"/>
  <c r="F47"/>
  <c r="E47"/>
  <c r="C47"/>
  <c r="B47"/>
  <c r="N46"/>
  <c r="H45"/>
  <c r="F45"/>
  <c r="E45"/>
  <c r="C45"/>
  <c r="B45"/>
  <c r="J44"/>
  <c r="H43"/>
  <c r="F43"/>
  <c r="E43"/>
  <c r="C43"/>
  <c r="B43"/>
  <c r="L42"/>
  <c r="H41"/>
  <c r="F41"/>
  <c r="C41"/>
  <c r="B41"/>
  <c r="E39"/>
  <c r="J40"/>
  <c r="H39"/>
  <c r="F39"/>
  <c r="C39"/>
  <c r="B39"/>
  <c r="H37"/>
  <c r="F37"/>
  <c r="E37"/>
  <c r="C37"/>
  <c r="B37"/>
  <c r="J36"/>
  <c r="H35"/>
  <c r="F35"/>
  <c r="C35"/>
  <c r="B35"/>
  <c r="L34"/>
  <c r="H33"/>
  <c r="F33"/>
  <c r="E33"/>
  <c r="C33"/>
  <c r="B33"/>
  <c r="J32"/>
  <c r="H31"/>
  <c r="F31"/>
  <c r="E31"/>
  <c r="C31"/>
  <c r="B31"/>
  <c r="N30"/>
  <c r="H29"/>
  <c r="F29"/>
  <c r="E29"/>
  <c r="C29"/>
  <c r="B29"/>
  <c r="J28"/>
  <c r="H27"/>
  <c r="F27"/>
  <c r="E27"/>
  <c r="C27"/>
  <c r="B27"/>
  <c r="L26"/>
  <c r="H25"/>
  <c r="F25"/>
  <c r="C25"/>
  <c r="B25"/>
  <c r="E23"/>
  <c r="J24" s="1"/>
  <c r="H23"/>
  <c r="F23"/>
  <c r="C23"/>
  <c r="B23"/>
  <c r="P22"/>
  <c r="H21"/>
  <c r="F21"/>
  <c r="E21"/>
  <c r="C21"/>
  <c r="B21"/>
  <c r="J20"/>
  <c r="H19"/>
  <c r="F19"/>
  <c r="C19"/>
  <c r="B19"/>
  <c r="L18"/>
  <c r="H17"/>
  <c r="F17"/>
  <c r="E17"/>
  <c r="C17"/>
  <c r="B17"/>
  <c r="T16"/>
  <c r="J16"/>
  <c r="H15"/>
  <c r="F15"/>
  <c r="E15"/>
  <c r="C15"/>
  <c r="B15"/>
  <c r="N14"/>
  <c r="H13"/>
  <c r="F13"/>
  <c r="E13"/>
  <c r="C13"/>
  <c r="B13"/>
  <c r="J12"/>
  <c r="H11"/>
  <c r="F11"/>
  <c r="E11"/>
  <c r="C11"/>
  <c r="B11"/>
  <c r="L10"/>
  <c r="H9"/>
  <c r="F9"/>
  <c r="C9"/>
  <c r="B9"/>
  <c r="E7"/>
  <c r="J8"/>
  <c r="T7"/>
  <c r="H7"/>
  <c r="F7"/>
  <c r="C7"/>
  <c r="B7"/>
  <c r="L4"/>
  <c r="J4"/>
  <c r="F4"/>
  <c r="A4"/>
  <c r="A2"/>
  <c r="A1"/>
  <c r="Q79"/>
  <c r="E75" s="1"/>
  <c r="T15"/>
  <c r="T14"/>
  <c r="T13"/>
  <c r="T12"/>
  <c r="T11"/>
  <c r="T10"/>
  <c r="T9"/>
  <c r="T8"/>
  <c r="Q4" i="32"/>
  <c r="N79" s="1"/>
  <c r="H69"/>
  <c r="F69"/>
  <c r="E69"/>
  <c r="C69"/>
  <c r="B69"/>
  <c r="J68"/>
  <c r="H67"/>
  <c r="F67"/>
  <c r="E67"/>
  <c r="C67"/>
  <c r="B67"/>
  <c r="L66"/>
  <c r="H65"/>
  <c r="F65"/>
  <c r="E65"/>
  <c r="C65"/>
  <c r="B65"/>
  <c r="J64"/>
  <c r="H63"/>
  <c r="F63"/>
  <c r="E63"/>
  <c r="C63"/>
  <c r="B63"/>
  <c r="N62"/>
  <c r="H61"/>
  <c r="F61"/>
  <c r="E61"/>
  <c r="C61"/>
  <c r="B61"/>
  <c r="J60"/>
  <c r="H59"/>
  <c r="F59"/>
  <c r="E59"/>
  <c r="C59"/>
  <c r="B59"/>
  <c r="L58"/>
  <c r="H57"/>
  <c r="F57"/>
  <c r="E57"/>
  <c r="C57"/>
  <c r="B57"/>
  <c r="J56"/>
  <c r="H55"/>
  <c r="F55"/>
  <c r="E55"/>
  <c r="C55"/>
  <c r="B55"/>
  <c r="H53"/>
  <c r="F53"/>
  <c r="E53"/>
  <c r="C53"/>
  <c r="B53"/>
  <c r="J52"/>
  <c r="H51"/>
  <c r="F51"/>
  <c r="E51"/>
  <c r="C51"/>
  <c r="B51"/>
  <c r="L50"/>
  <c r="H49"/>
  <c r="F49"/>
  <c r="E49"/>
  <c r="C49"/>
  <c r="B49"/>
  <c r="J48"/>
  <c r="H47"/>
  <c r="F47"/>
  <c r="E47"/>
  <c r="C47"/>
  <c r="B47"/>
  <c r="N46"/>
  <c r="H45"/>
  <c r="F45"/>
  <c r="E45"/>
  <c r="C45"/>
  <c r="B45"/>
  <c r="J44"/>
  <c r="H43"/>
  <c r="F43"/>
  <c r="E43"/>
  <c r="C43"/>
  <c r="B43"/>
  <c r="L42"/>
  <c r="H41"/>
  <c r="F41"/>
  <c r="E41"/>
  <c r="C41"/>
  <c r="B41"/>
  <c r="J40"/>
  <c r="H39"/>
  <c r="F39"/>
  <c r="E39"/>
  <c r="C39"/>
  <c r="B39"/>
  <c r="H37"/>
  <c r="F37"/>
  <c r="E37"/>
  <c r="C37"/>
  <c r="B37"/>
  <c r="J36"/>
  <c r="H35"/>
  <c r="F35"/>
  <c r="E35"/>
  <c r="C35"/>
  <c r="B35"/>
  <c r="L34"/>
  <c r="H33"/>
  <c r="F33"/>
  <c r="E33"/>
  <c r="C33"/>
  <c r="B33"/>
  <c r="J32"/>
  <c r="H31"/>
  <c r="F31"/>
  <c r="E31"/>
  <c r="C31"/>
  <c r="B31"/>
  <c r="N30"/>
  <c r="H29"/>
  <c r="F29"/>
  <c r="E29"/>
  <c r="C29"/>
  <c r="B29"/>
  <c r="J28"/>
  <c r="H27"/>
  <c r="F27"/>
  <c r="E27"/>
  <c r="C27"/>
  <c r="B27"/>
  <c r="L26"/>
  <c r="H25"/>
  <c r="F25"/>
  <c r="E25"/>
  <c r="C25"/>
  <c r="B25"/>
  <c r="J24"/>
  <c r="H23"/>
  <c r="F23"/>
  <c r="E23"/>
  <c r="C23"/>
  <c r="B23"/>
  <c r="H21"/>
  <c r="F21"/>
  <c r="E21"/>
  <c r="C21"/>
  <c r="B21"/>
  <c r="J20"/>
  <c r="H19"/>
  <c r="F19"/>
  <c r="E19"/>
  <c r="C19"/>
  <c r="B19"/>
  <c r="L18"/>
  <c r="H17"/>
  <c r="F17"/>
  <c r="E17"/>
  <c r="C17"/>
  <c r="B17"/>
  <c r="T16"/>
  <c r="J16"/>
  <c r="H15"/>
  <c r="F15"/>
  <c r="E15"/>
  <c r="C15"/>
  <c r="B15"/>
  <c r="N14"/>
  <c r="H13"/>
  <c r="F13"/>
  <c r="E13"/>
  <c r="C13"/>
  <c r="B13"/>
  <c r="J12"/>
  <c r="H11"/>
  <c r="F11"/>
  <c r="E11"/>
  <c r="C11"/>
  <c r="B11"/>
  <c r="L10"/>
  <c r="H9"/>
  <c r="F9"/>
  <c r="E9"/>
  <c r="C9"/>
  <c r="B9"/>
  <c r="J8"/>
  <c r="T7"/>
  <c r="H7"/>
  <c r="F7"/>
  <c r="E7"/>
  <c r="C7"/>
  <c r="B7"/>
  <c r="L4"/>
  <c r="J4"/>
  <c r="F4"/>
  <c r="A4"/>
  <c r="A2"/>
  <c r="A1"/>
  <c r="Q79"/>
  <c r="E79"/>
  <c r="E78"/>
  <c r="E77"/>
  <c r="E76"/>
  <c r="E75"/>
  <c r="E74"/>
  <c r="E73"/>
  <c r="E72"/>
  <c r="T15"/>
  <c r="T14"/>
  <c r="T13"/>
  <c r="T12"/>
  <c r="T11"/>
  <c r="T10"/>
  <c r="T9"/>
  <c r="T8"/>
  <c r="Q79" i="68"/>
  <c r="G73" s="1"/>
  <c r="G78"/>
  <c r="L66"/>
  <c r="N62"/>
  <c r="L50"/>
  <c r="N46"/>
  <c r="L34"/>
  <c r="N30"/>
  <c r="Q4"/>
  <c r="N79" s="1"/>
  <c r="H69"/>
  <c r="F69"/>
  <c r="E69"/>
  <c r="C69"/>
  <c r="B69"/>
  <c r="J68"/>
  <c r="H67"/>
  <c r="F67"/>
  <c r="E67"/>
  <c r="C67"/>
  <c r="B67"/>
  <c r="H65"/>
  <c r="F65"/>
  <c r="E65"/>
  <c r="C65"/>
  <c r="B65"/>
  <c r="J64"/>
  <c r="H63"/>
  <c r="F63"/>
  <c r="E63"/>
  <c r="C63"/>
  <c r="B63"/>
  <c r="H61"/>
  <c r="F61"/>
  <c r="E61"/>
  <c r="C61"/>
  <c r="B61"/>
  <c r="J60"/>
  <c r="H59"/>
  <c r="F59"/>
  <c r="E59"/>
  <c r="C59"/>
  <c r="B59"/>
  <c r="L58"/>
  <c r="H57"/>
  <c r="F57"/>
  <c r="E57"/>
  <c r="C57"/>
  <c r="B57"/>
  <c r="J56"/>
  <c r="H55"/>
  <c r="F55"/>
  <c r="E55"/>
  <c r="C55"/>
  <c r="B55"/>
  <c r="H53"/>
  <c r="F53"/>
  <c r="E53"/>
  <c r="C53"/>
  <c r="B53"/>
  <c r="J52"/>
  <c r="H51"/>
  <c r="F51"/>
  <c r="E51"/>
  <c r="C51"/>
  <c r="B51"/>
  <c r="H49"/>
  <c r="F49"/>
  <c r="E49"/>
  <c r="C49"/>
  <c r="B49"/>
  <c r="J48"/>
  <c r="H47"/>
  <c r="F47"/>
  <c r="E47"/>
  <c r="C47"/>
  <c r="B47"/>
  <c r="H45"/>
  <c r="F45"/>
  <c r="E45"/>
  <c r="C45"/>
  <c r="B45"/>
  <c r="J44"/>
  <c r="H43"/>
  <c r="F43"/>
  <c r="E43"/>
  <c r="C43"/>
  <c r="B43"/>
  <c r="L42"/>
  <c r="H41"/>
  <c r="F41"/>
  <c r="E41"/>
  <c r="C41"/>
  <c r="B41"/>
  <c r="J40"/>
  <c r="H39"/>
  <c r="F39"/>
  <c r="E39"/>
  <c r="C39"/>
  <c r="B39"/>
  <c r="H37"/>
  <c r="F37"/>
  <c r="E37"/>
  <c r="C37"/>
  <c r="B37"/>
  <c r="J36"/>
  <c r="H35"/>
  <c r="F35"/>
  <c r="E35"/>
  <c r="C35"/>
  <c r="B35"/>
  <c r="H33"/>
  <c r="F33"/>
  <c r="E33"/>
  <c r="C33"/>
  <c r="B33"/>
  <c r="J32"/>
  <c r="H31"/>
  <c r="F31"/>
  <c r="E31"/>
  <c r="C31"/>
  <c r="B31"/>
  <c r="H29"/>
  <c r="F29"/>
  <c r="E29"/>
  <c r="C29"/>
  <c r="B29"/>
  <c r="J28"/>
  <c r="H27"/>
  <c r="F27"/>
  <c r="E27"/>
  <c r="C27"/>
  <c r="B27"/>
  <c r="L26"/>
  <c r="H25"/>
  <c r="F25"/>
  <c r="E25"/>
  <c r="C25"/>
  <c r="B25"/>
  <c r="J24"/>
  <c r="H23"/>
  <c r="F23"/>
  <c r="E23"/>
  <c r="C23"/>
  <c r="B23"/>
  <c r="H21"/>
  <c r="F21"/>
  <c r="E21"/>
  <c r="C21"/>
  <c r="B21"/>
  <c r="J20"/>
  <c r="H19"/>
  <c r="F19"/>
  <c r="E19"/>
  <c r="C19"/>
  <c r="B19"/>
  <c r="L18"/>
  <c r="H17"/>
  <c r="F17"/>
  <c r="E17"/>
  <c r="C17"/>
  <c r="B17"/>
  <c r="T16"/>
  <c r="J16"/>
  <c r="H15"/>
  <c r="F15"/>
  <c r="E15"/>
  <c r="C15"/>
  <c r="B15"/>
  <c r="N14"/>
  <c r="H13"/>
  <c r="F13"/>
  <c r="E13"/>
  <c r="C13"/>
  <c r="B13"/>
  <c r="J12"/>
  <c r="H11"/>
  <c r="F11"/>
  <c r="E11"/>
  <c r="C11"/>
  <c r="B11"/>
  <c r="L10"/>
  <c r="H9"/>
  <c r="F9"/>
  <c r="E9"/>
  <c r="C9"/>
  <c r="B9"/>
  <c r="J8"/>
  <c r="T7"/>
  <c r="H7"/>
  <c r="F7"/>
  <c r="E7"/>
  <c r="C7"/>
  <c r="B7"/>
  <c r="L4"/>
  <c r="J4"/>
  <c r="F4"/>
  <c r="A4"/>
  <c r="A2"/>
  <c r="A1"/>
  <c r="E78"/>
  <c r="E74"/>
  <c r="T15"/>
  <c r="T14"/>
  <c r="T13"/>
  <c r="T12"/>
  <c r="T11"/>
  <c r="T10"/>
  <c r="T9"/>
  <c r="T8"/>
  <c r="Q4" i="33"/>
  <c r="N80" s="1"/>
  <c r="H70"/>
  <c r="F70"/>
  <c r="E70"/>
  <c r="C70"/>
  <c r="B70"/>
  <c r="J69"/>
  <c r="H69"/>
  <c r="F69"/>
  <c r="E69"/>
  <c r="C69"/>
  <c r="B69"/>
  <c r="L68"/>
  <c r="H68"/>
  <c r="F68"/>
  <c r="E68"/>
  <c r="C68"/>
  <c r="B68"/>
  <c r="J67"/>
  <c r="H67"/>
  <c r="F67"/>
  <c r="E67"/>
  <c r="C67"/>
  <c r="B67"/>
  <c r="N66"/>
  <c r="H66"/>
  <c r="F66"/>
  <c r="E66"/>
  <c r="C66"/>
  <c r="B66"/>
  <c r="J65"/>
  <c r="H65"/>
  <c r="F65"/>
  <c r="E65"/>
  <c r="C65"/>
  <c r="B65"/>
  <c r="L64"/>
  <c r="H64"/>
  <c r="F64"/>
  <c r="E64"/>
  <c r="C64"/>
  <c r="B64"/>
  <c r="J63"/>
  <c r="H63"/>
  <c r="F63"/>
  <c r="E63"/>
  <c r="C63"/>
  <c r="B63"/>
  <c r="H62"/>
  <c r="F62"/>
  <c r="E62"/>
  <c r="C62"/>
  <c r="B62"/>
  <c r="J61"/>
  <c r="H61"/>
  <c r="F61"/>
  <c r="E61"/>
  <c r="C61"/>
  <c r="B61"/>
  <c r="L60"/>
  <c r="H60"/>
  <c r="F60"/>
  <c r="E60"/>
  <c r="C60"/>
  <c r="B60"/>
  <c r="J59"/>
  <c r="H59"/>
  <c r="F59"/>
  <c r="E59"/>
  <c r="C59"/>
  <c r="B59"/>
  <c r="N58"/>
  <c r="H58"/>
  <c r="F58"/>
  <c r="E58"/>
  <c r="C58"/>
  <c r="B58"/>
  <c r="J57"/>
  <c r="H57"/>
  <c r="F57"/>
  <c r="E57"/>
  <c r="C57"/>
  <c r="B57"/>
  <c r="L56"/>
  <c r="H56"/>
  <c r="F56"/>
  <c r="E56"/>
  <c r="C56"/>
  <c r="B56"/>
  <c r="J55"/>
  <c r="H55"/>
  <c r="F55"/>
  <c r="E55"/>
  <c r="C55"/>
  <c r="B55"/>
  <c r="H54"/>
  <c r="F54"/>
  <c r="E54"/>
  <c r="C54"/>
  <c r="B54"/>
  <c r="J53"/>
  <c r="H53"/>
  <c r="F53"/>
  <c r="E53"/>
  <c r="C53"/>
  <c r="B53"/>
  <c r="L52"/>
  <c r="H52"/>
  <c r="F52"/>
  <c r="E52"/>
  <c r="C52"/>
  <c r="B52"/>
  <c r="J51"/>
  <c r="H51"/>
  <c r="F51"/>
  <c r="E51"/>
  <c r="C51"/>
  <c r="B51"/>
  <c r="N50"/>
  <c r="H50"/>
  <c r="F50"/>
  <c r="E50"/>
  <c r="C50"/>
  <c r="B50"/>
  <c r="J49"/>
  <c r="H49"/>
  <c r="F49"/>
  <c r="E49"/>
  <c r="C49"/>
  <c r="B49"/>
  <c r="L48"/>
  <c r="H48"/>
  <c r="F48"/>
  <c r="E48"/>
  <c r="C48"/>
  <c r="B48"/>
  <c r="J47"/>
  <c r="H47"/>
  <c r="F47"/>
  <c r="E47"/>
  <c r="C47"/>
  <c r="B47"/>
  <c r="H46"/>
  <c r="F46"/>
  <c r="E46"/>
  <c r="C46"/>
  <c r="B46"/>
  <c r="J45"/>
  <c r="H45"/>
  <c r="F45"/>
  <c r="E45"/>
  <c r="C45"/>
  <c r="B45"/>
  <c r="L44"/>
  <c r="H44"/>
  <c r="F44"/>
  <c r="E44"/>
  <c r="C44"/>
  <c r="B44"/>
  <c r="J43"/>
  <c r="H43"/>
  <c r="F43"/>
  <c r="E43"/>
  <c r="C43"/>
  <c r="B43"/>
  <c r="N42"/>
  <c r="H42"/>
  <c r="F42"/>
  <c r="E42"/>
  <c r="C42"/>
  <c r="B42"/>
  <c r="J41"/>
  <c r="H41"/>
  <c r="F41"/>
  <c r="E41"/>
  <c r="C41"/>
  <c r="B41"/>
  <c r="L40"/>
  <c r="H40"/>
  <c r="F40"/>
  <c r="E40"/>
  <c r="C40"/>
  <c r="B40"/>
  <c r="J39"/>
  <c r="H39"/>
  <c r="F39"/>
  <c r="E39"/>
  <c r="C39"/>
  <c r="B39"/>
  <c r="H38"/>
  <c r="F38"/>
  <c r="E38"/>
  <c r="C38"/>
  <c r="B38"/>
  <c r="J37"/>
  <c r="H37"/>
  <c r="F37"/>
  <c r="E37"/>
  <c r="C37"/>
  <c r="B37"/>
  <c r="L36"/>
  <c r="H36"/>
  <c r="F36"/>
  <c r="E36"/>
  <c r="C36"/>
  <c r="B36"/>
  <c r="J35"/>
  <c r="H35"/>
  <c r="F35"/>
  <c r="E35"/>
  <c r="C35"/>
  <c r="B35"/>
  <c r="N34"/>
  <c r="H34"/>
  <c r="F34"/>
  <c r="E34"/>
  <c r="C34"/>
  <c r="B34"/>
  <c r="J33"/>
  <c r="H33"/>
  <c r="F33"/>
  <c r="E33"/>
  <c r="C33"/>
  <c r="B33"/>
  <c r="L32"/>
  <c r="H32"/>
  <c r="F32"/>
  <c r="E32"/>
  <c r="C32"/>
  <c r="B32"/>
  <c r="J31"/>
  <c r="H31"/>
  <c r="F31"/>
  <c r="E31"/>
  <c r="C31"/>
  <c r="B31"/>
  <c r="H30"/>
  <c r="F30"/>
  <c r="E30"/>
  <c r="C30"/>
  <c r="B30"/>
  <c r="J29"/>
  <c r="H29"/>
  <c r="F29"/>
  <c r="E29"/>
  <c r="C29"/>
  <c r="B29"/>
  <c r="L28"/>
  <c r="H28"/>
  <c r="F28"/>
  <c r="E28"/>
  <c r="C28"/>
  <c r="B28"/>
  <c r="J27"/>
  <c r="H27"/>
  <c r="F27"/>
  <c r="E27"/>
  <c r="C27"/>
  <c r="B27"/>
  <c r="N26"/>
  <c r="H26"/>
  <c r="F26"/>
  <c r="E26"/>
  <c r="C26"/>
  <c r="B26"/>
  <c r="J25"/>
  <c r="H25"/>
  <c r="F25"/>
  <c r="E25"/>
  <c r="C25"/>
  <c r="B25"/>
  <c r="L24"/>
  <c r="H24"/>
  <c r="F24"/>
  <c r="E24"/>
  <c r="C24"/>
  <c r="B24"/>
  <c r="J23"/>
  <c r="H23"/>
  <c r="F23"/>
  <c r="E23"/>
  <c r="C23"/>
  <c r="B23"/>
  <c r="H22"/>
  <c r="F22"/>
  <c r="E22"/>
  <c r="C22"/>
  <c r="B22"/>
  <c r="J21"/>
  <c r="H21"/>
  <c r="F21"/>
  <c r="E21"/>
  <c r="C21"/>
  <c r="B21"/>
  <c r="L20"/>
  <c r="H20"/>
  <c r="F20"/>
  <c r="E20"/>
  <c r="C20"/>
  <c r="B20"/>
  <c r="J19"/>
  <c r="H19"/>
  <c r="F19"/>
  <c r="E19"/>
  <c r="C19"/>
  <c r="B19"/>
  <c r="N18"/>
  <c r="H18"/>
  <c r="F18"/>
  <c r="E18"/>
  <c r="C18"/>
  <c r="B18"/>
  <c r="J17"/>
  <c r="H17"/>
  <c r="F17"/>
  <c r="E17"/>
  <c r="C17"/>
  <c r="B17"/>
  <c r="T16"/>
  <c r="L16"/>
  <c r="H16"/>
  <c r="F16"/>
  <c r="E16"/>
  <c r="C16"/>
  <c r="B16"/>
  <c r="J15"/>
  <c r="H15"/>
  <c r="F15"/>
  <c r="E15"/>
  <c r="C15"/>
  <c r="B15"/>
  <c r="H14"/>
  <c r="F14"/>
  <c r="E14"/>
  <c r="C14"/>
  <c r="B14"/>
  <c r="J13"/>
  <c r="H13"/>
  <c r="F13"/>
  <c r="E13"/>
  <c r="C13"/>
  <c r="B13"/>
  <c r="L12"/>
  <c r="H12"/>
  <c r="F12"/>
  <c r="E12"/>
  <c r="C12"/>
  <c r="B12"/>
  <c r="J11"/>
  <c r="H11"/>
  <c r="F11"/>
  <c r="E11"/>
  <c r="C11"/>
  <c r="B11"/>
  <c r="N10"/>
  <c r="H10"/>
  <c r="F10"/>
  <c r="E10"/>
  <c r="C10"/>
  <c r="B10"/>
  <c r="J9"/>
  <c r="H9"/>
  <c r="F9"/>
  <c r="E9"/>
  <c r="C9"/>
  <c r="B9"/>
  <c r="L8"/>
  <c r="H8"/>
  <c r="F8"/>
  <c r="E8"/>
  <c r="C8"/>
  <c r="B8"/>
  <c r="T7"/>
  <c r="J7"/>
  <c r="H7"/>
  <c r="F7"/>
  <c r="E7"/>
  <c r="C7"/>
  <c r="B7"/>
  <c r="L4"/>
  <c r="J4"/>
  <c r="F4"/>
  <c r="A4"/>
  <c r="A2"/>
  <c r="A1"/>
  <c r="Q80"/>
  <c r="E80" s="1"/>
  <c r="E79"/>
  <c r="E77"/>
  <c r="E76"/>
  <c r="E75"/>
  <c r="E74"/>
  <c r="E73"/>
  <c r="T15"/>
  <c r="T14"/>
  <c r="T13"/>
  <c r="T12"/>
  <c r="T11"/>
  <c r="T10"/>
  <c r="T9"/>
  <c r="T8"/>
  <c r="Q4" i="34"/>
  <c r="N80"/>
  <c r="H70"/>
  <c r="F70"/>
  <c r="E70"/>
  <c r="C70"/>
  <c r="B70"/>
  <c r="J69"/>
  <c r="H69"/>
  <c r="F69"/>
  <c r="E69"/>
  <c r="C69"/>
  <c r="B69"/>
  <c r="L68"/>
  <c r="H68"/>
  <c r="F68"/>
  <c r="E68"/>
  <c r="C68"/>
  <c r="B68"/>
  <c r="J67"/>
  <c r="H67"/>
  <c r="F67"/>
  <c r="E67"/>
  <c r="C67"/>
  <c r="B67"/>
  <c r="N66"/>
  <c r="H66"/>
  <c r="F66"/>
  <c r="E66"/>
  <c r="C66"/>
  <c r="B66"/>
  <c r="J65"/>
  <c r="H65"/>
  <c r="F65"/>
  <c r="E65"/>
  <c r="C65"/>
  <c r="B65"/>
  <c r="L64"/>
  <c r="H64"/>
  <c r="F64"/>
  <c r="E64"/>
  <c r="C64"/>
  <c r="B64"/>
  <c r="J63"/>
  <c r="H63"/>
  <c r="F63"/>
  <c r="E63"/>
  <c r="C63"/>
  <c r="B63"/>
  <c r="H62"/>
  <c r="F62"/>
  <c r="E62"/>
  <c r="C62"/>
  <c r="B62"/>
  <c r="J61"/>
  <c r="H61"/>
  <c r="F61"/>
  <c r="E61"/>
  <c r="C61"/>
  <c r="B61"/>
  <c r="L60"/>
  <c r="H60"/>
  <c r="F60"/>
  <c r="E60"/>
  <c r="C60"/>
  <c r="B60"/>
  <c r="J59"/>
  <c r="H59"/>
  <c r="F59"/>
  <c r="E59"/>
  <c r="C59"/>
  <c r="B59"/>
  <c r="N58"/>
  <c r="H58"/>
  <c r="F58"/>
  <c r="E58"/>
  <c r="C58"/>
  <c r="B58"/>
  <c r="J57"/>
  <c r="H57"/>
  <c r="F57"/>
  <c r="E57"/>
  <c r="C57"/>
  <c r="B57"/>
  <c r="L56"/>
  <c r="H56"/>
  <c r="F56"/>
  <c r="E56"/>
  <c r="C56"/>
  <c r="B56"/>
  <c r="J55"/>
  <c r="H55"/>
  <c r="F55"/>
  <c r="E55"/>
  <c r="C55"/>
  <c r="B55"/>
  <c r="H54"/>
  <c r="F54"/>
  <c r="E54"/>
  <c r="C54"/>
  <c r="B54"/>
  <c r="J53"/>
  <c r="H53"/>
  <c r="F53"/>
  <c r="E53"/>
  <c r="C53"/>
  <c r="B53"/>
  <c r="L52"/>
  <c r="H52"/>
  <c r="F52"/>
  <c r="E52"/>
  <c r="C52"/>
  <c r="B52"/>
  <c r="J51"/>
  <c r="H51"/>
  <c r="F51"/>
  <c r="E51"/>
  <c r="C51"/>
  <c r="B51"/>
  <c r="N50"/>
  <c r="H50"/>
  <c r="F50"/>
  <c r="E50"/>
  <c r="C50"/>
  <c r="B50"/>
  <c r="J49"/>
  <c r="H49"/>
  <c r="F49"/>
  <c r="E49"/>
  <c r="C49"/>
  <c r="B49"/>
  <c r="L48"/>
  <c r="H48"/>
  <c r="F48"/>
  <c r="E48"/>
  <c r="C48"/>
  <c r="B48"/>
  <c r="J47"/>
  <c r="H47"/>
  <c r="F47"/>
  <c r="E47"/>
  <c r="C47"/>
  <c r="B47"/>
  <c r="H46"/>
  <c r="F46"/>
  <c r="E46"/>
  <c r="C46"/>
  <c r="B46"/>
  <c r="J45"/>
  <c r="H45"/>
  <c r="F45"/>
  <c r="E45"/>
  <c r="C45"/>
  <c r="B45"/>
  <c r="L44"/>
  <c r="H44"/>
  <c r="F44"/>
  <c r="E44"/>
  <c r="C44"/>
  <c r="B44"/>
  <c r="J43"/>
  <c r="H43"/>
  <c r="F43"/>
  <c r="E43"/>
  <c r="C43"/>
  <c r="B43"/>
  <c r="N42"/>
  <c r="H42"/>
  <c r="F42"/>
  <c r="E42"/>
  <c r="C42"/>
  <c r="B42"/>
  <c r="J41"/>
  <c r="H41"/>
  <c r="F41"/>
  <c r="E41"/>
  <c r="C41"/>
  <c r="B41"/>
  <c r="L40"/>
  <c r="H40"/>
  <c r="F40"/>
  <c r="E40"/>
  <c r="C40"/>
  <c r="B40"/>
  <c r="J39"/>
  <c r="H39"/>
  <c r="F39"/>
  <c r="E39"/>
  <c r="C39"/>
  <c r="B39"/>
  <c r="H38"/>
  <c r="F38"/>
  <c r="E38"/>
  <c r="C38"/>
  <c r="B38"/>
  <c r="J37"/>
  <c r="H37"/>
  <c r="F37"/>
  <c r="E37"/>
  <c r="C37"/>
  <c r="B37"/>
  <c r="L36"/>
  <c r="H36"/>
  <c r="F36"/>
  <c r="E36"/>
  <c r="C36"/>
  <c r="B36"/>
  <c r="J35"/>
  <c r="H35"/>
  <c r="F35"/>
  <c r="E35"/>
  <c r="C35"/>
  <c r="B35"/>
  <c r="N34"/>
  <c r="H34"/>
  <c r="F34"/>
  <c r="E34"/>
  <c r="C34"/>
  <c r="B34"/>
  <c r="J33"/>
  <c r="H33"/>
  <c r="F33"/>
  <c r="E33"/>
  <c r="C33"/>
  <c r="B33"/>
  <c r="L32"/>
  <c r="H32"/>
  <c r="F32"/>
  <c r="E32"/>
  <c r="C32"/>
  <c r="B32"/>
  <c r="J31"/>
  <c r="H31"/>
  <c r="F31"/>
  <c r="E31"/>
  <c r="C31"/>
  <c r="B31"/>
  <c r="H30"/>
  <c r="F30"/>
  <c r="E30"/>
  <c r="C30"/>
  <c r="B30"/>
  <c r="J29"/>
  <c r="H29"/>
  <c r="F29"/>
  <c r="E29"/>
  <c r="C29"/>
  <c r="B29"/>
  <c r="L28"/>
  <c r="H28"/>
  <c r="F28"/>
  <c r="E28"/>
  <c r="C28"/>
  <c r="B28"/>
  <c r="J27"/>
  <c r="H27"/>
  <c r="F27"/>
  <c r="E27"/>
  <c r="C27"/>
  <c r="B27"/>
  <c r="N26"/>
  <c r="H26"/>
  <c r="F26"/>
  <c r="E26"/>
  <c r="C26"/>
  <c r="B26"/>
  <c r="J25"/>
  <c r="H25"/>
  <c r="F25"/>
  <c r="E25"/>
  <c r="C25"/>
  <c r="B25"/>
  <c r="L24"/>
  <c r="H24"/>
  <c r="F24"/>
  <c r="E24"/>
  <c r="C24"/>
  <c r="B24"/>
  <c r="J23"/>
  <c r="H23"/>
  <c r="F23"/>
  <c r="E23"/>
  <c r="C23"/>
  <c r="B23"/>
  <c r="H22"/>
  <c r="F22"/>
  <c r="E22"/>
  <c r="C22"/>
  <c r="B22"/>
  <c r="J21"/>
  <c r="H21"/>
  <c r="F21"/>
  <c r="E21"/>
  <c r="C21"/>
  <c r="B21"/>
  <c r="L20"/>
  <c r="H20"/>
  <c r="F20"/>
  <c r="E20"/>
  <c r="C20"/>
  <c r="B20"/>
  <c r="J19"/>
  <c r="H19"/>
  <c r="F19"/>
  <c r="E19"/>
  <c r="C19"/>
  <c r="B19"/>
  <c r="N18"/>
  <c r="H18"/>
  <c r="F18"/>
  <c r="E18"/>
  <c r="C18"/>
  <c r="B18"/>
  <c r="J17"/>
  <c r="H17"/>
  <c r="F17"/>
  <c r="E17"/>
  <c r="C17"/>
  <c r="B17"/>
  <c r="T16"/>
  <c r="L16"/>
  <c r="H16"/>
  <c r="F16"/>
  <c r="E16"/>
  <c r="C16"/>
  <c r="B16"/>
  <c r="J15"/>
  <c r="H15"/>
  <c r="F15"/>
  <c r="E15"/>
  <c r="C15"/>
  <c r="B15"/>
  <c r="H14"/>
  <c r="F14"/>
  <c r="E14"/>
  <c r="C14"/>
  <c r="B14"/>
  <c r="J13"/>
  <c r="H13"/>
  <c r="F13"/>
  <c r="E13"/>
  <c r="C13"/>
  <c r="B13"/>
  <c r="L12"/>
  <c r="H12"/>
  <c r="F12"/>
  <c r="E12"/>
  <c r="C12"/>
  <c r="B12"/>
  <c r="J11"/>
  <c r="H11"/>
  <c r="F11"/>
  <c r="E11"/>
  <c r="C11"/>
  <c r="B11"/>
  <c r="N10"/>
  <c r="H10"/>
  <c r="F10"/>
  <c r="E10"/>
  <c r="C10"/>
  <c r="B10"/>
  <c r="J9"/>
  <c r="H9"/>
  <c r="F9"/>
  <c r="E9"/>
  <c r="C9"/>
  <c r="B9"/>
  <c r="L8"/>
  <c r="H8"/>
  <c r="F8"/>
  <c r="E8"/>
  <c r="C8"/>
  <c r="B8"/>
  <c r="T7"/>
  <c r="J7"/>
  <c r="H7"/>
  <c r="F7"/>
  <c r="E7"/>
  <c r="C7"/>
  <c r="B7"/>
  <c r="L4"/>
  <c r="J4"/>
  <c r="F4"/>
  <c r="A4"/>
  <c r="A2"/>
  <c r="A1"/>
  <c r="Q80"/>
  <c r="G80"/>
  <c r="E80"/>
  <c r="E79"/>
  <c r="E78"/>
  <c r="E77"/>
  <c r="E76"/>
  <c r="E75"/>
  <c r="E74"/>
  <c r="E73"/>
  <c r="T15"/>
  <c r="T14"/>
  <c r="T13"/>
  <c r="T12"/>
  <c r="T11"/>
  <c r="T10"/>
  <c r="T9"/>
  <c r="T8"/>
  <c r="J69" i="35"/>
  <c r="L68"/>
  <c r="J67"/>
  <c r="N66"/>
  <c r="J65"/>
  <c r="L64"/>
  <c r="J63"/>
  <c r="P62"/>
  <c r="J61"/>
  <c r="L60"/>
  <c r="J59"/>
  <c r="N58"/>
  <c r="J57"/>
  <c r="L56"/>
  <c r="J55"/>
  <c r="J53"/>
  <c r="L52"/>
  <c r="J51"/>
  <c r="N50"/>
  <c r="J49"/>
  <c r="L48"/>
  <c r="J47"/>
  <c r="P46"/>
  <c r="J45"/>
  <c r="L44"/>
  <c r="J43"/>
  <c r="N42"/>
  <c r="J41"/>
  <c r="L40"/>
  <c r="J39"/>
  <c r="J37"/>
  <c r="L36"/>
  <c r="J35"/>
  <c r="N34"/>
  <c r="J33"/>
  <c r="L32"/>
  <c r="J31"/>
  <c r="P30"/>
  <c r="J29"/>
  <c r="L28"/>
  <c r="J27"/>
  <c r="N26"/>
  <c r="J25"/>
  <c r="L24"/>
  <c r="J23"/>
  <c r="J21"/>
  <c r="L20"/>
  <c r="J19"/>
  <c r="N18"/>
  <c r="J17"/>
  <c r="L16"/>
  <c r="J15"/>
  <c r="P14"/>
  <c r="J13"/>
  <c r="L12"/>
  <c r="J11"/>
  <c r="N10"/>
  <c r="J9"/>
  <c r="L8"/>
  <c r="J7"/>
  <c r="J145"/>
  <c r="L144"/>
  <c r="J143"/>
  <c r="N142"/>
  <c r="J141"/>
  <c r="L140"/>
  <c r="J139"/>
  <c r="P138"/>
  <c r="J137"/>
  <c r="L136"/>
  <c r="J135"/>
  <c r="N134"/>
  <c r="J133"/>
  <c r="L132"/>
  <c r="J131"/>
  <c r="J129"/>
  <c r="L128"/>
  <c r="J127"/>
  <c r="N126"/>
  <c r="J125"/>
  <c r="L124"/>
  <c r="J123"/>
  <c r="P122"/>
  <c r="J121"/>
  <c r="L120"/>
  <c r="J119"/>
  <c r="N118"/>
  <c r="J117"/>
  <c r="L116"/>
  <c r="J115"/>
  <c r="J113"/>
  <c r="L112"/>
  <c r="J111"/>
  <c r="N110"/>
  <c r="J109"/>
  <c r="L108"/>
  <c r="J107"/>
  <c r="P106"/>
  <c r="J105"/>
  <c r="L104"/>
  <c r="J103"/>
  <c r="N102"/>
  <c r="J101"/>
  <c r="L100"/>
  <c r="J99"/>
  <c r="J97"/>
  <c r="L96"/>
  <c r="J95"/>
  <c r="N94"/>
  <c r="J93"/>
  <c r="L92"/>
  <c r="J91"/>
  <c r="P90"/>
  <c r="J89"/>
  <c r="L88"/>
  <c r="J87"/>
  <c r="N86"/>
  <c r="J85"/>
  <c r="L84"/>
  <c r="J83"/>
  <c r="Q4"/>
  <c r="N80"/>
  <c r="N156" s="1"/>
  <c r="L156"/>
  <c r="J156"/>
  <c r="H156"/>
  <c r="F156"/>
  <c r="D156"/>
  <c r="C156"/>
  <c r="L155"/>
  <c r="J155"/>
  <c r="H155"/>
  <c r="F155"/>
  <c r="D155"/>
  <c r="C155"/>
  <c r="L154"/>
  <c r="J154"/>
  <c r="H154"/>
  <c r="F154"/>
  <c r="D154"/>
  <c r="C154"/>
  <c r="L153"/>
  <c r="J153"/>
  <c r="H153"/>
  <c r="F153"/>
  <c r="D153"/>
  <c r="L152"/>
  <c r="J152"/>
  <c r="H152"/>
  <c r="F152"/>
  <c r="D152"/>
  <c r="C152"/>
  <c r="L151"/>
  <c r="J151"/>
  <c r="H151"/>
  <c r="F151"/>
  <c r="D151"/>
  <c r="C151"/>
  <c r="N150"/>
  <c r="L150"/>
  <c r="J150"/>
  <c r="H150"/>
  <c r="F150"/>
  <c r="D150"/>
  <c r="C150"/>
  <c r="L149"/>
  <c r="J149"/>
  <c r="H149"/>
  <c r="F149"/>
  <c r="D149"/>
  <c r="C149"/>
  <c r="H146"/>
  <c r="F146"/>
  <c r="E146"/>
  <c r="C146"/>
  <c r="B146"/>
  <c r="H145"/>
  <c r="F145"/>
  <c r="E145"/>
  <c r="C145"/>
  <c r="B145"/>
  <c r="H144"/>
  <c r="F144"/>
  <c r="E144"/>
  <c r="C144"/>
  <c r="B144"/>
  <c r="H143"/>
  <c r="F143"/>
  <c r="E143"/>
  <c r="C143"/>
  <c r="B143"/>
  <c r="H142"/>
  <c r="F142"/>
  <c r="E142"/>
  <c r="C142"/>
  <c r="B142"/>
  <c r="H141"/>
  <c r="F141"/>
  <c r="E141"/>
  <c r="C141"/>
  <c r="B141"/>
  <c r="H140"/>
  <c r="F140"/>
  <c r="E140"/>
  <c r="C140"/>
  <c r="B140"/>
  <c r="H139"/>
  <c r="F139"/>
  <c r="E139"/>
  <c r="C139"/>
  <c r="B139"/>
  <c r="H138"/>
  <c r="F138"/>
  <c r="E138"/>
  <c r="C138"/>
  <c r="B138"/>
  <c r="H137"/>
  <c r="F137"/>
  <c r="E137"/>
  <c r="C137"/>
  <c r="B137"/>
  <c r="H136"/>
  <c r="F136"/>
  <c r="E136"/>
  <c r="C136"/>
  <c r="B136"/>
  <c r="H135"/>
  <c r="F135"/>
  <c r="E135"/>
  <c r="C135"/>
  <c r="B135"/>
  <c r="H134"/>
  <c r="F134"/>
  <c r="E134"/>
  <c r="C134"/>
  <c r="B134"/>
  <c r="H133"/>
  <c r="F133"/>
  <c r="E133"/>
  <c r="C133"/>
  <c r="B133"/>
  <c r="H132"/>
  <c r="F132"/>
  <c r="E132"/>
  <c r="C132"/>
  <c r="B132"/>
  <c r="H131"/>
  <c r="F131"/>
  <c r="E131"/>
  <c r="C131"/>
  <c r="B131"/>
  <c r="H130"/>
  <c r="F130"/>
  <c r="E130"/>
  <c r="C130"/>
  <c r="B130"/>
  <c r="H129"/>
  <c r="F129"/>
  <c r="E129"/>
  <c r="C129"/>
  <c r="B129"/>
  <c r="H128"/>
  <c r="F128"/>
  <c r="E128"/>
  <c r="C128"/>
  <c r="B128"/>
  <c r="H127"/>
  <c r="F127"/>
  <c r="E127"/>
  <c r="C127"/>
  <c r="B127"/>
  <c r="H126"/>
  <c r="F126"/>
  <c r="E126"/>
  <c r="C126"/>
  <c r="B126"/>
  <c r="H125"/>
  <c r="F125"/>
  <c r="E125"/>
  <c r="C125"/>
  <c r="B125"/>
  <c r="H124"/>
  <c r="F124"/>
  <c r="E124"/>
  <c r="C124"/>
  <c r="B124"/>
  <c r="H123"/>
  <c r="F123"/>
  <c r="E123"/>
  <c r="C123"/>
  <c r="B123"/>
  <c r="H122"/>
  <c r="F122"/>
  <c r="E122"/>
  <c r="C122"/>
  <c r="B122"/>
  <c r="H121"/>
  <c r="F121"/>
  <c r="E121"/>
  <c r="C121"/>
  <c r="B121"/>
  <c r="H120"/>
  <c r="F120"/>
  <c r="E120"/>
  <c r="C120"/>
  <c r="B120"/>
  <c r="H119"/>
  <c r="F119"/>
  <c r="E119"/>
  <c r="C119"/>
  <c r="B119"/>
  <c r="H118"/>
  <c r="F118"/>
  <c r="E118"/>
  <c r="C118"/>
  <c r="B118"/>
  <c r="H117"/>
  <c r="F117"/>
  <c r="E117"/>
  <c r="C117"/>
  <c r="B117"/>
  <c r="H116"/>
  <c r="F116"/>
  <c r="E116"/>
  <c r="C116"/>
  <c r="B116"/>
  <c r="H115"/>
  <c r="F115"/>
  <c r="E115"/>
  <c r="C115"/>
  <c r="B115"/>
  <c r="H114"/>
  <c r="F114"/>
  <c r="E114"/>
  <c r="C114"/>
  <c r="B114"/>
  <c r="H113"/>
  <c r="F113"/>
  <c r="E113"/>
  <c r="C113"/>
  <c r="B113"/>
  <c r="H112"/>
  <c r="F112"/>
  <c r="E112"/>
  <c r="C112"/>
  <c r="B112"/>
  <c r="H111"/>
  <c r="F111"/>
  <c r="E111"/>
  <c r="C111"/>
  <c r="B111"/>
  <c r="H110"/>
  <c r="F110"/>
  <c r="E110"/>
  <c r="C110"/>
  <c r="B110"/>
  <c r="H109"/>
  <c r="F109"/>
  <c r="E109"/>
  <c r="C109"/>
  <c r="B109"/>
  <c r="H108"/>
  <c r="F108"/>
  <c r="E108"/>
  <c r="C108"/>
  <c r="B108"/>
  <c r="H107"/>
  <c r="F107"/>
  <c r="E107"/>
  <c r="C107"/>
  <c r="B107"/>
  <c r="H106"/>
  <c r="F106"/>
  <c r="E106"/>
  <c r="C106"/>
  <c r="B106"/>
  <c r="H105"/>
  <c r="F105"/>
  <c r="E105"/>
  <c r="C105"/>
  <c r="B105"/>
  <c r="H104"/>
  <c r="F104"/>
  <c r="E104"/>
  <c r="C104"/>
  <c r="B104"/>
  <c r="H103"/>
  <c r="F103"/>
  <c r="E103"/>
  <c r="C103"/>
  <c r="B103"/>
  <c r="H102"/>
  <c r="F102"/>
  <c r="E102"/>
  <c r="C102"/>
  <c r="B102"/>
  <c r="H101"/>
  <c r="F101"/>
  <c r="E101"/>
  <c r="C101"/>
  <c r="B101"/>
  <c r="H100"/>
  <c r="F100"/>
  <c r="E100"/>
  <c r="C100"/>
  <c r="B100"/>
  <c r="H99"/>
  <c r="F99"/>
  <c r="E99"/>
  <c r="C99"/>
  <c r="B99"/>
  <c r="H98"/>
  <c r="F98"/>
  <c r="E98"/>
  <c r="C98"/>
  <c r="B98"/>
  <c r="H97"/>
  <c r="F97"/>
  <c r="E97"/>
  <c r="C97"/>
  <c r="B97"/>
  <c r="H96"/>
  <c r="F96"/>
  <c r="E96"/>
  <c r="C96"/>
  <c r="B96"/>
  <c r="H95"/>
  <c r="F95"/>
  <c r="E95"/>
  <c r="C95"/>
  <c r="B95"/>
  <c r="H94"/>
  <c r="F94"/>
  <c r="E94"/>
  <c r="C94"/>
  <c r="B94"/>
  <c r="H93"/>
  <c r="F93"/>
  <c r="E93"/>
  <c r="C93"/>
  <c r="B93"/>
  <c r="H92"/>
  <c r="F92"/>
  <c r="E92"/>
  <c r="C92"/>
  <c r="B92"/>
  <c r="H91"/>
  <c r="F91"/>
  <c r="E91"/>
  <c r="C91"/>
  <c r="B91"/>
  <c r="H90"/>
  <c r="F90"/>
  <c r="E90"/>
  <c r="C90"/>
  <c r="B90"/>
  <c r="H89"/>
  <c r="F89"/>
  <c r="E89"/>
  <c r="C89"/>
  <c r="B89"/>
  <c r="H88"/>
  <c r="F88"/>
  <c r="E88"/>
  <c r="C88"/>
  <c r="B88"/>
  <c r="H87"/>
  <c r="F87"/>
  <c r="E87"/>
  <c r="C87"/>
  <c r="B87"/>
  <c r="H86"/>
  <c r="F86"/>
  <c r="E86"/>
  <c r="C86"/>
  <c r="B86"/>
  <c r="H85"/>
  <c r="F85"/>
  <c r="E85"/>
  <c r="C85"/>
  <c r="B85"/>
  <c r="H84"/>
  <c r="F84"/>
  <c r="E84"/>
  <c r="C84"/>
  <c r="B84"/>
  <c r="H83"/>
  <c r="F83"/>
  <c r="E83"/>
  <c r="C83"/>
  <c r="B83"/>
  <c r="H70"/>
  <c r="F70"/>
  <c r="E70"/>
  <c r="C70"/>
  <c r="B70"/>
  <c r="H69"/>
  <c r="F69"/>
  <c r="E69"/>
  <c r="C69"/>
  <c r="B69"/>
  <c r="H68"/>
  <c r="F68"/>
  <c r="E68"/>
  <c r="C68"/>
  <c r="B68"/>
  <c r="H67"/>
  <c r="F67"/>
  <c r="E67"/>
  <c r="C67"/>
  <c r="B67"/>
  <c r="H66"/>
  <c r="F66"/>
  <c r="E66"/>
  <c r="C66"/>
  <c r="B66"/>
  <c r="H65"/>
  <c r="F65"/>
  <c r="E65"/>
  <c r="C65"/>
  <c r="B65"/>
  <c r="H64"/>
  <c r="F64"/>
  <c r="E64"/>
  <c r="C64"/>
  <c r="B64"/>
  <c r="H63"/>
  <c r="F63"/>
  <c r="E63"/>
  <c r="C63"/>
  <c r="B63"/>
  <c r="H62"/>
  <c r="F62"/>
  <c r="E62"/>
  <c r="C62"/>
  <c r="B62"/>
  <c r="H61"/>
  <c r="F61"/>
  <c r="E61"/>
  <c r="C61"/>
  <c r="B61"/>
  <c r="H60"/>
  <c r="F60"/>
  <c r="E60"/>
  <c r="C60"/>
  <c r="B60"/>
  <c r="H59"/>
  <c r="F59"/>
  <c r="E59"/>
  <c r="C59"/>
  <c r="B59"/>
  <c r="H58"/>
  <c r="F58"/>
  <c r="E58"/>
  <c r="C58"/>
  <c r="B58"/>
  <c r="H57"/>
  <c r="F57"/>
  <c r="E57"/>
  <c r="C57"/>
  <c r="B57"/>
  <c r="H56"/>
  <c r="F56"/>
  <c r="E56"/>
  <c r="C56"/>
  <c r="B56"/>
  <c r="H55"/>
  <c r="F55"/>
  <c r="E55"/>
  <c r="C55"/>
  <c r="B55"/>
  <c r="H54"/>
  <c r="F54"/>
  <c r="E54"/>
  <c r="C54"/>
  <c r="B54"/>
  <c r="H53"/>
  <c r="F53"/>
  <c r="E53"/>
  <c r="C53"/>
  <c r="B53"/>
  <c r="H52"/>
  <c r="F52"/>
  <c r="E52"/>
  <c r="C52"/>
  <c r="B52"/>
  <c r="H51"/>
  <c r="F51"/>
  <c r="E51"/>
  <c r="C51"/>
  <c r="B51"/>
  <c r="H50"/>
  <c r="F50"/>
  <c r="E50"/>
  <c r="C50"/>
  <c r="B50"/>
  <c r="H49"/>
  <c r="F49"/>
  <c r="E49"/>
  <c r="C49"/>
  <c r="B49"/>
  <c r="H48"/>
  <c r="F48"/>
  <c r="E48"/>
  <c r="C48"/>
  <c r="B48"/>
  <c r="H47"/>
  <c r="F47"/>
  <c r="E47"/>
  <c r="C47"/>
  <c r="B47"/>
  <c r="H46"/>
  <c r="F46"/>
  <c r="E46"/>
  <c r="C46"/>
  <c r="B46"/>
  <c r="H45"/>
  <c r="F45"/>
  <c r="E45"/>
  <c r="C45"/>
  <c r="B45"/>
  <c r="H44"/>
  <c r="F44"/>
  <c r="E44"/>
  <c r="C44"/>
  <c r="B44"/>
  <c r="H43"/>
  <c r="F43"/>
  <c r="E43"/>
  <c r="C43"/>
  <c r="B43"/>
  <c r="H42"/>
  <c r="F42"/>
  <c r="E42"/>
  <c r="C42"/>
  <c r="B42"/>
  <c r="H41"/>
  <c r="F41"/>
  <c r="E41"/>
  <c r="C41"/>
  <c r="B41"/>
  <c r="H40"/>
  <c r="F40"/>
  <c r="E40"/>
  <c r="C40"/>
  <c r="B40"/>
  <c r="H39"/>
  <c r="F39"/>
  <c r="E39"/>
  <c r="C39"/>
  <c r="B39"/>
  <c r="H38"/>
  <c r="F38"/>
  <c r="E38"/>
  <c r="C38"/>
  <c r="B38"/>
  <c r="H37"/>
  <c r="F37"/>
  <c r="E37"/>
  <c r="C37"/>
  <c r="B37"/>
  <c r="H36"/>
  <c r="F36"/>
  <c r="E36"/>
  <c r="C36"/>
  <c r="B36"/>
  <c r="H35"/>
  <c r="F35"/>
  <c r="E35"/>
  <c r="C35"/>
  <c r="B35"/>
  <c r="H34"/>
  <c r="F34"/>
  <c r="E34"/>
  <c r="C34"/>
  <c r="B34"/>
  <c r="H33"/>
  <c r="F33"/>
  <c r="E33"/>
  <c r="C33"/>
  <c r="B33"/>
  <c r="H32"/>
  <c r="F32"/>
  <c r="E32"/>
  <c r="C32"/>
  <c r="B32"/>
  <c r="H31"/>
  <c r="F31"/>
  <c r="E31"/>
  <c r="C31"/>
  <c r="B31"/>
  <c r="H30"/>
  <c r="F30"/>
  <c r="E30"/>
  <c r="C30"/>
  <c r="B30"/>
  <c r="H29"/>
  <c r="F29"/>
  <c r="E29"/>
  <c r="C29"/>
  <c r="B29"/>
  <c r="H28"/>
  <c r="F28"/>
  <c r="E28"/>
  <c r="C28"/>
  <c r="B28"/>
  <c r="H27"/>
  <c r="F27"/>
  <c r="E27"/>
  <c r="C27"/>
  <c r="B27"/>
  <c r="H26"/>
  <c r="F26"/>
  <c r="E26"/>
  <c r="C26"/>
  <c r="B26"/>
  <c r="H25"/>
  <c r="F25"/>
  <c r="E25"/>
  <c r="C25"/>
  <c r="B25"/>
  <c r="H24"/>
  <c r="F24"/>
  <c r="E24"/>
  <c r="C24"/>
  <c r="B24"/>
  <c r="H23"/>
  <c r="F23"/>
  <c r="E23"/>
  <c r="C23"/>
  <c r="B23"/>
  <c r="H22"/>
  <c r="F22"/>
  <c r="E22"/>
  <c r="C22"/>
  <c r="B22"/>
  <c r="H21"/>
  <c r="F21"/>
  <c r="E21"/>
  <c r="C21"/>
  <c r="B21"/>
  <c r="H20"/>
  <c r="F20"/>
  <c r="E20"/>
  <c r="C20"/>
  <c r="B20"/>
  <c r="H19"/>
  <c r="F19"/>
  <c r="E19"/>
  <c r="C19"/>
  <c r="B19"/>
  <c r="H18"/>
  <c r="F18"/>
  <c r="E18"/>
  <c r="C18"/>
  <c r="B18"/>
  <c r="H17"/>
  <c r="F17"/>
  <c r="E17"/>
  <c r="C17"/>
  <c r="B17"/>
  <c r="T16"/>
  <c r="H16"/>
  <c r="F16"/>
  <c r="E16"/>
  <c r="C16"/>
  <c r="B16"/>
  <c r="H15"/>
  <c r="F15"/>
  <c r="E15"/>
  <c r="C15"/>
  <c r="B15"/>
  <c r="H14"/>
  <c r="F14"/>
  <c r="E14"/>
  <c r="C14"/>
  <c r="B14"/>
  <c r="H13"/>
  <c r="F13"/>
  <c r="E13"/>
  <c r="C13"/>
  <c r="B13"/>
  <c r="H12"/>
  <c r="F12"/>
  <c r="E12"/>
  <c r="C12"/>
  <c r="B12"/>
  <c r="H11"/>
  <c r="F11"/>
  <c r="E11"/>
  <c r="C11"/>
  <c r="B11"/>
  <c r="H10"/>
  <c r="F10"/>
  <c r="E10"/>
  <c r="C10"/>
  <c r="B10"/>
  <c r="H9"/>
  <c r="F9"/>
  <c r="E9"/>
  <c r="C9"/>
  <c r="B9"/>
  <c r="H8"/>
  <c r="F8"/>
  <c r="E8"/>
  <c r="C8"/>
  <c r="B8"/>
  <c r="T7"/>
  <c r="H7"/>
  <c r="F7"/>
  <c r="E7"/>
  <c r="C7"/>
  <c r="B7"/>
  <c r="L4"/>
  <c r="J4"/>
  <c r="F4"/>
  <c r="A4"/>
  <c r="A2"/>
  <c r="A1"/>
  <c r="Q80"/>
  <c r="G80" s="1"/>
  <c r="G156" s="1"/>
  <c r="T15"/>
  <c r="T14"/>
  <c r="T13"/>
  <c r="T12"/>
  <c r="T11"/>
  <c r="T10"/>
  <c r="T9"/>
  <c r="T8"/>
  <c r="Q206" i="29"/>
  <c r="P206"/>
  <c r="M206"/>
  <c r="Q205"/>
  <c r="P205"/>
  <c r="M205"/>
  <c r="Q204"/>
  <c r="P204"/>
  <c r="M204"/>
  <c r="Q203"/>
  <c r="P203"/>
  <c r="M203"/>
  <c r="Q202"/>
  <c r="P202"/>
  <c r="M202"/>
  <c r="Q201"/>
  <c r="P201"/>
  <c r="M201"/>
  <c r="Q200"/>
  <c r="P200"/>
  <c r="M200"/>
  <c r="Q199"/>
  <c r="P199"/>
  <c r="M199"/>
  <c r="Q198"/>
  <c r="P198"/>
  <c r="M198"/>
  <c r="Q197"/>
  <c r="P197"/>
  <c r="M197"/>
  <c r="Q196"/>
  <c r="P196"/>
  <c r="M196"/>
  <c r="Q195"/>
  <c r="P195"/>
  <c r="M195"/>
  <c r="Q194"/>
  <c r="P194"/>
  <c r="M194"/>
  <c r="Q193"/>
  <c r="P193"/>
  <c r="M193"/>
  <c r="Q192"/>
  <c r="P192"/>
  <c r="M192"/>
  <c r="Q191"/>
  <c r="P191"/>
  <c r="M191"/>
  <c r="Q190"/>
  <c r="P190"/>
  <c r="M190"/>
  <c r="Q189"/>
  <c r="P189"/>
  <c r="M189"/>
  <c r="Q188"/>
  <c r="P188"/>
  <c r="M188"/>
  <c r="Q187"/>
  <c r="P187"/>
  <c r="M187"/>
  <c r="Q186"/>
  <c r="P186"/>
  <c r="M186"/>
  <c r="Q185"/>
  <c r="P185"/>
  <c r="M185"/>
  <c r="Q184"/>
  <c r="P184"/>
  <c r="M184"/>
  <c r="Q183"/>
  <c r="P183"/>
  <c r="M183"/>
  <c r="Q182"/>
  <c r="P182"/>
  <c r="M182"/>
  <c r="Q181"/>
  <c r="P181"/>
  <c r="M181"/>
  <c r="Q180"/>
  <c r="P180"/>
  <c r="M180"/>
  <c r="Q179"/>
  <c r="P179"/>
  <c r="M179"/>
  <c r="Q178"/>
  <c r="P178"/>
  <c r="M178"/>
  <c r="Q177"/>
  <c r="P177"/>
  <c r="M177"/>
  <c r="Q176"/>
  <c r="P176"/>
  <c r="M176"/>
  <c r="Q175"/>
  <c r="P175"/>
  <c r="M175"/>
  <c r="Q174"/>
  <c r="P174"/>
  <c r="M174"/>
  <c r="Q173"/>
  <c r="P173"/>
  <c r="M173"/>
  <c r="Q172"/>
  <c r="P172"/>
  <c r="M172"/>
  <c r="Q171"/>
  <c r="P171"/>
  <c r="M171"/>
  <c r="Q170"/>
  <c r="P170"/>
  <c r="M170"/>
  <c r="Q169"/>
  <c r="P169"/>
  <c r="M169"/>
  <c r="Q168"/>
  <c r="P168"/>
  <c r="M168"/>
  <c r="Q167"/>
  <c r="P167"/>
  <c r="M167"/>
  <c r="Q166"/>
  <c r="P166"/>
  <c r="M166"/>
  <c r="Q165"/>
  <c r="P165"/>
  <c r="M165"/>
  <c r="Q164"/>
  <c r="P164"/>
  <c r="M164"/>
  <c r="Q163"/>
  <c r="P163"/>
  <c r="M163"/>
  <c r="Q162"/>
  <c r="P162"/>
  <c r="M162"/>
  <c r="Q161"/>
  <c r="P161"/>
  <c r="M161"/>
  <c r="Q160"/>
  <c r="P160"/>
  <c r="M160"/>
  <c r="Q159"/>
  <c r="P159"/>
  <c r="M159"/>
  <c r="Q158"/>
  <c r="P158"/>
  <c r="M158"/>
  <c r="Q157"/>
  <c r="P157"/>
  <c r="M157"/>
  <c r="Q156"/>
  <c r="P156"/>
  <c r="M156"/>
  <c r="Q155"/>
  <c r="P155"/>
  <c r="M155"/>
  <c r="Q154"/>
  <c r="P154"/>
  <c r="M154"/>
  <c r="Q153"/>
  <c r="P153"/>
  <c r="M153"/>
  <c r="Q152"/>
  <c r="P152"/>
  <c r="M152"/>
  <c r="Q151"/>
  <c r="P151"/>
  <c r="M151"/>
  <c r="Q150"/>
  <c r="P150"/>
  <c r="M150"/>
  <c r="Q149"/>
  <c r="P149"/>
  <c r="M149"/>
  <c r="Q148"/>
  <c r="P148"/>
  <c r="M148"/>
  <c r="Q147"/>
  <c r="P147"/>
  <c r="M147"/>
  <c r="Q146"/>
  <c r="P146"/>
  <c r="M146"/>
  <c r="Q145"/>
  <c r="P145"/>
  <c r="M145"/>
  <c r="Q144"/>
  <c r="P144"/>
  <c r="M144"/>
  <c r="Q143"/>
  <c r="P143"/>
  <c r="M143"/>
  <c r="Q142"/>
  <c r="P142"/>
  <c r="M142"/>
  <c r="Q141"/>
  <c r="P141"/>
  <c r="M141"/>
  <c r="Q140"/>
  <c r="P140"/>
  <c r="M140"/>
  <c r="Q139"/>
  <c r="P139"/>
  <c r="M139"/>
  <c r="Q138"/>
  <c r="P138"/>
  <c r="M138"/>
  <c r="Q137"/>
  <c r="P137"/>
  <c r="M137"/>
  <c r="Q136"/>
  <c r="P136"/>
  <c r="M136"/>
  <c r="Q135"/>
  <c r="P135"/>
  <c r="M135"/>
  <c r="Q134"/>
  <c r="P134"/>
  <c r="M134"/>
  <c r="Q133"/>
  <c r="P133"/>
  <c r="M133"/>
  <c r="Q132"/>
  <c r="P132"/>
  <c r="M132"/>
  <c r="Q131"/>
  <c r="P131"/>
  <c r="M131"/>
  <c r="Q130"/>
  <c r="P130"/>
  <c r="M130"/>
  <c r="Q129"/>
  <c r="P129"/>
  <c r="M129"/>
  <c r="Q128"/>
  <c r="P128"/>
  <c r="M128"/>
  <c r="Q127"/>
  <c r="P127"/>
  <c r="M127"/>
  <c r="Q126"/>
  <c r="P126"/>
  <c r="M126"/>
  <c r="Q125"/>
  <c r="P125"/>
  <c r="M125"/>
  <c r="Q124"/>
  <c r="P124"/>
  <c r="M124"/>
  <c r="Q123"/>
  <c r="P123"/>
  <c r="M123"/>
  <c r="Q122"/>
  <c r="P122"/>
  <c r="M122"/>
  <c r="Q121"/>
  <c r="P121"/>
  <c r="M121"/>
  <c r="Q120"/>
  <c r="P120"/>
  <c r="M120"/>
  <c r="Q119"/>
  <c r="P119"/>
  <c r="M119"/>
  <c r="Q118"/>
  <c r="P118"/>
  <c r="M118"/>
  <c r="Q117"/>
  <c r="P117"/>
  <c r="M117"/>
  <c r="Q116"/>
  <c r="P116"/>
  <c r="M116"/>
  <c r="Q115"/>
  <c r="P115"/>
  <c r="M115"/>
  <c r="Q114"/>
  <c r="P114"/>
  <c r="M114"/>
  <c r="Q113"/>
  <c r="P113"/>
  <c r="M113"/>
  <c r="Q112"/>
  <c r="P112"/>
  <c r="M112"/>
  <c r="Q111"/>
  <c r="P111"/>
  <c r="M111"/>
  <c r="Q110"/>
  <c r="P110"/>
  <c r="M110"/>
  <c r="Q109"/>
  <c r="P109"/>
  <c r="M109"/>
  <c r="Q108"/>
  <c r="P108"/>
  <c r="M108"/>
  <c r="Q107"/>
  <c r="P107"/>
  <c r="M107"/>
  <c r="Q106"/>
  <c r="P106"/>
  <c r="M106"/>
  <c r="Q105"/>
  <c r="P105"/>
  <c r="M105"/>
  <c r="Q104"/>
  <c r="P104"/>
  <c r="M104"/>
  <c r="Q103"/>
  <c r="P103"/>
  <c r="M103"/>
  <c r="Q102"/>
  <c r="P102"/>
  <c r="M102"/>
  <c r="Q101"/>
  <c r="P101"/>
  <c r="M101"/>
  <c r="Q100"/>
  <c r="P100"/>
  <c r="M100"/>
  <c r="Q99"/>
  <c r="P99"/>
  <c r="M99"/>
  <c r="Q98"/>
  <c r="P98"/>
  <c r="M98"/>
  <c r="Q97"/>
  <c r="P97"/>
  <c r="M97"/>
  <c r="Q96"/>
  <c r="P96"/>
  <c r="M96"/>
  <c r="Q95"/>
  <c r="P95"/>
  <c r="M95"/>
  <c r="Q94"/>
  <c r="P94"/>
  <c r="M94"/>
  <c r="Q93"/>
  <c r="P93"/>
  <c r="M93"/>
  <c r="Q92"/>
  <c r="P92"/>
  <c r="M92"/>
  <c r="Q91"/>
  <c r="P91"/>
  <c r="M91"/>
  <c r="Q90"/>
  <c r="P90"/>
  <c r="M90"/>
  <c r="Q89"/>
  <c r="P89"/>
  <c r="M89"/>
  <c r="Q88"/>
  <c r="P88"/>
  <c r="M88"/>
  <c r="Q87"/>
  <c r="P87"/>
  <c r="M87"/>
  <c r="Q86"/>
  <c r="P86"/>
  <c r="M86"/>
  <c r="Q85"/>
  <c r="P85"/>
  <c r="M85"/>
  <c r="Q84"/>
  <c r="P84"/>
  <c r="M84"/>
  <c r="Q83"/>
  <c r="P83"/>
  <c r="M83"/>
  <c r="Q82"/>
  <c r="P82"/>
  <c r="M82"/>
  <c r="Q81"/>
  <c r="P81"/>
  <c r="M81"/>
  <c r="Q80"/>
  <c r="P80"/>
  <c r="M80"/>
  <c r="Q79"/>
  <c r="P79"/>
  <c r="M79"/>
  <c r="Q78"/>
  <c r="P78"/>
  <c r="M78"/>
  <c r="Q77"/>
  <c r="P77"/>
  <c r="M77"/>
  <c r="Q76"/>
  <c r="P76"/>
  <c r="M76"/>
  <c r="Q75"/>
  <c r="P75"/>
  <c r="M75"/>
  <c r="Q74"/>
  <c r="P74"/>
  <c r="M74"/>
  <c r="Q73"/>
  <c r="P73"/>
  <c r="M73"/>
  <c r="Q72"/>
  <c r="P72"/>
  <c r="M72"/>
  <c r="Q71"/>
  <c r="P71"/>
  <c r="M71"/>
  <c r="Q70"/>
  <c r="P70"/>
  <c r="M70"/>
  <c r="Q69"/>
  <c r="P69"/>
  <c r="M69"/>
  <c r="Q68"/>
  <c r="P68"/>
  <c r="M68"/>
  <c r="Q67"/>
  <c r="P67"/>
  <c r="M67"/>
  <c r="Q66"/>
  <c r="P66"/>
  <c r="M66"/>
  <c r="Q65"/>
  <c r="P65"/>
  <c r="M65"/>
  <c r="Q64"/>
  <c r="P64"/>
  <c r="M64"/>
  <c r="Q63"/>
  <c r="P63"/>
  <c r="M63"/>
  <c r="Q62"/>
  <c r="P62"/>
  <c r="M62"/>
  <c r="Q61"/>
  <c r="P61"/>
  <c r="M61"/>
  <c r="Q60"/>
  <c r="P60"/>
  <c r="M60"/>
  <c r="Q59"/>
  <c r="P59"/>
  <c r="M59"/>
  <c r="Q58"/>
  <c r="P58"/>
  <c r="M58"/>
  <c r="Q57"/>
  <c r="P57"/>
  <c r="M57"/>
  <c r="Q56"/>
  <c r="P56"/>
  <c r="M56"/>
  <c r="Q55"/>
  <c r="P55"/>
  <c r="M55"/>
  <c r="Q54"/>
  <c r="P54"/>
  <c r="M54"/>
  <c r="Q53"/>
  <c r="P53"/>
  <c r="M53"/>
  <c r="Q52"/>
  <c r="P52"/>
  <c r="M52"/>
  <c r="Q51"/>
  <c r="P51"/>
  <c r="M51"/>
  <c r="Q50"/>
  <c r="P50"/>
  <c r="M50"/>
  <c r="Q49"/>
  <c r="P49"/>
  <c r="M49"/>
  <c r="Q48"/>
  <c r="P48"/>
  <c r="M48"/>
  <c r="Q47"/>
  <c r="P47"/>
  <c r="M47"/>
  <c r="Q46"/>
  <c r="P46"/>
  <c r="M46"/>
  <c r="Q45"/>
  <c r="P45"/>
  <c r="M45"/>
  <c r="Q44"/>
  <c r="P44"/>
  <c r="M44"/>
  <c r="Q43"/>
  <c r="P43"/>
  <c r="M43"/>
  <c r="Q42"/>
  <c r="P42"/>
  <c r="M42"/>
  <c r="Q41"/>
  <c r="P41"/>
  <c r="M41"/>
  <c r="Q40"/>
  <c r="P40"/>
  <c r="M40"/>
  <c r="Q39"/>
  <c r="P39"/>
  <c r="M39"/>
  <c r="Q38"/>
  <c r="P38"/>
  <c r="M38"/>
  <c r="Q37"/>
  <c r="P37"/>
  <c r="M37"/>
  <c r="Q36"/>
  <c r="P36"/>
  <c r="M36"/>
  <c r="Q35"/>
  <c r="P35"/>
  <c r="M35"/>
  <c r="Q34"/>
  <c r="P34"/>
  <c r="M34"/>
  <c r="Q33"/>
  <c r="P33"/>
  <c r="M33"/>
  <c r="Q32"/>
  <c r="P32"/>
  <c r="M32"/>
  <c r="Q31"/>
  <c r="P31"/>
  <c r="M31"/>
  <c r="Q30"/>
  <c r="P30"/>
  <c r="M30"/>
  <c r="Q29"/>
  <c r="P29"/>
  <c r="M29"/>
  <c r="Q28"/>
  <c r="P28"/>
  <c r="M28"/>
  <c r="Q27"/>
  <c r="P27"/>
  <c r="M27"/>
  <c r="Q26"/>
  <c r="P26"/>
  <c r="M26"/>
  <c r="Q25"/>
  <c r="P25"/>
  <c r="M25"/>
  <c r="Q24"/>
  <c r="P24"/>
  <c r="M24"/>
  <c r="Q23"/>
  <c r="P23"/>
  <c r="M23"/>
  <c r="Q22"/>
  <c r="P22"/>
  <c r="M22"/>
  <c r="Q21"/>
  <c r="P21"/>
  <c r="M21"/>
  <c r="Q20"/>
  <c r="P20"/>
  <c r="M20"/>
  <c r="Q19"/>
  <c r="P19"/>
  <c r="M19"/>
  <c r="Q18"/>
  <c r="P18"/>
  <c r="M18"/>
  <c r="Q17"/>
  <c r="P17"/>
  <c r="M17"/>
  <c r="Q16"/>
  <c r="P16"/>
  <c r="M16"/>
  <c r="Q15"/>
  <c r="P15"/>
  <c r="M15"/>
  <c r="Q14"/>
  <c r="P14"/>
  <c r="M14"/>
  <c r="Q13"/>
  <c r="P13"/>
  <c r="M13"/>
  <c r="Q12"/>
  <c r="P12"/>
  <c r="M12"/>
  <c r="Q11"/>
  <c r="P11"/>
  <c r="M11"/>
  <c r="Q10"/>
  <c r="P10"/>
  <c r="M10"/>
  <c r="Q9"/>
  <c r="P9"/>
  <c r="M9"/>
  <c r="Q8"/>
  <c r="P8"/>
  <c r="M8"/>
  <c r="Q7"/>
  <c r="P7"/>
  <c r="M7"/>
  <c r="J5"/>
  <c r="D5"/>
  <c r="C5"/>
  <c r="A2"/>
  <c r="A1"/>
  <c r="G4" i="28"/>
  <c r="J4"/>
  <c r="F4"/>
  <c r="C4"/>
  <c r="A4"/>
  <c r="A2"/>
  <c r="A1"/>
  <c r="D5" i="46"/>
  <c r="E5"/>
  <c r="E51"/>
  <c r="C5"/>
  <c r="B5"/>
  <c r="A5"/>
  <c r="A3"/>
  <c r="A2"/>
  <c r="F5" i="47"/>
  <c r="I5"/>
  <c r="H51"/>
  <c r="E5"/>
  <c r="C5"/>
  <c r="A5"/>
  <c r="A3"/>
  <c r="A2"/>
  <c r="H5" i="48"/>
  <c r="K5"/>
  <c r="I63"/>
  <c r="F5"/>
  <c r="D5"/>
  <c r="A5"/>
  <c r="A3"/>
  <c r="A2"/>
  <c r="F5" i="49"/>
  <c r="I5"/>
  <c r="E5"/>
  <c r="C5"/>
  <c r="A5"/>
  <c r="A3"/>
  <c r="A2"/>
  <c r="E75" i="30"/>
  <c r="E73"/>
  <c r="E74"/>
  <c r="E72"/>
  <c r="N225" i="13"/>
  <c r="N156"/>
  <c r="E73" i="35"/>
  <c r="E149" s="1"/>
  <c r="G73"/>
  <c r="G149" s="1"/>
  <c r="E74"/>
  <c r="E150" s="1"/>
  <c r="G74"/>
  <c r="G150" s="1"/>
  <c r="E75"/>
  <c r="E151" s="1"/>
  <c r="G75"/>
  <c r="G151" s="1"/>
  <c r="E76"/>
  <c r="E152" s="1"/>
  <c r="G76"/>
  <c r="G152" s="1"/>
  <c r="E77"/>
  <c r="E153" s="1"/>
  <c r="G77"/>
  <c r="G153" s="1"/>
  <c r="E78"/>
  <c r="E154" s="1"/>
  <c r="G78"/>
  <c r="G154" s="1"/>
  <c r="E79"/>
  <c r="E155" s="1"/>
  <c r="G79"/>
  <c r="G155" s="1"/>
  <c r="E80"/>
  <c r="E156" s="1"/>
  <c r="G73" i="34"/>
  <c r="G74"/>
  <c r="G75"/>
  <c r="G76"/>
  <c r="G77"/>
  <c r="G78"/>
  <c r="G79"/>
  <c r="E73" i="68"/>
  <c r="E75"/>
  <c r="E77"/>
  <c r="E79"/>
  <c r="G79"/>
  <c r="G77"/>
  <c r="G75"/>
  <c r="E73" i="31"/>
  <c r="E75" i="16"/>
  <c r="E73"/>
  <c r="E74"/>
  <c r="E72"/>
  <c r="G73" i="18"/>
  <c r="G74"/>
  <c r="G75"/>
  <c r="G76"/>
  <c r="G77"/>
  <c r="G78"/>
  <c r="G79"/>
  <c r="E73" i="17"/>
  <c r="E75"/>
  <c r="E77"/>
  <c r="E222" i="45"/>
  <c r="J222"/>
  <c r="E223"/>
  <c r="J223"/>
  <c r="E224"/>
  <c r="J224"/>
  <c r="E225"/>
  <c r="J225"/>
  <c r="E226"/>
  <c r="J226"/>
  <c r="E227"/>
  <c r="J227"/>
  <c r="N304"/>
  <c r="G73" i="25"/>
  <c r="G74"/>
  <c r="G75"/>
  <c r="G76"/>
  <c r="E78"/>
  <c r="E73" i="24"/>
  <c r="E75"/>
  <c r="E77"/>
  <c r="E73" i="22"/>
  <c r="G73" i="12"/>
  <c r="G74"/>
  <c r="G75"/>
  <c r="G76"/>
  <c r="G77"/>
  <c r="G78"/>
  <c r="G79"/>
  <c r="E77" i="11"/>
  <c r="E73" i="10"/>
  <c r="E222" i="40"/>
  <c r="J222"/>
  <c r="E223"/>
  <c r="J223"/>
  <c r="E224"/>
  <c r="J224"/>
  <c r="E225"/>
  <c r="J225"/>
  <c r="E226"/>
  <c r="J226"/>
  <c r="E227"/>
  <c r="J227"/>
  <c r="E228"/>
  <c r="N225" i="19" l="1"/>
  <c r="N156"/>
  <c r="E79" i="43"/>
  <c r="E75"/>
  <c r="E78"/>
  <c r="E74"/>
  <c r="E77"/>
  <c r="E76"/>
  <c r="E72"/>
  <c r="E73"/>
  <c r="E79" i="38"/>
  <c r="E76"/>
  <c r="E72"/>
  <c r="E78"/>
  <c r="E74"/>
  <c r="E76" i="18"/>
  <c r="E80"/>
  <c r="L77" i="45"/>
  <c r="G73" i="33"/>
  <c r="G74"/>
  <c r="G75"/>
  <c r="G76"/>
  <c r="E78"/>
  <c r="E72" i="68"/>
  <c r="E76"/>
  <c r="G74"/>
  <c r="E74" i="31"/>
  <c r="E78" i="17"/>
  <c r="G73" i="26"/>
  <c r="G74"/>
  <c r="G75"/>
  <c r="G76"/>
  <c r="G77"/>
  <c r="G78"/>
  <c r="G79"/>
  <c r="E73" i="25"/>
  <c r="E75"/>
  <c r="E77"/>
  <c r="E74" i="23"/>
  <c r="E72" i="22"/>
  <c r="E72" i="11"/>
  <c r="E74"/>
  <c r="E76"/>
  <c r="E74" i="10"/>
  <c r="G72" i="40"/>
  <c r="G363" s="1"/>
  <c r="L72"/>
  <c r="G73"/>
  <c r="G364" s="1"/>
  <c r="L73"/>
  <c r="G74"/>
  <c r="L74"/>
  <c r="G75"/>
  <c r="L75"/>
  <c r="G76"/>
  <c r="L76"/>
  <c r="G77"/>
  <c r="L77"/>
  <c r="G78"/>
  <c r="J78"/>
  <c r="L78"/>
  <c r="E79"/>
  <c r="G79"/>
  <c r="N229"/>
  <c r="Q79" i="39"/>
  <c r="U3" i="29"/>
  <c r="G225" i="19"/>
  <c r="G156"/>
  <c r="G225" i="13"/>
  <c r="G156"/>
  <c r="L229" i="40"/>
  <c r="L370"/>
  <c r="L370" i="45"/>
  <c r="L229"/>
  <c r="G72" i="68"/>
  <c r="G76"/>
  <c r="E80" i="19"/>
  <c r="E73" i="18"/>
  <c r="E75"/>
  <c r="E77"/>
  <c r="E79"/>
  <c r="E78" i="45"/>
  <c r="G78"/>
  <c r="J78"/>
  <c r="L78"/>
  <c r="E79"/>
  <c r="G79"/>
  <c r="J79"/>
  <c r="E73" i="13"/>
  <c r="G73"/>
  <c r="E74"/>
  <c r="G74"/>
  <c r="E75"/>
  <c r="G75"/>
  <c r="E76"/>
  <c r="G76"/>
  <c r="E77"/>
  <c r="G77"/>
  <c r="E78"/>
  <c r="G78"/>
  <c r="E79"/>
  <c r="G79"/>
  <c r="E80"/>
  <c r="E73" i="12"/>
  <c r="E75"/>
  <c r="E77"/>
  <c r="E79"/>
  <c r="G222" i="40"/>
  <c r="G223"/>
  <c r="E72" i="31"/>
  <c r="E149" i="19"/>
  <c r="E72" i="17"/>
  <c r="E76"/>
  <c r="G222" i="45"/>
  <c r="E72" i="44"/>
  <c r="E147" s="1"/>
  <c r="G72"/>
  <c r="G147" s="1"/>
  <c r="E73"/>
  <c r="E148" s="1"/>
  <c r="G73"/>
  <c r="G148" s="1"/>
  <c r="E74"/>
  <c r="E149" s="1"/>
  <c r="G74"/>
  <c r="G149" s="1"/>
  <c r="E75"/>
  <c r="E150" s="1"/>
  <c r="G75"/>
  <c r="G150" s="1"/>
  <c r="E76"/>
  <c r="E151" s="1"/>
  <c r="G76"/>
  <c r="G151" s="1"/>
  <c r="E77"/>
  <c r="E152" s="1"/>
  <c r="G77"/>
  <c r="G152" s="1"/>
  <c r="E78"/>
  <c r="E153" s="1"/>
  <c r="G78"/>
  <c r="G153" s="1"/>
  <c r="E79"/>
  <c r="E154" s="1"/>
  <c r="E73" i="23"/>
  <c r="J79" i="40"/>
  <c r="E72" i="39"/>
  <c r="E147" s="1"/>
  <c r="G72"/>
  <c r="G147" s="1"/>
  <c r="E73"/>
  <c r="E148" s="1"/>
  <c r="G73"/>
  <c r="G148" s="1"/>
  <c r="E74"/>
  <c r="E149" s="1"/>
  <c r="G74"/>
  <c r="G149" s="1"/>
  <c r="E75"/>
  <c r="E150" s="1"/>
  <c r="G75"/>
  <c r="G150" s="1"/>
  <c r="E76"/>
  <c r="E151" s="1"/>
  <c r="G76"/>
  <c r="G151" s="1"/>
  <c r="E77"/>
  <c r="E152" s="1"/>
  <c r="G77"/>
  <c r="G152" s="1"/>
  <c r="E78"/>
  <c r="E153" s="1"/>
  <c r="G78"/>
  <c r="G153" s="1"/>
  <c r="E73" i="38"/>
  <c r="E75"/>
  <c r="E77"/>
  <c r="G79" i="39" l="1"/>
  <c r="G154" s="1"/>
  <c r="E79"/>
  <c r="E154" s="1"/>
  <c r="G229" i="40"/>
  <c r="G370"/>
  <c r="L369"/>
  <c r="L228"/>
  <c r="G369"/>
  <c r="G228"/>
  <c r="G368"/>
  <c r="G227"/>
  <c r="G367"/>
  <c r="G226"/>
  <c r="G366"/>
  <c r="G225"/>
  <c r="G365"/>
  <c r="G224"/>
  <c r="E229"/>
  <c r="E370"/>
  <c r="J228"/>
  <c r="J369"/>
  <c r="L368"/>
  <c r="L227"/>
  <c r="L367"/>
  <c r="L226"/>
  <c r="L366"/>
  <c r="L225"/>
  <c r="L365"/>
  <c r="L224"/>
  <c r="L364"/>
  <c r="L223"/>
  <c r="L363"/>
  <c r="L222"/>
  <c r="L368" i="45"/>
  <c r="L227"/>
  <c r="J370" i="40"/>
  <c r="J229"/>
  <c r="E225" i="13"/>
  <c r="E156"/>
  <c r="E224"/>
  <c r="E155"/>
  <c r="E223"/>
  <c r="E154"/>
  <c r="E222"/>
  <c r="E153"/>
  <c r="E221"/>
  <c r="E152"/>
  <c r="E220"/>
  <c r="E151"/>
  <c r="E219"/>
  <c r="E150"/>
  <c r="E218"/>
  <c r="E149"/>
  <c r="G370" i="45"/>
  <c r="G229"/>
  <c r="L369"/>
  <c r="L228"/>
  <c r="G369"/>
  <c r="G228"/>
  <c r="E225" i="19"/>
  <c r="E156"/>
  <c r="G224" i="13"/>
  <c r="G155"/>
  <c r="G223"/>
  <c r="G154"/>
  <c r="G222"/>
  <c r="G153"/>
  <c r="G221"/>
  <c r="G152"/>
  <c r="G220"/>
  <c r="G151"/>
  <c r="G219"/>
  <c r="G150"/>
  <c r="G218"/>
  <c r="G149"/>
  <c r="J370" i="45"/>
  <c r="J229"/>
  <c r="E370"/>
  <c r="E229"/>
  <c r="J369"/>
  <c r="J228"/>
  <c r="E369"/>
  <c r="E228"/>
</calcChain>
</file>

<file path=xl/comments1.xml><?xml version="1.0" encoding="utf-8"?>
<comments xmlns="http://schemas.openxmlformats.org/spreadsheetml/2006/main">
  <authors>
    <author>Anders Wennberg</author>
  </authors>
  <commentList>
    <comment ref="P7" authorId="0">
      <text>
        <r>
          <rPr>
            <b/>
            <sz val="8"/>
            <color indexed="8"/>
            <rFont val="Tahoma"/>
            <family val="2"/>
          </rPr>
          <t>Determine the player's final Acceptance Status:
QA= Direct Acceptance in Qual.
WC=Wild Card in Qualifying
MD= Moved into Main Draw (as a result of a Late Withdrawal or as a Special Exempt)</t>
        </r>
      </text>
    </comment>
  </commentList>
</comments>
</file>

<file path=xl/comments2.xml><?xml version="1.0" encoding="utf-8"?>
<comments xmlns="http://schemas.openxmlformats.org/spreadsheetml/2006/main">
  <authors>
    <author>Anders Wennberg</author>
  </authors>
  <commentList>
    <comment ref="O6" authorId="0">
      <text>
        <r>
          <rPr>
            <b/>
            <sz val="8"/>
            <color indexed="8"/>
            <rFont val="Tahoma"/>
            <family val="2"/>
          </rPr>
          <t>Player's final Acceptance Status:
DA= Direct Acceptance
WC=Wild Card
SE=Special Exempt
Q=Qualifier
LL=Lucky Loser
Blank=Not on draw</t>
        </r>
      </text>
    </comment>
    <comment ref="R6" authorId="0">
      <text>
        <r>
          <rPr>
            <b/>
            <sz val="8"/>
            <color indexed="8"/>
            <rFont val="Tahoma"/>
            <family val="2"/>
            <charset val="161"/>
          </rPr>
          <t>When the seeding list is ready: fill in Seed position 1,2,3,4,…
Leave blank for unseeded players</t>
        </r>
      </text>
    </comment>
  </commentList>
</comments>
</file>

<file path=xl/comments3.xml><?xml version="1.0" encoding="utf-8"?>
<comments xmlns="http://schemas.openxmlformats.org/spreadsheetml/2006/main">
  <authors>
    <author>Anders Wennberg</author>
  </authors>
  <commentList>
    <comment ref="D7" authorId="0">
      <text>
        <r>
          <rPr>
            <b/>
            <sz val="8"/>
            <color indexed="8"/>
            <rFont val="Tahoma"/>
            <family val="2"/>
            <charset val="161"/>
          </rPr>
          <t>Before making the draw:
On the Prep-sheet did you:
- fill in QA, WC's?
- fill in the Seed Positions?
- Sort?
If YES: continue making the draw
Otherwise: return to finish preparations</t>
        </r>
      </text>
    </comment>
  </commentList>
</comments>
</file>

<file path=xl/comments4.xml><?xml version="1.0" encoding="utf-8"?>
<comments xmlns="http://schemas.openxmlformats.org/spreadsheetml/2006/main">
  <authors>
    <author>Anders Wennberg</author>
  </authors>
  <commentList>
    <comment ref="D7" authorId="0">
      <text>
        <r>
          <rPr>
            <b/>
            <sz val="8"/>
            <color indexed="8"/>
            <rFont val="Tahoma"/>
            <family val="2"/>
            <charset val="161"/>
          </rPr>
          <t>Before making the draw:
On the Prep-sheet did you:
- fill in QA, WC's?
- fill in the Seed Positions?
- Sort?
If YES: continue making the draw
Otherwise: return to finish preparations</t>
        </r>
      </text>
    </comment>
  </commentList>
</comments>
</file>

<file path=xl/comments5.xml><?xml version="1.0" encoding="utf-8"?>
<comments xmlns="http://schemas.openxmlformats.org/spreadsheetml/2006/main">
  <authors>
    <author>Anders Wennberg</author>
  </authors>
  <commentList>
    <comment ref="D7" authorId="0">
      <text>
        <r>
          <rPr>
            <b/>
            <sz val="8"/>
            <color indexed="8"/>
            <rFont val="Tahoma"/>
            <family val="2"/>
            <charset val="161"/>
          </rPr>
          <t xml:space="preserve">Before making the draw:
On the Prep-sheet did you:
- fill in QA, WC's?
- fill in the Seed Positions?
- Sort?
If YES: continue making the draw
Otherwise: return to finish preparations
</t>
        </r>
      </text>
    </comment>
  </commentList>
</comments>
</file>

<file path=xl/comments6.xml><?xml version="1.0" encoding="utf-8"?>
<comments xmlns="http://schemas.openxmlformats.org/spreadsheetml/2006/main">
  <authors>
    <author>Anders Wennberg</author>
  </authors>
  <commentList>
    <comment ref="D7" authorId="0">
      <text>
        <r>
          <rPr>
            <b/>
            <sz val="8"/>
            <color indexed="8"/>
            <rFont val="Tahoma"/>
            <family val="2"/>
            <charset val="161"/>
          </rPr>
          <t xml:space="preserve">Before making the draw:
On the Prep-sheet did you:
- fill in QA, WC's?
- fill in the Seed Positions?
- Sort?
If YES: continue making the draw
Otherwise: return to finish preparations
</t>
        </r>
      </text>
    </comment>
  </commentList>
</comments>
</file>

<file path=xl/comments7.xml><?xml version="1.0" encoding="utf-8"?>
<comments xmlns="http://schemas.openxmlformats.org/spreadsheetml/2006/main">
  <authors>
    <author>Anders Wennberg</author>
  </authors>
  <commentList>
    <comment ref="O6" authorId="0">
      <text>
        <r>
          <rPr>
            <b/>
            <sz val="8"/>
            <color indexed="8"/>
            <rFont val="Tahoma"/>
            <family val="2"/>
          </rPr>
          <t>Player's final Acceptance Status:
DA= Direct Acceptance
WC=Wild Card
SE=Special Exempt
Q=Qualifier
LL=Lucky Loser
Blank=Not on draw</t>
        </r>
      </text>
    </comment>
    <comment ref="R6" authorId="0">
      <text>
        <r>
          <rPr>
            <b/>
            <sz val="8"/>
            <color indexed="8"/>
            <rFont val="Tahoma"/>
            <family val="2"/>
            <charset val="161"/>
          </rPr>
          <t>When the seeding list is ready: fill in Seed position 1,2,3,4,…
Leave blank for unseeded players</t>
        </r>
      </text>
    </comment>
  </commentList>
</comments>
</file>

<file path=xl/comments8.xml><?xml version="1.0" encoding="utf-8"?>
<comments xmlns="http://schemas.openxmlformats.org/spreadsheetml/2006/main">
  <authors>
    <author>Anders Wennberg</author>
  </authors>
  <commentList>
    <comment ref="D7" authorId="0">
      <text>
        <r>
          <rPr>
            <b/>
            <sz val="8"/>
            <color indexed="8"/>
            <rFont val="Tahoma"/>
            <family val="2"/>
            <charset val="161"/>
          </rPr>
          <t>Before making the draw:
On the Prep-sheet did you:
- fill in QA, WC's?
- fill in the Seed Positions?
- Sort?
If YES: continue making the draw
Otherwise: return to finish preparations</t>
        </r>
      </text>
    </comment>
  </commentList>
</comments>
</file>

<file path=xl/comments9.xml><?xml version="1.0" encoding="utf-8"?>
<comments xmlns="http://schemas.openxmlformats.org/spreadsheetml/2006/main">
  <authors>
    <author>Anders Wennberg</author>
  </authors>
  <commentList>
    <comment ref="D7" authorId="0">
      <text>
        <r>
          <rPr>
            <b/>
            <sz val="8"/>
            <color indexed="8"/>
            <rFont val="Tahoma"/>
            <family val="2"/>
            <charset val="161"/>
          </rPr>
          <t>Before making the draw:
On the Prep-sheet did you:
- fill in QA, WC's?
- fill in the Seed Positions?
- Sort?
If YES: continue making the draw
Otherwise: return to finish preparations</t>
        </r>
      </text>
    </comment>
  </commentList>
</comments>
</file>

<file path=xl/comments10.xml><?xml version="1.0" encoding="utf-8"?>
<comments xmlns="http://schemas.openxmlformats.org/spreadsheetml/2006/main">
  <authors>
    <author>Anders Wennberg</author>
  </authors>
  <commentList>
    <comment ref="D7" authorId="0">
      <text>
        <r>
          <rPr>
            <b/>
            <sz val="8"/>
            <color indexed="8"/>
            <rFont val="Tahoma"/>
            <family val="2"/>
            <charset val="161"/>
          </rPr>
          <t xml:space="preserve">Before making the draw:
On the Prep-sheet did you:
- fill in QA, WC's?
- fill in the Seed Positions?
- Sort?
If YES: continue making the draw
Otherwise: return to finish preparations
</t>
        </r>
      </text>
    </comment>
  </commentList>
</comments>
</file>

<file path=xl/comments11.xml><?xml version="1.0" encoding="utf-8"?>
<comments xmlns="http://schemas.openxmlformats.org/spreadsheetml/2006/main">
  <authors>
    <author>Anders Wennberg</author>
  </authors>
  <commentList>
    <comment ref="D7" authorId="0">
      <text>
        <r>
          <rPr>
            <b/>
            <sz val="8"/>
            <color indexed="8"/>
            <rFont val="Tahoma"/>
            <family val="2"/>
            <charset val="161"/>
          </rPr>
          <t xml:space="preserve">Before making the draw:
On the Prep-sheet did you:
- fill in QA, WC's?
- fill in the Seed Positions?
- Sort?
If YES: continue making the draw
Otherwise: return to finish preparations
</t>
        </r>
      </text>
    </comment>
  </commentList>
</comments>
</file>

<file path=xl/comments12.xml><?xml version="1.0" encoding="utf-8"?>
<comments xmlns="http://schemas.openxmlformats.org/spreadsheetml/2006/main">
  <authors>
    <author>Anders Wennberg</author>
  </authors>
  <commentList>
    <comment ref="O6" authorId="0">
      <text>
        <r>
          <rPr>
            <b/>
            <sz val="8"/>
            <color indexed="8"/>
            <rFont val="Tahoma"/>
            <family val="2"/>
          </rPr>
          <t>Determine the player's final Acceptance Status:
QA= Direct Acceptance in Qual.
WC=Wild Card in Qualifying
MD= Moved into Main Draw (as a result of a Late Withdrawal or as a Special Exempt)</t>
        </r>
      </text>
    </comment>
    <comment ref="R6" authorId="0">
      <text>
        <r>
          <rPr>
            <b/>
            <sz val="8"/>
            <color indexed="8"/>
            <rFont val="Tahoma"/>
            <family val="2"/>
            <charset val="161"/>
          </rPr>
          <t>When the seeding list is ready: fill in Seed position 1,2,3,4,…
Leave blank for unseeded players</t>
        </r>
      </text>
    </comment>
  </commentList>
</comments>
</file>

<file path=xl/comments13.xml><?xml version="1.0" encoding="utf-8"?>
<comments xmlns="http://schemas.openxmlformats.org/spreadsheetml/2006/main">
  <authors>
    <author>Anders Wennberg</author>
  </authors>
  <commentList>
    <comment ref="D7" authorId="0">
      <text>
        <r>
          <rPr>
            <b/>
            <sz val="8"/>
            <color indexed="8"/>
            <rFont val="Tahoma"/>
            <family val="2"/>
            <charset val="161"/>
          </rPr>
          <t>Before making the draw:
On the Prep-sheet did you:
- fill in QA, WC's?
- fill in the Seed Positions?
- Sort?
If YES: continue making the draw
Otherwise: return to finish preparations</t>
        </r>
      </text>
    </comment>
  </commentList>
</comments>
</file>

<file path=xl/comments14.xml><?xml version="1.0" encoding="utf-8"?>
<comments xmlns="http://schemas.openxmlformats.org/spreadsheetml/2006/main">
  <authors>
    <author>Anders Wennberg</author>
  </authors>
  <commentList>
    <comment ref="D7" authorId="0">
      <text>
        <r>
          <rPr>
            <b/>
            <sz val="8"/>
            <color indexed="8"/>
            <rFont val="Tahoma"/>
            <family val="2"/>
            <charset val="161"/>
          </rPr>
          <t>Before making the draw:
On the Prep-sheet did you:
- fill in QA, WC's?
- fill in the Seed Positions?
- Sort?
If YES: continue making the draw
Otherwise: return to finish preparations</t>
        </r>
      </text>
    </comment>
  </commentList>
</comments>
</file>

<file path=xl/comments15.xml><?xml version="1.0" encoding="utf-8"?>
<comments xmlns="http://schemas.openxmlformats.org/spreadsheetml/2006/main">
  <authors>
    <author>Anders Wennberg</author>
  </authors>
  <commentList>
    <comment ref="D7" authorId="0">
      <text>
        <r>
          <rPr>
            <b/>
            <sz val="8"/>
            <color indexed="8"/>
            <rFont val="Tahoma"/>
            <family val="2"/>
            <charset val="161"/>
          </rPr>
          <t>Before making the draw:
On the Prep-sheet did you:
- fill in QA, WC's?
- fill in the Seed Positions?
- Sort?
If YES: continue making the draw
Otherwise: return to finish preparations</t>
        </r>
      </text>
    </comment>
  </commentList>
</comments>
</file>

<file path=xl/comments16.xml><?xml version="1.0" encoding="utf-8"?>
<comments xmlns="http://schemas.openxmlformats.org/spreadsheetml/2006/main">
  <authors>
    <author>Anders Wennberg</author>
  </authors>
  <commentList>
    <comment ref="D7" authorId="0">
      <text>
        <r>
          <rPr>
            <b/>
            <sz val="8"/>
            <color indexed="8"/>
            <rFont val="Tahoma"/>
            <family val="2"/>
            <charset val="161"/>
          </rPr>
          <t>Before making the draw:
On the Prep-sheet did you:
- fill in QA, WC's?
- fill in the Seed Positions?
- Sort?
If YES: continue making the draw
Otherwise: return to finish preparations</t>
        </r>
      </text>
    </comment>
  </commentList>
</comments>
</file>

<file path=xl/comments17.xml><?xml version="1.0" encoding="utf-8"?>
<comments xmlns="http://schemas.openxmlformats.org/spreadsheetml/2006/main">
  <authors>
    <author>Anders Wennberg</author>
  </authors>
  <commentList>
    <comment ref="D7" authorId="0">
      <text>
        <r>
          <rPr>
            <b/>
            <sz val="8"/>
            <color indexed="8"/>
            <rFont val="Tahoma"/>
            <family val="2"/>
            <charset val="161"/>
          </rPr>
          <t>Before making the draw:
On the Prep-sheet did you:
- fill in QA, WC's?
- fill in the Seed Positions?
- Sort?
If YES: continue making the draw
Otherwise: return to finish preparations</t>
        </r>
      </text>
    </comment>
  </commentList>
</comments>
</file>

<file path=xl/comments18.xml><?xml version="1.0" encoding="utf-8"?>
<comments xmlns="http://schemas.openxmlformats.org/spreadsheetml/2006/main">
  <authors>
    <author>Anders Wennberg</author>
  </authors>
  <commentList>
    <comment ref="D7" authorId="0">
      <text>
        <r>
          <rPr>
            <b/>
            <sz val="8"/>
            <color indexed="8"/>
            <rFont val="Tahoma"/>
            <family val="2"/>
            <charset val="161"/>
          </rPr>
          <t xml:space="preserve">Before making the draw:
On the Prep-sheet did you:
- fill in QA, WC's?
- fill in the Seed Positions?
- Sort?
If YES: continue making the draw
Otherwise: return to finish preparations
</t>
        </r>
      </text>
    </comment>
  </commentList>
</comments>
</file>

<file path=xl/comments19.xml><?xml version="1.0" encoding="utf-8"?>
<comments xmlns="http://schemas.openxmlformats.org/spreadsheetml/2006/main">
  <authors>
    <author>Anders Wennberg</author>
  </authors>
  <commentList>
    <comment ref="D7" authorId="0">
      <text>
        <r>
          <rPr>
            <b/>
            <sz val="8"/>
            <color indexed="8"/>
            <rFont val="Tahoma"/>
            <family val="2"/>
            <charset val="161"/>
          </rPr>
          <t xml:space="preserve">Before making the draw:
On the Prep-sheet did you:
- fill in QA, WC's?
- fill in the Seed Positions?
- Sort?
If YES: continue making the draw
Otherwise: return to finish preparations
</t>
        </r>
      </text>
    </comment>
  </commentList>
</comments>
</file>

<file path=xl/comments20.xml><?xml version="1.0" encoding="utf-8"?>
<comments xmlns="http://schemas.openxmlformats.org/spreadsheetml/2006/main">
  <authors>
    <author>Anders Wennberg</author>
  </authors>
  <commentList>
    <comment ref="O6" authorId="0">
      <text>
        <r>
          <rPr>
            <b/>
            <sz val="8"/>
            <color indexed="8"/>
            <rFont val="Tahoma"/>
            <family val="2"/>
          </rPr>
          <t>Determine the player's final Acceptance Status:
QA= Direct Acceptance in Qual.
WC=Wild Card in Qualifying
MD= Moved into Main Draw (as a result of a Late Withdrawal or as a Special Exempt)</t>
        </r>
      </text>
    </comment>
    <comment ref="R6" authorId="0">
      <text>
        <r>
          <rPr>
            <b/>
            <sz val="8"/>
            <color indexed="8"/>
            <rFont val="Tahoma"/>
            <family val="2"/>
            <charset val="161"/>
          </rPr>
          <t>When the seeding list is ready: fill in Seed position 1,2,3,4,…
Leave blank for unseeded players</t>
        </r>
      </text>
    </comment>
  </commentList>
</comments>
</file>

<file path=xl/comments21.xml><?xml version="1.0" encoding="utf-8"?>
<comments xmlns="http://schemas.openxmlformats.org/spreadsheetml/2006/main">
  <authors>
    <author>Anders Wennberg</author>
  </authors>
  <commentList>
    <comment ref="D7" authorId="0">
      <text>
        <r>
          <rPr>
            <b/>
            <sz val="8"/>
            <color indexed="8"/>
            <rFont val="Tahoma"/>
            <family val="2"/>
            <charset val="161"/>
          </rPr>
          <t>Before making the draw:
On the Prep-sheet did you:
- fill in QA, WC's?
- fill in the Seed Positions?
- Sort?
If YES: continue making the draw
Otherwise: return to finish preparations</t>
        </r>
      </text>
    </comment>
  </commentList>
</comments>
</file>

<file path=xl/comments22.xml><?xml version="1.0" encoding="utf-8"?>
<comments xmlns="http://schemas.openxmlformats.org/spreadsheetml/2006/main">
  <authors>
    <author>Anders Wennberg</author>
  </authors>
  <commentList>
    <comment ref="D7" authorId="0">
      <text>
        <r>
          <rPr>
            <b/>
            <sz val="8"/>
            <color indexed="8"/>
            <rFont val="Tahoma"/>
            <family val="2"/>
            <charset val="161"/>
          </rPr>
          <t>Before making the draw:
On the Prep-sheet did you:
- fill in QA, WC's?
- fill in the Seed Positions?
- Sort?
If YES: continue making the draw
Otherwise: return to finish preparations</t>
        </r>
      </text>
    </comment>
  </commentList>
</comments>
</file>

<file path=xl/comments23.xml><?xml version="1.0" encoding="utf-8"?>
<comments xmlns="http://schemas.openxmlformats.org/spreadsheetml/2006/main">
  <authors>
    <author>Anders Wennberg</author>
  </authors>
  <commentList>
    <comment ref="D7" authorId="0">
      <text>
        <r>
          <rPr>
            <b/>
            <sz val="8"/>
            <color indexed="8"/>
            <rFont val="Tahoma"/>
            <family val="2"/>
            <charset val="161"/>
          </rPr>
          <t>Before making the draw:
On the Prep-sheet did you:
- fill in QA, WC's?
- fill in the Seed Positions?
- Sort?
If YES: continue making the draw
Otherwise: return to finish preparations</t>
        </r>
      </text>
    </comment>
  </commentList>
</comments>
</file>

<file path=xl/comments24.xml><?xml version="1.0" encoding="utf-8"?>
<comments xmlns="http://schemas.openxmlformats.org/spreadsheetml/2006/main">
  <authors>
    <author>Anders Wennberg</author>
  </authors>
  <commentList>
    <comment ref="D7" authorId="0">
      <text>
        <r>
          <rPr>
            <b/>
            <sz val="8"/>
            <color indexed="8"/>
            <rFont val="Tahoma"/>
            <family val="2"/>
            <charset val="161"/>
          </rPr>
          <t>Before making the draw:
On the Prep-sheet did you:
- fill in QA, WC's?
- fill in the Seed Positions?
- Sort?
If YES: continue making the draw
Otherwise: return to finish preparations</t>
        </r>
      </text>
    </comment>
  </commentList>
</comments>
</file>

<file path=xl/comments25.xml><?xml version="1.0" encoding="utf-8"?>
<comments xmlns="http://schemas.openxmlformats.org/spreadsheetml/2006/main">
  <authors>
    <author>Anders Wennberg</author>
  </authors>
  <commentList>
    <comment ref="D7" authorId="0">
      <text>
        <r>
          <rPr>
            <b/>
            <sz val="8"/>
            <color indexed="8"/>
            <rFont val="Tahoma"/>
            <family val="2"/>
            <charset val="161"/>
          </rPr>
          <t>Before making the draw:
On the Prep-sheet did you:
- fill in QA, WC's?
- fill in the Seed Positions?
- Sort?
If YES: continue making the draw
Otherwise: return to finish preparations</t>
        </r>
      </text>
    </comment>
  </commentList>
</comments>
</file>

<file path=xl/comments26.xml><?xml version="1.0" encoding="utf-8"?>
<comments xmlns="http://schemas.openxmlformats.org/spreadsheetml/2006/main">
  <authors>
    <author>Anders Wennberg</author>
  </authors>
  <commentList>
    <comment ref="D7" authorId="0">
      <text>
        <r>
          <rPr>
            <b/>
            <sz val="8"/>
            <color indexed="8"/>
            <rFont val="Tahoma"/>
            <family val="2"/>
            <charset val="161"/>
          </rPr>
          <t xml:space="preserve">Before making the draw:
On the Prep-sheet did you:
- fill in QA, WC's?
- fill in the Seed Positions?
- Sort?
If YES: continue making the draw
Otherwise: return to finish preparations
</t>
        </r>
      </text>
    </comment>
  </commentList>
</comments>
</file>

<file path=xl/comments27.xml><?xml version="1.0" encoding="utf-8"?>
<comments xmlns="http://schemas.openxmlformats.org/spreadsheetml/2006/main">
  <authors>
    <author>Anders Wennberg</author>
  </authors>
  <commentList>
    <comment ref="D7" authorId="0">
      <text>
        <r>
          <rPr>
            <b/>
            <sz val="8"/>
            <color indexed="8"/>
            <rFont val="Tahoma"/>
            <family val="2"/>
            <charset val="161"/>
          </rPr>
          <t xml:space="preserve">Before making the draw:
On the Prep-sheet did you:
- fill in QA, WC's?
- fill in the Seed Positions?
- Sort?
If YES: continue making the draw
Otherwise: return to finish preparations
</t>
        </r>
      </text>
    </comment>
  </commentList>
</comments>
</file>

<file path=xl/comments28.xml><?xml version="1.0" encoding="utf-8"?>
<comments xmlns="http://schemas.openxmlformats.org/spreadsheetml/2006/main">
  <authors>
    <author>Anders Wennberg</author>
  </authors>
  <commentList>
    <comment ref="D7" authorId="0">
      <text>
        <r>
          <rPr>
            <b/>
            <sz val="8"/>
            <color indexed="8"/>
            <rFont val="Tahoma"/>
            <family val="2"/>
            <charset val="161"/>
          </rPr>
          <t xml:space="preserve">Before making the draw:
On the Boys Do Draw Prep-sheet did you:
- fill in DA, WC's?
- Sort?
If YES: continue making the draw
Otherwise: return to finish preparations
</t>
        </r>
      </text>
    </comment>
  </commentList>
</comments>
</file>

<file path=xl/comments29.xml><?xml version="1.0" encoding="utf-8"?>
<comments xmlns="http://schemas.openxmlformats.org/spreadsheetml/2006/main">
  <authors>
    <author>Anders Wennberg</author>
  </authors>
  <commentList>
    <comment ref="D7" authorId="0">
      <text>
        <r>
          <rPr>
            <b/>
            <sz val="8"/>
            <color indexed="8"/>
            <rFont val="Tahoma"/>
            <family val="2"/>
            <charset val="161"/>
          </rPr>
          <t xml:space="preserve">Before making the draw:
On the Boys Do Draw Prep-sheet did you:
- fill in DA, WC's?
- Sort?
If YES: continue making the draw
Otherwise: return to finish preparations
</t>
        </r>
      </text>
    </comment>
  </commentList>
</comments>
</file>

<file path=xl/comments30.xml><?xml version="1.0" encoding="utf-8"?>
<comments xmlns="http://schemas.openxmlformats.org/spreadsheetml/2006/main">
  <authors>
    <author>Anders Wennberg</author>
  </authors>
  <commentList>
    <comment ref="D7" authorId="0">
      <text>
        <r>
          <rPr>
            <b/>
            <sz val="8"/>
            <color indexed="8"/>
            <rFont val="Tahoma"/>
            <family val="2"/>
            <charset val="161"/>
          </rPr>
          <t xml:space="preserve">Before making the draw:
On the Boys Do Draw Prep-sheet did you:
- fill in DA, WC's?
- Sort?
If YES: continue making the draw
Otherwise: return to finish preparations
</t>
        </r>
      </text>
    </comment>
    <comment ref="J71" authorId="0">
      <text>
        <r>
          <rPr>
            <b/>
            <sz val="8"/>
            <color indexed="8"/>
            <rFont val="Tahoma"/>
            <family val="2"/>
            <charset val="161"/>
          </rPr>
          <t>Fill in any Alternate teams on page 2</t>
        </r>
      </text>
    </comment>
    <comment ref="L71" authorId="0">
      <text>
        <r>
          <rPr>
            <b/>
            <sz val="8"/>
            <color indexed="8"/>
            <rFont val="Tahoma"/>
            <family val="2"/>
            <charset val="161"/>
          </rPr>
          <t>Fill in any Alternate teams on page 2</t>
        </r>
      </text>
    </comment>
  </commentList>
</comments>
</file>

<file path=xl/comments31.xml><?xml version="1.0" encoding="utf-8"?>
<comments xmlns="http://schemas.openxmlformats.org/spreadsheetml/2006/main">
  <authors>
    <author>Anders Wennberg</author>
  </authors>
  <commentList>
    <comment ref="D7" authorId="0">
      <text>
        <r>
          <rPr>
            <b/>
            <sz val="8"/>
            <color indexed="8"/>
            <rFont val="Tahoma"/>
            <family val="2"/>
            <charset val="161"/>
          </rPr>
          <t xml:space="preserve">Before making the draw:
On the Boys Do Draw Prep-sheet did you:
- fill in DA, WC's?
- Sort?
If YES: continue making the draw
Otherwise: return to finish preparations
</t>
        </r>
      </text>
    </comment>
  </commentList>
</comments>
</file>

<file path=xl/comments32.xml><?xml version="1.0" encoding="utf-8"?>
<comments xmlns="http://schemas.openxmlformats.org/spreadsheetml/2006/main">
  <authors>
    <author>Anders Wennberg</author>
  </authors>
  <commentList>
    <comment ref="D7" authorId="0">
      <text>
        <r>
          <rPr>
            <b/>
            <sz val="8"/>
            <color indexed="8"/>
            <rFont val="Tahoma"/>
            <family val="2"/>
            <charset val="161"/>
          </rPr>
          <t xml:space="preserve">Before making the draw:
On the Boys Do Draw Prep-sheet did you:
- fill in DA, WC's?
- Sort?
If YES: continue making the draw
Otherwise: return to finish preparations
</t>
        </r>
      </text>
    </comment>
  </commentList>
</comments>
</file>

<file path=xl/comments33.xml><?xml version="1.0" encoding="utf-8"?>
<comments xmlns="http://schemas.openxmlformats.org/spreadsheetml/2006/main">
  <authors>
    <author>Anders Wennberg</author>
  </authors>
  <commentList>
    <comment ref="D7" authorId="0">
      <text>
        <r>
          <rPr>
            <b/>
            <sz val="8"/>
            <color indexed="8"/>
            <rFont val="Tahoma"/>
            <family val="2"/>
            <charset val="161"/>
          </rPr>
          <t xml:space="preserve">Before making the draw:
On the Boys Do Draw Prep-sheet did you:
- fill in DA, WC's?
- Sort?
If YES: continue making the draw
Otherwise: return to finish preparations
</t>
        </r>
      </text>
    </comment>
    <comment ref="J71" authorId="0">
      <text>
        <r>
          <rPr>
            <b/>
            <sz val="8"/>
            <color indexed="8"/>
            <rFont val="Tahoma"/>
            <family val="2"/>
            <charset val="161"/>
          </rPr>
          <t>Fill in any Alternate teams on page 2</t>
        </r>
      </text>
    </comment>
    <comment ref="L71" authorId="0">
      <text>
        <r>
          <rPr>
            <b/>
            <sz val="8"/>
            <color indexed="8"/>
            <rFont val="Tahoma"/>
            <family val="2"/>
            <charset val="161"/>
          </rPr>
          <t>Fill in any Alternate teams on page 2</t>
        </r>
      </text>
    </comment>
  </commentList>
</comments>
</file>

<file path=xl/sharedStrings.xml><?xml version="1.0" encoding="utf-8"?>
<sst xmlns="http://schemas.openxmlformats.org/spreadsheetml/2006/main" count="4243" uniqueCount="389">
  <si>
    <t>Junior Week SetUp page</t>
  </si>
  <si>
    <t>DO NOT DELETE THIS PAGE !!!</t>
  </si>
  <si>
    <t>FILL IN ALL GREEN FIELDS BELOW</t>
  </si>
  <si>
    <t>Tournament Title (full name)</t>
  </si>
  <si>
    <t>Event Category</t>
  </si>
  <si>
    <t>ITF Junior Circuit</t>
  </si>
  <si>
    <t>City, Country</t>
  </si>
  <si>
    <t>Group</t>
  </si>
  <si>
    <t>ITF Referee</t>
  </si>
  <si>
    <t>ITF Tournament Calendar designation</t>
  </si>
  <si>
    <t>All rights reserved. Reproduction of this work in whole or in part, without the prior permission of the ITF is prohibited.</t>
  </si>
  <si>
    <t>Inquiries and comments to:</t>
  </si>
  <si>
    <t>Week of</t>
  </si>
  <si>
    <t>Family name</t>
  </si>
  <si>
    <t>First name</t>
  </si>
  <si>
    <t>Umpire</t>
  </si>
  <si>
    <t>Date</t>
  </si>
  <si>
    <t>Signature</t>
  </si>
  <si>
    <t>Tourn. ID</t>
  </si>
  <si>
    <t>Other</t>
  </si>
  <si>
    <t>Line</t>
  </si>
  <si>
    <t>Nat.</t>
  </si>
  <si>
    <t>Date of birth Day/Mth/Yr</t>
  </si>
  <si>
    <t>BOYS SINGLES MAIN DRAW SIGN-IN</t>
  </si>
  <si>
    <t>ITF Referee's signature</t>
  </si>
  <si>
    <t>Day</t>
  </si>
  <si>
    <t>Time</t>
  </si>
  <si>
    <t>Place</t>
  </si>
  <si>
    <t>Sign-in deadline:</t>
  </si>
  <si>
    <t>Player signature</t>
  </si>
  <si>
    <t>Player hotel or
Contact number</t>
  </si>
  <si>
    <t>On Acc.List
Y/N</t>
  </si>
  <si>
    <t>ITF18
Rank</t>
  </si>
  <si>
    <t>Pro-
Rank</t>
  </si>
  <si>
    <t>Accept status</t>
  </si>
  <si>
    <t>Seed
Pos</t>
  </si>
  <si>
    <t>Draw chip number</t>
  </si>
  <si>
    <t>BOYS SINGLES MAIN DRAW</t>
  </si>
  <si>
    <t>PREPARATION LIST</t>
  </si>
  <si>
    <t>DO NO DELETE THIS PAGE IF YOU ARE USING LINK-IN'S TO THE DRAW</t>
  </si>
  <si>
    <t>On
Accept. list
Yes</t>
  </si>
  <si>
    <t>Signed-in
Yes</t>
  </si>
  <si>
    <t>ITF 18
Ranking</t>
  </si>
  <si>
    <t>Pro-
Ranking</t>
  </si>
  <si>
    <t>Other ordering</t>
  </si>
  <si>
    <t>Seed Sort</t>
  </si>
  <si>
    <t>Display
ranking
ITF 18</t>
  </si>
  <si>
    <t>AccSort</t>
  </si>
  <si>
    <t>Seed
Position</t>
  </si>
  <si>
    <t>BOYS SINGLES</t>
  </si>
  <si>
    <t>CU</t>
  </si>
  <si>
    <t>MAIN DRAW (16)</t>
  </si>
  <si>
    <t>St.</t>
  </si>
  <si>
    <t>Rank</t>
  </si>
  <si>
    <t>Seed</t>
  </si>
  <si>
    <t>Family Name</t>
  </si>
  <si>
    <t>Nationality</t>
  </si>
  <si>
    <t>2nd Round</t>
  </si>
  <si>
    <t>Semifinals</t>
  </si>
  <si>
    <t>Final</t>
  </si>
  <si>
    <t>Winner</t>
  </si>
  <si>
    <t>Acc. Ranking</t>
  </si>
  <si>
    <t>#</t>
  </si>
  <si>
    <t>Seeded players</t>
  </si>
  <si>
    <t>Alternates</t>
  </si>
  <si>
    <t>Replacing</t>
  </si>
  <si>
    <t>Draw date/time:</t>
  </si>
  <si>
    <t>Rkg Date</t>
  </si>
  <si>
    <t>1</t>
  </si>
  <si>
    <t>Last Accepted player</t>
  </si>
  <si>
    <t>Top DA</t>
  </si>
  <si>
    <t>2</t>
  </si>
  <si>
    <t>Last DA</t>
  </si>
  <si>
    <t>3</t>
  </si>
  <si>
    <t>Player representatives</t>
  </si>
  <si>
    <t>4</t>
  </si>
  <si>
    <t>Seed ranking</t>
  </si>
  <si>
    <t>5</t>
  </si>
  <si>
    <t>6</t>
  </si>
  <si>
    <t>Top seed</t>
  </si>
  <si>
    <t>7</t>
  </si>
  <si>
    <t>Last seed</t>
  </si>
  <si>
    <t>8</t>
  </si>
  <si>
    <t>MAIN DRAW (24&amp;32)</t>
  </si>
  <si>
    <t>Quarterfinals</t>
  </si>
  <si>
    <t>Winner:</t>
  </si>
  <si>
    <t>MAIN DRAW (48&amp;64)</t>
  </si>
  <si>
    <t>3rd Round</t>
  </si>
  <si>
    <t>9</t>
  </si>
  <si>
    <t>10</t>
  </si>
  <si>
    <t>11</t>
  </si>
  <si>
    <t>12</t>
  </si>
  <si>
    <t>13</t>
  </si>
  <si>
    <t>14</t>
  </si>
  <si>
    <t>15</t>
  </si>
  <si>
    <t>16</t>
  </si>
  <si>
    <t>Finalist 1:</t>
  </si>
  <si>
    <t>17</t>
  </si>
  <si>
    <t>18</t>
  </si>
  <si>
    <t>19</t>
  </si>
  <si>
    <t>20</t>
  </si>
  <si>
    <t>21</t>
  </si>
  <si>
    <t>22</t>
  </si>
  <si>
    <t>23</t>
  </si>
  <si>
    <t>24</t>
  </si>
  <si>
    <t>25</t>
  </si>
  <si>
    <t>26</t>
  </si>
  <si>
    <t>27</t>
  </si>
  <si>
    <t>28</t>
  </si>
  <si>
    <t>29</t>
  </si>
  <si>
    <t>30</t>
  </si>
  <si>
    <t>31</t>
  </si>
  <si>
    <t>32</t>
  </si>
  <si>
    <t>33</t>
  </si>
  <si>
    <t>34</t>
  </si>
  <si>
    <t>35</t>
  </si>
  <si>
    <t>36</t>
  </si>
  <si>
    <t>37</t>
  </si>
  <si>
    <t>38</t>
  </si>
  <si>
    <t>39</t>
  </si>
  <si>
    <t>40</t>
  </si>
  <si>
    <t>41</t>
  </si>
  <si>
    <t>42</t>
  </si>
  <si>
    <t>43</t>
  </si>
  <si>
    <t>44</t>
  </si>
  <si>
    <t>45</t>
  </si>
  <si>
    <t>46</t>
  </si>
  <si>
    <t>47</t>
  </si>
  <si>
    <t>48</t>
  </si>
  <si>
    <t>Finalist 2:</t>
  </si>
  <si>
    <t>49</t>
  </si>
  <si>
    <t>50</t>
  </si>
  <si>
    <t>51</t>
  </si>
  <si>
    <t>52</t>
  </si>
  <si>
    <t>53</t>
  </si>
  <si>
    <t>54</t>
  </si>
  <si>
    <t>55</t>
  </si>
  <si>
    <t>56</t>
  </si>
  <si>
    <t>57</t>
  </si>
  <si>
    <t>58</t>
  </si>
  <si>
    <t>59</t>
  </si>
  <si>
    <t>60</t>
  </si>
  <si>
    <t>61</t>
  </si>
  <si>
    <t>62</t>
  </si>
  <si>
    <t>63</t>
  </si>
  <si>
    <t>64</t>
  </si>
  <si>
    <t>Lucky Losers</t>
  </si>
  <si>
    <t>MAIN DRAW (96&amp;128)</t>
  </si>
  <si>
    <t>4th Round</t>
  </si>
  <si>
    <t>Quarterfinalists</t>
  </si>
  <si>
    <t>Page 1(3)</t>
  </si>
  <si>
    <t>65</t>
  </si>
  <si>
    <t>Page 2(3)</t>
  </si>
  <si>
    <t>66</t>
  </si>
  <si>
    <t>67</t>
  </si>
  <si>
    <t>68</t>
  </si>
  <si>
    <t>69</t>
  </si>
  <si>
    <t>70</t>
  </si>
  <si>
    <t>71</t>
  </si>
  <si>
    <t>72</t>
  </si>
  <si>
    <t>73</t>
  </si>
  <si>
    <t>74</t>
  </si>
  <si>
    <t>75</t>
  </si>
  <si>
    <t>76</t>
  </si>
  <si>
    <t>77</t>
  </si>
  <si>
    <t>78</t>
  </si>
  <si>
    <t>79</t>
  </si>
  <si>
    <t>80</t>
  </si>
  <si>
    <t>81</t>
  </si>
  <si>
    <t>82</t>
  </si>
  <si>
    <t>83</t>
  </si>
  <si>
    <t>84</t>
  </si>
  <si>
    <t>85</t>
  </si>
  <si>
    <t>86</t>
  </si>
  <si>
    <t>87</t>
  </si>
  <si>
    <t>88</t>
  </si>
  <si>
    <t>89</t>
  </si>
  <si>
    <t>90</t>
  </si>
  <si>
    <t>91</t>
  </si>
  <si>
    <t>92</t>
  </si>
  <si>
    <t>93</t>
  </si>
  <si>
    <t>94</t>
  </si>
  <si>
    <t>95</t>
  </si>
  <si>
    <t>96</t>
  </si>
  <si>
    <t>97</t>
  </si>
  <si>
    <t>98</t>
  </si>
  <si>
    <t>99</t>
  </si>
  <si>
    <t>100</t>
  </si>
  <si>
    <t>101</t>
  </si>
  <si>
    <t>102</t>
  </si>
  <si>
    <t>103</t>
  </si>
  <si>
    <t>104</t>
  </si>
  <si>
    <t>105</t>
  </si>
  <si>
    <t>106</t>
  </si>
  <si>
    <t>107</t>
  </si>
  <si>
    <t>108</t>
  </si>
  <si>
    <t>109</t>
  </si>
  <si>
    <t>110</t>
  </si>
  <si>
    <t>111</t>
  </si>
  <si>
    <t>112</t>
  </si>
  <si>
    <t>113</t>
  </si>
  <si>
    <t>114</t>
  </si>
  <si>
    <t>115</t>
  </si>
  <si>
    <t>116</t>
  </si>
  <si>
    <t>117</t>
  </si>
  <si>
    <t>118</t>
  </si>
  <si>
    <t>119</t>
  </si>
  <si>
    <t>120</t>
  </si>
  <si>
    <t>121</t>
  </si>
  <si>
    <t>122</t>
  </si>
  <si>
    <t>123</t>
  </si>
  <si>
    <t>124</t>
  </si>
  <si>
    <t>125</t>
  </si>
  <si>
    <t>126</t>
  </si>
  <si>
    <t>127</t>
  </si>
  <si>
    <t>128</t>
  </si>
  <si>
    <t>ITF Referee's Signature</t>
  </si>
  <si>
    <t>Page 3(3)</t>
  </si>
  <si>
    <t>Quarterfinalist 1:</t>
  </si>
  <si>
    <t>Quarterfinalist 2:</t>
  </si>
  <si>
    <t>Quarterfinalist 3:</t>
  </si>
  <si>
    <t>Quarterfinalist 4:</t>
  </si>
  <si>
    <t>LATER ROUNDS</t>
  </si>
  <si>
    <t>Quarterfinalist 5:</t>
  </si>
  <si>
    <t>Quarterfinalist 6:</t>
  </si>
  <si>
    <t>Quarterfinalist 7:</t>
  </si>
  <si>
    <t>Quarterfinalist 8:</t>
  </si>
  <si>
    <t>GIRLS SINGLES MAIN DRAW SIGN-IN</t>
  </si>
  <si>
    <t>GIRLS SINGLES MAIN DRAW</t>
  </si>
  <si>
    <t>On
Accept. List
Yes</t>
  </si>
  <si>
    <t>Criterium
Sort</t>
  </si>
  <si>
    <t>GIRLS SINGLES</t>
  </si>
  <si>
    <t>BOYS SINGLES QUALIFYING SIGN-IN</t>
  </si>
  <si>
    <t>On
Acc.List
Yes</t>
  </si>
  <si>
    <t>BOYS SINGLES QUALIFYING</t>
  </si>
  <si>
    <t>On
Accept.List
Yes</t>
  </si>
  <si>
    <t>QUALIFYING DRAW (16)</t>
  </si>
  <si>
    <t>Finals</t>
  </si>
  <si>
    <t>Qualifiers</t>
  </si>
  <si>
    <t>QUALIFYING DRAW (24)</t>
  </si>
  <si>
    <t>as</t>
  </si>
  <si>
    <t>Bye</t>
  </si>
  <si>
    <t>bs</t>
  </si>
  <si>
    <t>QUALIFYING DRAW (32)</t>
  </si>
  <si>
    <t>QUALIFYING DRAW (48)</t>
  </si>
  <si>
    <t>QUALIFYING DRAW (64)</t>
  </si>
  <si>
    <t>QUALIFYING DRAW (96&amp;128)</t>
  </si>
  <si>
    <t>Page 1(2)</t>
  </si>
  <si>
    <t>Page 2(2)</t>
  </si>
  <si>
    <t>GIRLS SINGLES QUALIFYING SIGN-IN</t>
  </si>
  <si>
    <t>On
Acc:List
Yes</t>
  </si>
  <si>
    <t>GIRLS SINGLES QUALIFYING</t>
  </si>
  <si>
    <t>BOYS DOUBLES SIGN-IN</t>
  </si>
  <si>
    <t>Signatures
(both players must sign-in)</t>
  </si>
  <si>
    <t>Accepted</t>
  </si>
  <si>
    <t>Draw
chip</t>
  </si>
  <si>
    <t xml:space="preserve">BOYS DOUBLES MAIN DRAW </t>
  </si>
  <si>
    <t>ITF Supervisor/Referee</t>
  </si>
  <si>
    <t>Player 1</t>
  </si>
  <si>
    <t>Player 2</t>
  </si>
  <si>
    <t>Team</t>
  </si>
  <si>
    <t>ITF 18
Rank</t>
  </si>
  <si>
    <t>Display
Rank
ITF18</t>
  </si>
  <si>
    <t>Seed Pos</t>
  </si>
  <si>
    <t>BOYS DOUBLES</t>
  </si>
  <si>
    <t>Winners</t>
  </si>
  <si>
    <t>Seeded teams</t>
  </si>
  <si>
    <t>Last Accepted team</t>
  </si>
  <si>
    <t>Finalists</t>
  </si>
  <si>
    <t>Semifinalists</t>
  </si>
  <si>
    <t>Page 1(5)</t>
  </si>
  <si>
    <t>Alternate teams on page 2 and 4</t>
  </si>
  <si>
    <t>Page 2(5)</t>
  </si>
  <si>
    <t>Seeded teams on page 1 and 3</t>
  </si>
  <si>
    <t>Page 3(5)</t>
  </si>
  <si>
    <t>Page 4(5)</t>
  </si>
  <si>
    <t>Page 5(5)</t>
  </si>
  <si>
    <t>GIRLS DOUBLES SIGN-IN</t>
  </si>
  <si>
    <t xml:space="preserve">GIRLS DOUBLES MAIN DRAW </t>
  </si>
  <si>
    <t>GIRLS DOUBLES</t>
  </si>
  <si>
    <t>Day, Date</t>
  </si>
  <si>
    <t>ORDER OF PLAY</t>
  </si>
  <si>
    <t>Court 1</t>
  </si>
  <si>
    <t>Court 2</t>
  </si>
  <si>
    <t>Court 3</t>
  </si>
  <si>
    <t>Court 4</t>
  </si>
  <si>
    <t>Starting at</t>
  </si>
  <si>
    <t>1st Match</t>
  </si>
  <si>
    <t>vs.</t>
  </si>
  <si>
    <t>Followed by</t>
  </si>
  <si>
    <t>2nd Match</t>
  </si>
  <si>
    <t>3rd Match</t>
  </si>
  <si>
    <t>4th Match</t>
  </si>
  <si>
    <t>5th Match</t>
  </si>
  <si>
    <t>6th Match</t>
  </si>
  <si>
    <t>Last match on any court may be moved</t>
  </si>
  <si>
    <t>Order of Play released</t>
  </si>
  <si>
    <t>Singles Lucky Losers sign-in before:</t>
  </si>
  <si>
    <t>Doubles Alternates sign-in before:</t>
  </si>
  <si>
    <t>Court 5</t>
  </si>
  <si>
    <t>Court 6</t>
  </si>
  <si>
    <t>Court 7</t>
  </si>
  <si>
    <t>Court 8</t>
  </si>
  <si>
    <t>The last match on any court may be moved</t>
  </si>
  <si>
    <t>Court</t>
  </si>
  <si>
    <t>Player/Team</t>
  </si>
  <si>
    <t>00.00</t>
  </si>
  <si>
    <t>TBA</t>
  </si>
  <si>
    <t>Matches are assigned to courts on a "next available" basis</t>
  </si>
  <si>
    <t>PRACTICE
COURTS</t>
  </si>
  <si>
    <t>Starting</t>
  </si>
  <si>
    <t>08.00</t>
  </si>
  <si>
    <t>08.30</t>
  </si>
  <si>
    <t>09.00</t>
  </si>
  <si>
    <t>09.30</t>
  </si>
  <si>
    <t>10.00</t>
  </si>
  <si>
    <t>10.30</t>
  </si>
  <si>
    <t>11.00</t>
  </si>
  <si>
    <t>11.30</t>
  </si>
  <si>
    <t>12.00</t>
  </si>
  <si>
    <t>12.30</t>
  </si>
  <si>
    <t>13.00</t>
  </si>
  <si>
    <t>13.30</t>
  </si>
  <si>
    <t>14.00</t>
  </si>
  <si>
    <t>14.30</t>
  </si>
  <si>
    <t>15.00</t>
  </si>
  <si>
    <t>15.30</t>
  </si>
  <si>
    <t>16.00</t>
  </si>
  <si>
    <t>16.30</t>
  </si>
  <si>
    <t>17.00</t>
  </si>
  <si>
    <t>17.30</t>
  </si>
  <si>
    <t>18.00</t>
  </si>
  <si>
    <t>18.30</t>
  </si>
  <si>
    <t>19.00</t>
  </si>
  <si>
    <t>19.30</t>
  </si>
  <si>
    <t>20.00</t>
  </si>
  <si>
    <t>20.30</t>
  </si>
  <si>
    <t>Priorities for practice courts</t>
  </si>
  <si>
    <t>1. Morning hours: Players scheduled for 1st match; 2. Players playing a) singles, b) doubles today; 3. Other Players still in draw.</t>
  </si>
  <si>
    <t>SIGN-IN</t>
  </si>
  <si>
    <t>Lost in round</t>
  </si>
  <si>
    <t>Ranking</t>
  </si>
  <si>
    <t>Lucky Loser number</t>
  </si>
  <si>
    <t>Sign-in list closed</t>
  </si>
  <si>
    <t>Acceptance priority/
method</t>
  </si>
  <si>
    <t>Alternate number</t>
  </si>
  <si>
    <t xml:space="preserve">Time </t>
  </si>
  <si>
    <t>Week of (Monday). Use format, 15/01/2003 (day/month/year)</t>
  </si>
  <si>
    <t>BOYS SINGLES LUCKY LOSERS</t>
  </si>
  <si>
    <t>GIRLS SINGLES LUCKY LOSERS</t>
  </si>
  <si>
    <t>BOYS SINGLES ALTERNATES</t>
  </si>
  <si>
    <t>GIRLS SINGLES ALTERNATES</t>
  </si>
  <si>
    <t>BOYS DOUBLES ALTERNATES</t>
  </si>
  <si>
    <t>GIRLS DOUBLES ALTERNATES</t>
  </si>
  <si>
    <t>Date of Birth
dd mmm yy</t>
  </si>
  <si>
    <t>Date of Birth
yy/mm/dd(US)</t>
  </si>
  <si>
    <t>www.tennisofficial.com</t>
  </si>
  <si>
    <t xml:space="preserve">Download from: </t>
  </si>
  <si>
    <t>Over 18</t>
  </si>
  <si>
    <t>Under 13</t>
  </si>
  <si>
    <t>Do not delete or hide the red cells below</t>
  </si>
  <si>
    <t>Si Main
DA or Q</t>
  </si>
  <si>
    <t>Do Acc
status
DA,WC
A</t>
  </si>
  <si>
    <t>Comb
Ranking</t>
  </si>
  <si>
    <t>Status
No</t>
  </si>
  <si>
    <t>Seq
123</t>
  </si>
  <si>
    <t>Seq
abc</t>
  </si>
  <si>
    <t>Acc
Pri-
ority</t>
  </si>
  <si>
    <t>Acc.
Tie-
Break</t>
  </si>
  <si>
    <t>Si Main
DA, SE, Q</t>
  </si>
  <si>
    <t>Seed
Ranking</t>
  </si>
  <si>
    <t>Copyright © ITF Limited, trading as the International Tennis Federation, 2005</t>
  </si>
  <si>
    <t>forms@itftennis.com</t>
  </si>
  <si>
    <t>2005 v1.0</t>
  </si>
  <si>
    <t>ΕΠΙΘΕΤΟ</t>
  </si>
  <si>
    <t>ΟΝΟΜΑ</t>
  </si>
  <si>
    <t>ΕΤ.ΓΕΝ.</t>
  </si>
  <si>
    <t>ΥΠΟΓΡΑΦΗ</t>
  </si>
  <si>
    <t/>
  </si>
  <si>
    <t>ΒΥΕ</t>
  </si>
  <si>
    <t>ΠΑΠΑΝΙΚΟΛΑΟΥ ΑΝΤΩΝΙΑ</t>
  </si>
  <si>
    <t>ΒΕΡΕΜΗ ΒΑΛΕΡΙΑ</t>
  </si>
  <si>
    <t>ΨΥΡΡΟΠΟΥΛΟΥ ΜΑΡΙΑ</t>
  </si>
  <si>
    <t>ΔΡΑΚΟΠΟΥΛΟΥ ΑΝΑΣΤΑΣΙΑ</t>
  </si>
  <si>
    <t>ΚΑΡΑΚΟΥΡΤΗ ΑΓΓΕΛΙΚΗ</t>
  </si>
  <si>
    <t>ΑΡΣΕΝΟΠΟΥΛΟΥ ΕΥΑΓΓΕΛΙΑ</t>
  </si>
  <si>
    <t>ΚΟΥΣΟΥΛΑ ΝΑΓΙΑ</t>
  </si>
  <si>
    <t>ΚΑΡΛΗ ΣΟΦΙΑ</t>
  </si>
  <si>
    <t>ΡΑΝΤΗ ΠΕΤΡΙΝΑ</t>
  </si>
</sst>
</file>

<file path=xl/styles.xml><?xml version="1.0" encoding="utf-8"?>
<styleSheet xmlns="http://schemas.openxmlformats.org/spreadsheetml/2006/main">
  <numFmts count="3">
    <numFmt numFmtId="164" formatCode="_-&quot;$&quot;* #,##0.00_-;\-&quot;$&quot;* #,##0.00_-;_-&quot;$&quot;* &quot;-&quot;??_-;_-@_-"/>
    <numFmt numFmtId="165" formatCode="0.0000"/>
    <numFmt numFmtId="166" formatCode="dd\ mmm\ yy"/>
  </numFmts>
  <fonts count="90">
    <font>
      <sz val="10"/>
      <name val="Arial"/>
    </font>
    <font>
      <sz val="10"/>
      <name val="Arial"/>
    </font>
    <font>
      <u/>
      <sz val="10"/>
      <color indexed="12"/>
      <name val="Arial"/>
    </font>
    <font>
      <b/>
      <sz val="32"/>
      <name val="Arial"/>
      <family val="2"/>
    </font>
    <font>
      <sz val="20"/>
      <name val="Arial"/>
      <family val="2"/>
    </font>
    <font>
      <b/>
      <sz val="20"/>
      <color indexed="10"/>
      <name val="Arial"/>
      <family val="2"/>
    </font>
    <font>
      <sz val="9"/>
      <name val="Arial"/>
      <family val="2"/>
    </font>
    <font>
      <b/>
      <sz val="14"/>
      <color indexed="8"/>
      <name val="Arial"/>
      <family val="2"/>
    </font>
    <font>
      <sz val="7"/>
      <name val="Arial"/>
      <family val="2"/>
    </font>
    <font>
      <sz val="6"/>
      <name val="Arial"/>
      <family val="2"/>
    </font>
    <font>
      <b/>
      <sz val="20"/>
      <name val="Arial"/>
    </font>
    <font>
      <b/>
      <sz val="20"/>
      <name val="Arial"/>
      <family val="2"/>
    </font>
    <font>
      <b/>
      <sz val="11"/>
      <name val="Arial"/>
      <family val="2"/>
    </font>
    <font>
      <b/>
      <i/>
      <sz val="10"/>
      <name val="Arial"/>
      <family val="2"/>
    </font>
    <font>
      <b/>
      <sz val="10"/>
      <name val="Arial"/>
      <family val="2"/>
    </font>
    <font>
      <sz val="10"/>
      <color indexed="9"/>
      <name val="Arial"/>
      <family val="2"/>
    </font>
    <font>
      <sz val="6"/>
      <color indexed="8"/>
      <name val="Arial"/>
      <family val="2"/>
    </font>
    <font>
      <b/>
      <sz val="8"/>
      <name val="Arial"/>
      <family val="2"/>
    </font>
    <font>
      <b/>
      <sz val="8"/>
      <color indexed="8"/>
      <name val="Arial"/>
      <family val="2"/>
    </font>
    <font>
      <sz val="10"/>
      <name val="Arial"/>
      <family val="2"/>
    </font>
    <font>
      <u/>
      <sz val="7"/>
      <color indexed="12"/>
      <name val="Arial"/>
      <family val="2"/>
    </font>
    <font>
      <b/>
      <sz val="14"/>
      <name val="Arial"/>
    </font>
    <font>
      <b/>
      <sz val="7"/>
      <name val="Arial"/>
    </font>
    <font>
      <b/>
      <sz val="7"/>
      <color indexed="8"/>
      <name val="Arial"/>
    </font>
    <font>
      <sz val="8"/>
      <color indexed="8"/>
      <name val="Arial"/>
      <family val="2"/>
    </font>
    <font>
      <sz val="10"/>
      <color indexed="8"/>
      <name val="Arial"/>
      <family val="2"/>
    </font>
    <font>
      <b/>
      <sz val="7"/>
      <name val="Arial"/>
      <family val="2"/>
    </font>
    <font>
      <sz val="8"/>
      <name val="Arial"/>
      <family val="2"/>
    </font>
    <font>
      <sz val="20"/>
      <color indexed="9"/>
      <name val="Arial"/>
      <family val="2"/>
    </font>
    <font>
      <b/>
      <i/>
      <sz val="10"/>
      <name val="Arial"/>
    </font>
    <font>
      <i/>
      <sz val="8"/>
      <name val="Arial"/>
      <family val="2"/>
    </font>
    <font>
      <i/>
      <sz val="7"/>
      <name val="Arial"/>
      <family val="2"/>
    </font>
    <font>
      <sz val="9"/>
      <name val="Arial"/>
    </font>
    <font>
      <sz val="9"/>
      <color indexed="8"/>
      <name val="Arial"/>
      <family val="2"/>
    </font>
    <font>
      <b/>
      <sz val="10"/>
      <name val="Arial"/>
    </font>
    <font>
      <sz val="11"/>
      <name val="Arial"/>
      <family val="2"/>
    </font>
    <font>
      <b/>
      <sz val="6"/>
      <name val="Arial"/>
      <family val="2"/>
    </font>
    <font>
      <b/>
      <sz val="7"/>
      <color indexed="9"/>
      <name val="Arial"/>
    </font>
    <font>
      <b/>
      <sz val="12"/>
      <name val="Arial"/>
      <family val="2"/>
    </font>
    <font>
      <sz val="7"/>
      <color indexed="8"/>
      <name val="Arial"/>
      <family val="2"/>
    </font>
    <font>
      <b/>
      <sz val="9"/>
      <name val="Arial"/>
      <family val="2"/>
    </font>
    <font>
      <b/>
      <sz val="8"/>
      <color indexed="8"/>
      <name val="Tahoma"/>
      <family val="2"/>
    </font>
    <font>
      <sz val="6"/>
      <color indexed="10"/>
      <name val="Arial"/>
      <family val="2"/>
    </font>
    <font>
      <sz val="6"/>
      <color indexed="9"/>
      <name val="Arial"/>
      <family val="2"/>
    </font>
    <font>
      <b/>
      <sz val="8"/>
      <color indexed="23"/>
      <name val="Arial"/>
      <family val="2"/>
    </font>
    <font>
      <sz val="7"/>
      <color indexed="9"/>
      <name val="Arial"/>
      <family val="2"/>
    </font>
    <font>
      <b/>
      <sz val="8"/>
      <color indexed="9"/>
      <name val="Arial"/>
      <family val="2"/>
    </font>
    <font>
      <b/>
      <sz val="8.5"/>
      <name val="Arial"/>
      <family val="2"/>
    </font>
    <font>
      <sz val="8.5"/>
      <name val="Arial"/>
    </font>
    <font>
      <sz val="8.5"/>
      <color indexed="42"/>
      <name val="Arial"/>
      <family val="2"/>
    </font>
    <font>
      <sz val="8.5"/>
      <color indexed="8"/>
      <name val="Arial"/>
      <family val="2"/>
    </font>
    <font>
      <sz val="8.5"/>
      <name val="Arial"/>
      <family val="2"/>
    </font>
    <font>
      <sz val="8.5"/>
      <color indexed="9"/>
      <name val="Arial"/>
      <family val="2"/>
    </font>
    <font>
      <sz val="8.5"/>
      <color indexed="8"/>
      <name val="Arial"/>
    </font>
    <font>
      <sz val="10"/>
      <color indexed="8"/>
      <name val="Arial"/>
    </font>
    <font>
      <i/>
      <sz val="6"/>
      <color indexed="9"/>
      <name val="Arial"/>
      <family val="2"/>
    </font>
    <font>
      <b/>
      <sz val="8.5"/>
      <color indexed="8"/>
      <name val="Arial"/>
      <family val="2"/>
    </font>
    <font>
      <b/>
      <sz val="8.5"/>
      <color indexed="8"/>
      <name val="Arial"/>
    </font>
    <font>
      <b/>
      <sz val="10"/>
      <color indexed="8"/>
      <name val="Arial"/>
    </font>
    <font>
      <b/>
      <sz val="8.5"/>
      <name val="Arial"/>
    </font>
    <font>
      <sz val="14"/>
      <name val="Arial"/>
      <family val="2"/>
    </font>
    <font>
      <sz val="14"/>
      <color indexed="9"/>
      <name val="Arial"/>
      <family val="2"/>
    </font>
    <font>
      <b/>
      <sz val="7"/>
      <color indexed="8"/>
      <name val="Arial"/>
      <family val="2"/>
    </font>
    <font>
      <b/>
      <sz val="7"/>
      <color indexed="9"/>
      <name val="Arial"/>
      <family val="2"/>
    </font>
    <font>
      <i/>
      <sz val="8.5"/>
      <name val="Arial"/>
      <family val="2"/>
    </font>
    <font>
      <i/>
      <sz val="8.5"/>
      <color indexed="9"/>
      <name val="Arial"/>
      <family val="2"/>
    </font>
    <font>
      <i/>
      <sz val="8.5"/>
      <color indexed="8"/>
      <name val="Arial"/>
      <family val="2"/>
    </font>
    <font>
      <b/>
      <i/>
      <sz val="8.5"/>
      <color indexed="8"/>
      <name val="Arial"/>
      <family val="2"/>
    </font>
    <font>
      <sz val="8.5"/>
      <color indexed="14"/>
      <name val="Arial"/>
      <family val="2"/>
    </font>
    <font>
      <b/>
      <sz val="8.5"/>
      <color indexed="9"/>
      <name val="Arial"/>
    </font>
    <font>
      <sz val="7"/>
      <color indexed="23"/>
      <name val="Arial"/>
      <family val="2"/>
    </font>
    <font>
      <i/>
      <sz val="6"/>
      <color indexed="8"/>
      <name val="Arial"/>
      <family val="2"/>
    </font>
    <font>
      <b/>
      <i/>
      <sz val="9"/>
      <color indexed="8"/>
      <name val="Arial"/>
      <family val="2"/>
    </font>
    <font>
      <b/>
      <sz val="12"/>
      <color indexed="9"/>
      <name val="Arial"/>
      <family val="2"/>
    </font>
    <font>
      <b/>
      <sz val="9"/>
      <color indexed="8"/>
      <name val="Arial"/>
      <family val="2"/>
    </font>
    <font>
      <b/>
      <sz val="14"/>
      <name val="Arial"/>
      <family val="2"/>
    </font>
    <font>
      <sz val="7"/>
      <name val="Arial"/>
    </font>
    <font>
      <b/>
      <i/>
      <sz val="9"/>
      <name val="Arial"/>
    </font>
    <font>
      <sz val="8"/>
      <name val="Arial"/>
    </font>
    <font>
      <sz val="8.5"/>
      <color indexed="33"/>
      <name val="Arial"/>
      <family val="2"/>
    </font>
    <font>
      <sz val="7"/>
      <color indexed="10"/>
      <name val="Arial"/>
      <family val="2"/>
    </font>
    <font>
      <u/>
      <sz val="6"/>
      <color indexed="12"/>
      <name val="Arial"/>
      <family val="2"/>
    </font>
    <font>
      <sz val="10"/>
      <color indexed="10"/>
      <name val="Arial"/>
    </font>
    <font>
      <u/>
      <sz val="8"/>
      <color indexed="12"/>
      <name val="Arial"/>
    </font>
    <font>
      <sz val="8"/>
      <name val="Arial"/>
      <family val="2"/>
      <charset val="161"/>
    </font>
    <font>
      <sz val="7"/>
      <name val="Arial"/>
      <family val="2"/>
      <charset val="161"/>
    </font>
    <font>
      <b/>
      <sz val="8"/>
      <color indexed="8"/>
      <name val="Tahoma"/>
      <family val="2"/>
      <charset val="161"/>
    </font>
    <font>
      <sz val="10"/>
      <name val="Arial"/>
      <family val="2"/>
      <charset val="161"/>
    </font>
    <font>
      <i/>
      <sz val="8"/>
      <color indexed="10"/>
      <name val="Arial"/>
      <family val="2"/>
      <charset val="161"/>
    </font>
    <font>
      <sz val="8.5"/>
      <name val="Arial"/>
      <family val="2"/>
      <charset val="161"/>
    </font>
  </fonts>
  <fills count="14">
    <fill>
      <patternFill patternType="none"/>
    </fill>
    <fill>
      <patternFill patternType="gray125"/>
    </fill>
    <fill>
      <patternFill patternType="solid">
        <fgColor indexed="22"/>
        <bgColor indexed="64"/>
      </patternFill>
    </fill>
    <fill>
      <patternFill patternType="solid">
        <fgColor indexed="13"/>
        <bgColor indexed="64"/>
      </patternFill>
    </fill>
    <fill>
      <patternFill patternType="solid">
        <fgColor indexed="11"/>
        <bgColor indexed="64"/>
      </patternFill>
    </fill>
    <fill>
      <patternFill patternType="solid">
        <fgColor indexed="9"/>
        <bgColor indexed="64"/>
      </patternFill>
    </fill>
    <fill>
      <patternFill patternType="solid">
        <fgColor indexed="14"/>
        <bgColor indexed="64"/>
      </patternFill>
    </fill>
    <fill>
      <patternFill patternType="solid">
        <fgColor indexed="23"/>
        <bgColor indexed="64"/>
      </patternFill>
    </fill>
    <fill>
      <patternFill patternType="solid">
        <fgColor indexed="42"/>
        <bgColor indexed="64"/>
      </patternFill>
    </fill>
    <fill>
      <patternFill patternType="solid">
        <fgColor indexed="9"/>
        <bgColor indexed="8"/>
      </patternFill>
    </fill>
    <fill>
      <patternFill patternType="solid">
        <fgColor indexed="43"/>
        <bgColor indexed="64"/>
      </patternFill>
    </fill>
    <fill>
      <patternFill patternType="solid">
        <fgColor indexed="43"/>
        <bgColor indexed="8"/>
      </patternFill>
    </fill>
    <fill>
      <patternFill patternType="solid">
        <fgColor indexed="10"/>
        <bgColor indexed="64"/>
      </patternFill>
    </fill>
    <fill>
      <patternFill patternType="gray0625"/>
    </fill>
  </fills>
  <borders count="54">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8"/>
      </right>
      <top style="medium">
        <color indexed="64"/>
      </top>
      <bottom style="medium">
        <color indexed="64"/>
      </bottom>
      <diagonal/>
    </border>
    <border>
      <left style="medium">
        <color indexed="64"/>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right/>
      <top/>
      <bottom style="medium">
        <color indexed="64"/>
      </bottom>
      <diagonal/>
    </border>
    <border>
      <left/>
      <right style="thin">
        <color indexed="64"/>
      </right>
      <top/>
      <bottom style="thin">
        <color indexed="64"/>
      </bottom>
      <diagonal/>
    </border>
    <border>
      <left/>
      <right style="medium">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medium">
        <color indexed="64"/>
      </bottom>
      <diagonal/>
    </border>
    <border>
      <left/>
      <right/>
      <top/>
      <bottom style="thin">
        <color indexed="64"/>
      </bottom>
      <diagonal/>
    </border>
    <border>
      <left style="medium">
        <color indexed="64"/>
      </left>
      <right style="medium">
        <color indexed="64"/>
      </right>
      <top style="medium">
        <color indexed="64"/>
      </top>
      <bottom/>
      <diagonal/>
    </border>
    <border>
      <left/>
      <right style="thin">
        <color indexed="64"/>
      </right>
      <top style="thin">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top style="thin">
        <color indexed="64"/>
      </top>
      <bottom style="thin">
        <color indexed="64"/>
      </bottom>
      <diagonal/>
    </border>
    <border>
      <left/>
      <right style="thin">
        <color indexed="8"/>
      </right>
      <top style="thin">
        <color indexed="64"/>
      </top>
      <bottom style="thin">
        <color indexed="64"/>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right style="thin">
        <color indexed="8"/>
      </right>
      <top/>
      <bottom style="thin">
        <color indexed="64"/>
      </bottom>
      <diagonal/>
    </border>
    <border>
      <left style="thin">
        <color indexed="8"/>
      </left>
      <right style="thin">
        <color indexed="64"/>
      </right>
      <top/>
      <bottom style="hair">
        <color indexed="8"/>
      </bottom>
      <diagonal/>
    </border>
    <border>
      <left/>
      <right style="medium">
        <color indexed="64"/>
      </right>
      <top/>
      <bottom style="hair">
        <color indexed="8"/>
      </bottom>
      <diagonal/>
    </border>
    <border>
      <left style="medium">
        <color indexed="64"/>
      </left>
      <right style="thin">
        <color indexed="64"/>
      </right>
      <top/>
      <bottom/>
      <diagonal/>
    </border>
    <border>
      <left style="medium">
        <color indexed="64"/>
      </left>
      <right/>
      <top/>
      <bottom style="thin">
        <color indexed="64"/>
      </bottom>
      <diagonal/>
    </border>
    <border>
      <left/>
      <right/>
      <top style="medium">
        <color indexed="64"/>
      </top>
      <bottom style="thin">
        <color indexed="64"/>
      </bottom>
      <diagonal/>
    </border>
    <border>
      <left style="thin">
        <color indexed="64"/>
      </left>
      <right style="thin">
        <color indexed="64"/>
      </right>
      <top/>
      <bottom style="thin">
        <color indexed="64"/>
      </bottom>
      <diagonal/>
    </border>
    <border>
      <left/>
      <right style="thin">
        <color indexed="64"/>
      </right>
      <top/>
      <bottom style="hair">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style="thin">
        <color indexed="64"/>
      </left>
      <right/>
      <top style="medium">
        <color indexed="64"/>
      </top>
      <bottom/>
      <diagonal/>
    </border>
    <border>
      <left/>
      <right style="thin">
        <color indexed="8"/>
      </right>
      <top style="medium">
        <color indexed="64"/>
      </top>
      <bottom/>
      <diagonal/>
    </border>
    <border>
      <left style="thin">
        <color indexed="8"/>
      </left>
      <right/>
      <top style="medium">
        <color indexed="64"/>
      </top>
      <bottom/>
      <diagonal/>
    </border>
    <border>
      <left/>
      <right style="medium">
        <color indexed="8"/>
      </right>
      <top style="medium">
        <color indexed="64"/>
      </top>
      <bottom/>
      <diagonal/>
    </border>
  </borders>
  <cellStyleXfs count="3">
    <xf numFmtId="0" fontId="0" fillId="0" borderId="0"/>
    <xf numFmtId="164" fontId="1" fillId="0" borderId="0" applyFont="0" applyFill="0" applyBorder="0" applyAlignment="0" applyProtection="0"/>
    <xf numFmtId="0" fontId="2" fillId="0" borderId="0" applyNumberFormat="0" applyFill="0" applyBorder="0" applyAlignment="0" applyProtection="0"/>
  </cellStyleXfs>
  <cellXfs count="720">
    <xf numFmtId="0" fontId="0" fillId="0" borderId="0" xfId="0"/>
    <xf numFmtId="0" fontId="0" fillId="0" borderId="0" xfId="0" applyAlignment="1">
      <alignment horizontal="left"/>
    </xf>
    <xf numFmtId="0" fontId="0" fillId="0" borderId="0" xfId="0" applyAlignment="1">
      <alignment vertical="center"/>
    </xf>
    <xf numFmtId="0" fontId="0" fillId="0" borderId="0" xfId="0" applyAlignment="1">
      <alignment horizontal="left" vertical="center"/>
    </xf>
    <xf numFmtId="0" fontId="3" fillId="2" borderId="0" xfId="0" applyFont="1" applyFill="1" applyAlignment="1">
      <alignment vertical="center"/>
    </xf>
    <xf numFmtId="0" fontId="0" fillId="2" borderId="0" xfId="0" applyFill="1" applyAlignment="1">
      <alignment horizontal="left" vertical="center"/>
    </xf>
    <xf numFmtId="0" fontId="0" fillId="2" borderId="0" xfId="0" applyFill="1" applyAlignment="1">
      <alignment vertical="center"/>
    </xf>
    <xf numFmtId="0" fontId="4" fillId="0" borderId="0" xfId="0" applyFont="1" applyAlignment="1">
      <alignment vertical="center"/>
    </xf>
    <xf numFmtId="0" fontId="5" fillId="3" borderId="1" xfId="0" applyFont="1" applyFill="1" applyBorder="1" applyAlignment="1">
      <alignment horizontal="centerContinuous" vertical="center"/>
    </xf>
    <xf numFmtId="0" fontId="5" fillId="3" borderId="2" xfId="0" applyFont="1" applyFill="1" applyBorder="1" applyAlignment="1">
      <alignment horizontal="centerContinuous" vertical="center"/>
    </xf>
    <xf numFmtId="0" fontId="5" fillId="3" borderId="3" xfId="0" applyFont="1" applyFill="1" applyBorder="1" applyAlignment="1">
      <alignment horizontal="centerContinuous" vertical="center"/>
    </xf>
    <xf numFmtId="0" fontId="4" fillId="2" borderId="0" xfId="0" applyFont="1" applyFill="1" applyAlignment="1">
      <alignment vertical="center"/>
    </xf>
    <xf numFmtId="0" fontId="6" fillId="0" borderId="0" xfId="0" applyFont="1" applyAlignment="1">
      <alignment vertical="center"/>
    </xf>
    <xf numFmtId="0" fontId="6" fillId="2" borderId="0" xfId="0" applyFont="1" applyFill="1" applyAlignment="1">
      <alignment horizontal="center" vertical="center"/>
    </xf>
    <xf numFmtId="0" fontId="6" fillId="2" borderId="0" xfId="0" applyFont="1" applyFill="1" applyAlignment="1">
      <alignment vertical="center"/>
    </xf>
    <xf numFmtId="0" fontId="6" fillId="2" borderId="0" xfId="0" applyFont="1" applyFill="1" applyAlignment="1">
      <alignment horizontal="left" vertical="center"/>
    </xf>
    <xf numFmtId="0" fontId="7" fillId="4" borderId="1" xfId="0" applyFont="1" applyFill="1" applyBorder="1" applyAlignment="1">
      <alignment horizontal="centerContinuous" vertical="center"/>
    </xf>
    <xf numFmtId="0" fontId="7" fillId="4" borderId="2" xfId="0" applyFont="1" applyFill="1" applyBorder="1" applyAlignment="1">
      <alignment horizontal="centerContinuous" vertical="center"/>
    </xf>
    <xf numFmtId="0" fontId="7" fillId="4" borderId="3" xfId="0" applyFont="1" applyFill="1" applyBorder="1" applyAlignment="1">
      <alignment horizontal="centerContinuous" vertical="center"/>
    </xf>
    <xf numFmtId="0" fontId="8" fillId="0" borderId="0" xfId="0" applyFont="1" applyAlignment="1">
      <alignment vertical="center"/>
    </xf>
    <xf numFmtId="0" fontId="9" fillId="0" borderId="0" xfId="0" applyFont="1" applyAlignment="1">
      <alignment vertical="center"/>
    </xf>
    <xf numFmtId="49" fontId="9" fillId="2" borderId="4" xfId="0" applyNumberFormat="1" applyFont="1" applyFill="1" applyBorder="1" applyAlignment="1">
      <alignment vertical="center"/>
    </xf>
    <xf numFmtId="49" fontId="9" fillId="2" borderId="0" xfId="0" applyNumberFormat="1" applyFont="1" applyFill="1" applyAlignment="1">
      <alignment vertical="center"/>
    </xf>
    <xf numFmtId="0" fontId="9" fillId="0" borderId="0" xfId="0" applyFont="1" applyAlignment="1">
      <alignment horizontal="left" vertical="center"/>
    </xf>
    <xf numFmtId="49" fontId="9" fillId="2" borderId="0" xfId="0" applyNumberFormat="1" applyFont="1" applyFill="1" applyAlignment="1">
      <alignment horizontal="left" vertical="center"/>
    </xf>
    <xf numFmtId="49" fontId="8" fillId="2" borderId="0" xfId="0" applyNumberFormat="1" applyFont="1" applyFill="1" applyAlignment="1">
      <alignment vertical="center"/>
    </xf>
    <xf numFmtId="0" fontId="8" fillId="2" borderId="0" xfId="0" applyFont="1" applyFill="1" applyAlignment="1">
      <alignment vertical="center"/>
    </xf>
    <xf numFmtId="49" fontId="10" fillId="4" borderId="5" xfId="0" applyNumberFormat="1" applyFont="1" applyFill="1" applyBorder="1" applyAlignment="1">
      <alignment vertical="center"/>
    </xf>
    <xf numFmtId="49" fontId="11" fillId="4" borderId="6" xfId="0" applyNumberFormat="1" applyFont="1" applyFill="1" applyBorder="1" applyAlignment="1">
      <alignment vertical="center"/>
    </xf>
    <xf numFmtId="49" fontId="4" fillId="2" borderId="0" xfId="0" applyNumberFormat="1" applyFont="1" applyFill="1" applyAlignment="1">
      <alignment vertical="center"/>
    </xf>
    <xf numFmtId="49" fontId="12" fillId="2" borderId="0" xfId="0" applyNumberFormat="1" applyFont="1" applyFill="1" applyAlignment="1">
      <alignment horizontal="left" vertical="center"/>
    </xf>
    <xf numFmtId="49" fontId="4" fillId="2" borderId="0" xfId="0" applyNumberFormat="1" applyFont="1" applyFill="1" applyAlignment="1">
      <alignment horizontal="right" vertical="center"/>
    </xf>
    <xf numFmtId="0" fontId="13" fillId="2" borderId="4" xfId="0" applyFont="1" applyFill="1" applyBorder="1" applyAlignment="1">
      <alignment horizontal="left" vertical="center"/>
    </xf>
    <xf numFmtId="49" fontId="13" fillId="2" borderId="0" xfId="0" applyNumberFormat="1" applyFont="1" applyFill="1" applyAlignment="1">
      <alignment horizontal="left" vertical="center"/>
    </xf>
    <xf numFmtId="0" fontId="13" fillId="2" borderId="0" xfId="0" applyFont="1" applyFill="1" applyAlignment="1">
      <alignment vertical="center"/>
    </xf>
    <xf numFmtId="0" fontId="14" fillId="0" borderId="0" xfId="0" applyFont="1" applyAlignment="1">
      <alignment vertical="center"/>
    </xf>
    <xf numFmtId="49" fontId="14" fillId="2" borderId="0" xfId="0" applyNumberFormat="1" applyFont="1" applyFill="1" applyAlignment="1">
      <alignment horizontal="left" vertical="center"/>
    </xf>
    <xf numFmtId="49" fontId="15" fillId="2" borderId="0" xfId="0" applyNumberFormat="1" applyFont="1" applyFill="1" applyAlignment="1">
      <alignment horizontal="left" vertical="center"/>
    </xf>
    <xf numFmtId="49" fontId="16" fillId="2" borderId="0" xfId="0" applyNumberFormat="1" applyFont="1" applyFill="1" applyAlignment="1">
      <alignment horizontal="left" vertical="center"/>
    </xf>
    <xf numFmtId="0" fontId="17" fillId="0" borderId="0" xfId="0" applyFont="1" applyAlignment="1">
      <alignment vertical="center"/>
    </xf>
    <xf numFmtId="14" fontId="17" fillId="4" borderId="7" xfId="0" applyNumberFormat="1" applyFont="1" applyFill="1" applyBorder="1" applyAlignment="1">
      <alignment horizontal="left" vertical="center"/>
    </xf>
    <xf numFmtId="49" fontId="17" fillId="2" borderId="0" xfId="0" applyNumberFormat="1" applyFont="1" applyFill="1" applyAlignment="1">
      <alignment vertical="center"/>
    </xf>
    <xf numFmtId="49" fontId="17" fillId="4" borderId="7" xfId="0" applyNumberFormat="1" applyFont="1" applyFill="1" applyBorder="1" applyAlignment="1">
      <alignment vertical="center"/>
    </xf>
    <xf numFmtId="3" fontId="17" fillId="4" borderId="6" xfId="1" applyNumberFormat="1" applyFont="1" applyFill="1" applyBorder="1" applyAlignment="1" applyProtection="1">
      <alignment horizontal="left" vertical="center"/>
      <protection locked="0"/>
    </xf>
    <xf numFmtId="49" fontId="18" fillId="4" borderId="6" xfId="0" applyNumberFormat="1" applyFont="1" applyFill="1" applyBorder="1" applyAlignment="1">
      <alignment horizontal="left" vertical="center"/>
    </xf>
    <xf numFmtId="0" fontId="6" fillId="0" borderId="0" xfId="0" applyFont="1"/>
    <xf numFmtId="0" fontId="6" fillId="2" borderId="0" xfId="0" applyFont="1" applyFill="1"/>
    <xf numFmtId="0" fontId="6" fillId="2" borderId="0" xfId="0" applyFont="1" applyFill="1" applyAlignment="1">
      <alignment horizontal="left"/>
    </xf>
    <xf numFmtId="0" fontId="0" fillId="2" borderId="0" xfId="0" applyFill="1"/>
    <xf numFmtId="0" fontId="17" fillId="4" borderId="7" xfId="0" applyFont="1" applyFill="1" applyBorder="1" applyAlignment="1">
      <alignment vertical="center"/>
    </xf>
    <xf numFmtId="0" fontId="19" fillId="0" borderId="0" xfId="0" applyFont="1" applyAlignment="1">
      <alignment vertical="center"/>
    </xf>
    <xf numFmtId="0" fontId="19" fillId="2" borderId="0" xfId="0" applyFont="1" applyFill="1" applyAlignment="1">
      <alignment vertical="center"/>
    </xf>
    <xf numFmtId="0" fontId="14" fillId="2" borderId="0" xfId="0" applyFont="1" applyFill="1" applyAlignment="1">
      <alignment vertical="center"/>
    </xf>
    <xf numFmtId="0" fontId="19" fillId="2" borderId="0" xfId="0" applyFont="1" applyFill="1" applyAlignment="1">
      <alignment horizontal="left" vertical="center"/>
    </xf>
    <xf numFmtId="0" fontId="0" fillId="2" borderId="0" xfId="0" applyFill="1" applyAlignment="1">
      <alignment horizontal="left"/>
    </xf>
    <xf numFmtId="0" fontId="6" fillId="2" borderId="0" xfId="0" applyFont="1" applyFill="1" applyAlignment="1"/>
    <xf numFmtId="0" fontId="8" fillId="0" borderId="0" xfId="0" applyFont="1"/>
    <xf numFmtId="0" fontId="8" fillId="2" borderId="0" xfId="0" applyFont="1" applyFill="1"/>
    <xf numFmtId="0" fontId="20" fillId="2" borderId="0" xfId="2" applyFont="1" applyFill="1" applyBorder="1"/>
    <xf numFmtId="0" fontId="20" fillId="2" borderId="0" xfId="2" applyFont="1" applyFill="1"/>
    <xf numFmtId="0" fontId="0" fillId="0" borderId="0" xfId="0" applyAlignment="1">
      <alignment horizontal="center"/>
    </xf>
    <xf numFmtId="49" fontId="22" fillId="2" borderId="0" xfId="0" applyNumberFormat="1" applyFont="1" applyFill="1" applyAlignment="1">
      <alignment horizontal="left" vertical="center"/>
    </xf>
    <xf numFmtId="0" fontId="22" fillId="2" borderId="0" xfId="0" applyFont="1" applyFill="1" applyAlignment="1">
      <alignment vertical="center"/>
    </xf>
    <xf numFmtId="49" fontId="22" fillId="2" borderId="0" xfId="0" applyNumberFormat="1" applyFont="1" applyFill="1" applyAlignment="1">
      <alignment vertical="center"/>
    </xf>
    <xf numFmtId="49" fontId="23" fillId="2" borderId="0" xfId="0" applyNumberFormat="1" applyFont="1" applyFill="1" applyAlignment="1">
      <alignment horizontal="right" vertical="center"/>
    </xf>
    <xf numFmtId="0" fontId="8" fillId="2" borderId="0" xfId="0" applyFont="1" applyFill="1" applyAlignment="1">
      <alignment horizontal="center" vertical="center"/>
    </xf>
    <xf numFmtId="0" fontId="19" fillId="0" borderId="0" xfId="0" applyFont="1" applyAlignment="1">
      <alignment horizontal="center" vertical="center"/>
    </xf>
    <xf numFmtId="0" fontId="8" fillId="2" borderId="0" xfId="0" applyFont="1" applyFill="1" applyAlignment="1">
      <alignment horizontal="left" vertical="center"/>
    </xf>
    <xf numFmtId="0" fontId="25" fillId="0" borderId="0" xfId="0" applyFont="1" applyAlignment="1">
      <alignment vertical="center"/>
    </xf>
    <xf numFmtId="49" fontId="0" fillId="0" borderId="0" xfId="0" applyNumberFormat="1" applyAlignment="1">
      <alignment horizontal="left"/>
    </xf>
    <xf numFmtId="49" fontId="8" fillId="0" borderId="0" xfId="0" applyNumberFormat="1" applyFont="1" applyAlignment="1">
      <alignment horizontal="left" vertical="center"/>
    </xf>
    <xf numFmtId="49" fontId="8" fillId="0" borderId="8" xfId="0" applyNumberFormat="1" applyFont="1" applyBorder="1" applyAlignment="1">
      <alignment horizontal="left" vertical="center"/>
    </xf>
    <xf numFmtId="49" fontId="13" fillId="0" borderId="0" xfId="0" applyNumberFormat="1" applyFont="1" applyAlignment="1">
      <alignment horizontal="left" vertical="center"/>
    </xf>
    <xf numFmtId="49" fontId="22" fillId="2" borderId="0" xfId="0" applyNumberFormat="1" applyFont="1" applyFill="1" applyAlignment="1">
      <alignment horizontal="right" vertical="center"/>
    </xf>
    <xf numFmtId="0" fontId="0" fillId="0" borderId="9" xfId="0" applyBorder="1" applyAlignment="1">
      <alignment vertical="center"/>
    </xf>
    <xf numFmtId="49" fontId="17" fillId="0" borderId="9" xfId="0" applyNumberFormat="1" applyFont="1" applyBorder="1" applyAlignment="1">
      <alignment horizontal="left" vertical="center"/>
    </xf>
    <xf numFmtId="49" fontId="18" fillId="0" borderId="9" xfId="0" applyNumberFormat="1" applyFont="1" applyBorder="1" applyAlignment="1">
      <alignment horizontal="right" vertical="center"/>
    </xf>
    <xf numFmtId="0" fontId="0" fillId="0" borderId="8" xfId="0" applyBorder="1" applyAlignment="1">
      <alignment vertical="center"/>
    </xf>
    <xf numFmtId="49" fontId="8" fillId="5" borderId="0" xfId="0" applyNumberFormat="1" applyFont="1" applyFill="1" applyAlignment="1">
      <alignment vertical="center"/>
    </xf>
    <xf numFmtId="49" fontId="8" fillId="5" borderId="8" xfId="0" applyNumberFormat="1" applyFont="1" applyFill="1" applyBorder="1" applyAlignment="1">
      <alignment vertical="center"/>
    </xf>
    <xf numFmtId="0" fontId="8" fillId="5" borderId="0" xfId="0" applyFont="1" applyFill="1" applyAlignment="1">
      <alignment vertical="center"/>
    </xf>
    <xf numFmtId="49" fontId="10" fillId="0" borderId="0" xfId="0" applyNumberFormat="1" applyFont="1" applyAlignment="1">
      <alignment vertical="top"/>
    </xf>
    <xf numFmtId="49" fontId="11" fillId="0" borderId="0" xfId="0" applyNumberFormat="1" applyFont="1" applyAlignment="1">
      <alignment vertical="top"/>
    </xf>
    <xf numFmtId="49" fontId="14" fillId="0" borderId="0" xfId="0" applyNumberFormat="1" applyFont="1" applyAlignment="1">
      <alignment horizontal="left"/>
    </xf>
    <xf numFmtId="0" fontId="21" fillId="5" borderId="0" xfId="0" applyFont="1" applyFill="1" applyAlignment="1">
      <alignment horizontal="left"/>
    </xf>
    <xf numFmtId="49" fontId="13" fillId="0" borderId="0" xfId="0" applyNumberFormat="1" applyFont="1" applyAlignment="1">
      <alignment horizontal="left"/>
    </xf>
    <xf numFmtId="0" fontId="0" fillId="0" borderId="0" xfId="0" applyAlignment="1"/>
    <xf numFmtId="14" fontId="18" fillId="0" borderId="9" xfId="0" applyNumberFormat="1" applyFont="1" applyBorder="1" applyAlignment="1">
      <alignment horizontal="left" vertical="center"/>
    </xf>
    <xf numFmtId="49" fontId="18" fillId="0" borderId="9" xfId="0" applyNumberFormat="1" applyFont="1" applyBorder="1" applyAlignment="1">
      <alignment vertical="center"/>
    </xf>
    <xf numFmtId="49" fontId="18" fillId="0" borderId="9" xfId="0" applyNumberFormat="1" applyFont="1" applyBorder="1" applyAlignment="1">
      <alignment horizontal="left" vertical="center"/>
    </xf>
    <xf numFmtId="49" fontId="18" fillId="0" borderId="0" xfId="0" applyNumberFormat="1" applyFont="1" applyAlignment="1">
      <alignment horizontal="left" vertical="center"/>
    </xf>
    <xf numFmtId="0" fontId="9" fillId="0" borderId="0" xfId="0" applyFont="1" applyAlignment="1">
      <alignment horizontal="center" vertical="center"/>
    </xf>
    <xf numFmtId="49" fontId="0" fillId="0" borderId="9" xfId="0" applyNumberFormat="1" applyFont="1" applyBorder="1" applyAlignment="1">
      <alignment vertical="center"/>
    </xf>
    <xf numFmtId="0" fontId="0" fillId="0" borderId="0" xfId="0" applyFont="1" applyAlignment="1">
      <alignment vertical="center"/>
    </xf>
    <xf numFmtId="15" fontId="0" fillId="0" borderId="0" xfId="0" applyNumberFormat="1" applyAlignment="1">
      <alignment horizontal="center"/>
    </xf>
    <xf numFmtId="49" fontId="19" fillId="0" borderId="0" xfId="0" applyNumberFormat="1" applyFont="1" applyAlignment="1">
      <alignment horizontal="left"/>
    </xf>
    <xf numFmtId="0" fontId="22" fillId="2" borderId="0" xfId="0" applyFont="1" applyFill="1" applyAlignment="1">
      <alignment horizontal="left" vertical="center"/>
    </xf>
    <xf numFmtId="0" fontId="18" fillId="0" borderId="9" xfId="0" applyFont="1" applyBorder="1" applyAlignment="1">
      <alignment horizontal="right" vertical="center"/>
    </xf>
    <xf numFmtId="0" fontId="0" fillId="0" borderId="0" xfId="0" applyAlignment="1">
      <alignment wrapText="1"/>
    </xf>
    <xf numFmtId="0" fontId="27" fillId="0" borderId="0" xfId="0" applyFont="1" applyAlignment="1">
      <alignment vertical="center"/>
    </xf>
    <xf numFmtId="0" fontId="19" fillId="0" borderId="10" xfId="0" applyFont="1" applyBorder="1" applyAlignment="1">
      <alignment vertical="center"/>
    </xf>
    <xf numFmtId="0" fontId="19" fillId="0" borderId="10" xfId="0" applyFont="1" applyBorder="1" applyAlignment="1">
      <alignment horizontal="center" vertical="center"/>
    </xf>
    <xf numFmtId="0" fontId="19" fillId="0" borderId="11" xfId="0" applyFont="1" applyBorder="1" applyAlignment="1">
      <alignment horizontal="center" vertical="center"/>
    </xf>
    <xf numFmtId="0" fontId="19" fillId="0" borderId="0" xfId="0" applyFont="1"/>
    <xf numFmtId="0" fontId="9" fillId="0" borderId="0" xfId="0" applyFont="1" applyAlignment="1">
      <alignment horizontal="center"/>
    </xf>
    <xf numFmtId="49" fontId="4" fillId="0" borderId="0" xfId="0" applyNumberFormat="1" applyFont="1" applyAlignment="1">
      <alignment horizontal="left" vertical="top"/>
    </xf>
    <xf numFmtId="0" fontId="36" fillId="5" borderId="0" xfId="0" applyFont="1" applyFill="1" applyAlignment="1">
      <alignment horizontal="center"/>
    </xf>
    <xf numFmtId="49" fontId="7" fillId="5" borderId="0" xfId="0" applyNumberFormat="1" applyFont="1" applyFill="1" applyAlignment="1">
      <alignment horizontal="left"/>
    </xf>
    <xf numFmtId="49" fontId="19" fillId="0" borderId="0" xfId="0" applyNumberFormat="1" applyFont="1"/>
    <xf numFmtId="49" fontId="36" fillId="0" borderId="0" xfId="0" applyNumberFormat="1" applyFont="1" applyAlignment="1">
      <alignment horizontal="center"/>
    </xf>
    <xf numFmtId="49" fontId="15" fillId="0" borderId="0" xfId="0" applyNumberFormat="1" applyFont="1" applyAlignment="1">
      <alignment horizontal="left"/>
    </xf>
    <xf numFmtId="49" fontId="16" fillId="2" borderId="12" xfId="0" applyNumberFormat="1" applyFont="1" applyFill="1" applyBorder="1" applyAlignment="1">
      <alignment horizontal="left" vertical="center"/>
    </xf>
    <xf numFmtId="49" fontId="16" fillId="2" borderId="13" xfId="0" applyNumberFormat="1" applyFont="1" applyFill="1" applyBorder="1" applyAlignment="1">
      <alignment horizontal="left" vertical="center"/>
    </xf>
    <xf numFmtId="49" fontId="16" fillId="2" borderId="14" xfId="0" applyNumberFormat="1" applyFont="1" applyFill="1" applyBorder="1" applyAlignment="1">
      <alignment horizontal="right" vertical="center"/>
    </xf>
    <xf numFmtId="0" fontId="17" fillId="0" borderId="9" xfId="1" applyNumberFormat="1" applyFont="1" applyBorder="1" applyAlignment="1" applyProtection="1">
      <alignment vertical="center"/>
      <protection locked="0"/>
    </xf>
    <xf numFmtId="49" fontId="18" fillId="0" borderId="4" xfId="0" applyNumberFormat="1" applyFont="1" applyBorder="1" applyAlignment="1">
      <alignment horizontal="right" vertical="center"/>
    </xf>
    <xf numFmtId="49" fontId="18" fillId="0" borderId="0" xfId="0" applyNumberFormat="1" applyFont="1" applyAlignment="1">
      <alignment horizontal="right" vertical="center"/>
    </xf>
    <xf numFmtId="0" fontId="18" fillId="0" borderId="15" xfId="0" applyFont="1" applyBorder="1" applyAlignment="1">
      <alignment horizontal="right" vertical="center"/>
    </xf>
    <xf numFmtId="49" fontId="22" fillId="2" borderId="4" xfId="0" applyNumberFormat="1" applyFont="1" applyFill="1" applyBorder="1" applyAlignment="1">
      <alignment vertical="center"/>
    </xf>
    <xf numFmtId="49" fontId="37" fillId="2" borderId="0" xfId="0" applyNumberFormat="1" applyFont="1" applyFill="1" applyAlignment="1">
      <alignment horizontal="left" vertical="center"/>
    </xf>
    <xf numFmtId="49" fontId="37" fillId="0" borderId="4" xfId="0" applyNumberFormat="1" applyFont="1" applyBorder="1" applyAlignment="1">
      <alignment horizontal="left" vertical="center"/>
    </xf>
    <xf numFmtId="49" fontId="37" fillId="0" borderId="0" xfId="0" applyNumberFormat="1" applyFont="1" applyAlignment="1">
      <alignment horizontal="left" vertical="center"/>
    </xf>
    <xf numFmtId="49" fontId="9" fillId="5" borderId="0" xfId="0" applyNumberFormat="1" applyFont="1" applyFill="1" applyAlignment="1">
      <alignment horizontal="left" vertical="center"/>
    </xf>
    <xf numFmtId="49" fontId="37" fillId="0" borderId="0" xfId="0" applyNumberFormat="1" applyFont="1" applyAlignment="1">
      <alignment horizontal="center" vertical="center"/>
    </xf>
    <xf numFmtId="49" fontId="16" fillId="5" borderId="15" xfId="0" applyNumberFormat="1" applyFont="1" applyFill="1" applyBorder="1" applyAlignment="1">
      <alignment horizontal="left" vertical="center"/>
    </xf>
    <xf numFmtId="49" fontId="34" fillId="0" borderId="0" xfId="0" applyNumberFormat="1" applyFont="1" applyAlignment="1">
      <alignment vertical="center"/>
    </xf>
    <xf numFmtId="49" fontId="34" fillId="0" borderId="16" xfId="0" applyNumberFormat="1" applyFont="1" applyBorder="1" applyAlignment="1">
      <alignment vertical="center"/>
    </xf>
    <xf numFmtId="49" fontId="34" fillId="0" borderId="9" xfId="0" applyNumberFormat="1" applyFont="1" applyBorder="1" applyAlignment="1">
      <alignment vertical="center"/>
    </xf>
    <xf numFmtId="49" fontId="38" fillId="0" borderId="9" xfId="0" applyNumberFormat="1" applyFont="1" applyBorder="1" applyAlignment="1">
      <alignment vertical="center"/>
    </xf>
    <xf numFmtId="49" fontId="38" fillId="0" borderId="9" xfId="0" applyNumberFormat="1" applyFont="1" applyBorder="1" applyAlignment="1">
      <alignment horizontal="left" vertical="center"/>
    </xf>
    <xf numFmtId="49" fontId="34" fillId="0" borderId="9" xfId="0" applyNumberFormat="1" applyFont="1" applyBorder="1" applyAlignment="1">
      <alignment horizontal="left" vertical="center"/>
    </xf>
    <xf numFmtId="49" fontId="34" fillId="0" borderId="16" xfId="0" applyNumberFormat="1" applyFont="1" applyBorder="1" applyAlignment="1">
      <alignment horizontal="left" vertical="center"/>
    </xf>
    <xf numFmtId="49" fontId="36" fillId="0" borderId="9" xfId="0" applyNumberFormat="1" applyFont="1" applyBorder="1" applyAlignment="1">
      <alignment horizontal="center" vertical="center"/>
    </xf>
    <xf numFmtId="49" fontId="34" fillId="0" borderId="17" xfId="0" applyNumberFormat="1" applyFont="1" applyBorder="1" applyAlignment="1">
      <alignment horizontal="left" vertical="center"/>
    </xf>
    <xf numFmtId="49" fontId="8" fillId="2" borderId="18" xfId="0" applyNumberFormat="1" applyFont="1" applyFill="1" applyBorder="1" applyAlignment="1">
      <alignment horizontal="center" wrapText="1"/>
    </xf>
    <xf numFmtId="49" fontId="8" fillId="2" borderId="19" xfId="0" applyNumberFormat="1" applyFont="1" applyFill="1" applyBorder="1" applyAlignment="1">
      <alignment horizontal="center" wrapText="1"/>
    </xf>
    <xf numFmtId="49" fontId="8" fillId="2" borderId="17" xfId="0" applyNumberFormat="1" applyFont="1" applyFill="1" applyBorder="1" applyAlignment="1">
      <alignment horizontal="center" wrapText="1"/>
    </xf>
    <xf numFmtId="0" fontId="8" fillId="2" borderId="19" xfId="0" applyFont="1" applyFill="1" applyBorder="1" applyAlignment="1">
      <alignment horizontal="center" wrapText="1"/>
    </xf>
    <xf numFmtId="49" fontId="8" fillId="6" borderId="17" xfId="0" applyNumberFormat="1" applyFont="1" applyFill="1" applyBorder="1" applyAlignment="1">
      <alignment horizontal="center" wrapText="1"/>
    </xf>
    <xf numFmtId="49" fontId="8" fillId="6" borderId="19" xfId="0" applyNumberFormat="1" applyFont="1" applyFill="1" applyBorder="1" applyAlignment="1">
      <alignment horizontal="center" wrapText="1"/>
    </xf>
    <xf numFmtId="49" fontId="8" fillId="6" borderId="17" xfId="0" applyNumberFormat="1" applyFont="1" applyFill="1" applyBorder="1" applyAlignment="1">
      <alignment wrapText="1"/>
    </xf>
    <xf numFmtId="0" fontId="39" fillId="2" borderId="17" xfId="0" applyFont="1" applyFill="1" applyBorder="1" applyAlignment="1">
      <alignment horizontal="center" wrapText="1"/>
    </xf>
    <xf numFmtId="0" fontId="40" fillId="0" borderId="20" xfId="0" applyFont="1" applyBorder="1" applyAlignment="1">
      <alignment horizontal="center" vertical="center"/>
    </xf>
    <xf numFmtId="14" fontId="19" fillId="0" borderId="10" xfId="0" applyNumberFormat="1" applyFont="1" applyBorder="1" applyAlignment="1">
      <alignment horizontal="center" vertical="center"/>
    </xf>
    <xf numFmtId="0" fontId="19" fillId="0" borderId="11" xfId="0" applyFont="1" applyBorder="1" applyAlignment="1">
      <alignment vertical="center"/>
    </xf>
    <xf numFmtId="1" fontId="19" fillId="0" borderId="11" xfId="0" applyNumberFormat="1" applyFont="1" applyBorder="1" applyAlignment="1">
      <alignment horizontal="center" vertical="center"/>
    </xf>
    <xf numFmtId="49" fontId="40" fillId="0" borderId="0" xfId="0" applyNumberFormat="1" applyFont="1" applyAlignment="1">
      <alignment horizontal="left"/>
    </xf>
    <xf numFmtId="49" fontId="42" fillId="3" borderId="1" xfId="0" applyNumberFormat="1" applyFont="1" applyFill="1" applyBorder="1" applyAlignment="1">
      <alignment vertical="center"/>
    </xf>
    <xf numFmtId="49" fontId="42" fillId="3" borderId="2" xfId="0" applyNumberFormat="1" applyFont="1" applyFill="1" applyBorder="1" applyAlignment="1">
      <alignment vertical="center"/>
    </xf>
    <xf numFmtId="49" fontId="42" fillId="3" borderId="3" xfId="0" applyNumberFormat="1" applyFont="1" applyFill="1" applyBorder="1" applyAlignment="1">
      <alignment vertical="center"/>
    </xf>
    <xf numFmtId="0" fontId="0" fillId="2" borderId="0" xfId="0" applyNumberFormat="1" applyFill="1" applyAlignment="1">
      <alignment horizontal="left" vertical="center"/>
    </xf>
    <xf numFmtId="0" fontId="43" fillId="0" borderId="0" xfId="0" applyFont="1" applyAlignment="1">
      <alignment horizontal="center" vertical="center"/>
    </xf>
    <xf numFmtId="49" fontId="43" fillId="2" borderId="0" xfId="0" applyNumberFormat="1" applyFont="1" applyFill="1" applyAlignment="1">
      <alignment horizontal="left" vertical="center"/>
    </xf>
    <xf numFmtId="49" fontId="16" fillId="2" borderId="0" xfId="0" applyNumberFormat="1" applyFont="1" applyFill="1" applyAlignment="1">
      <alignment horizontal="right" vertical="center"/>
    </xf>
    <xf numFmtId="49" fontId="16" fillId="2" borderId="13" xfId="0" applyNumberFormat="1" applyFont="1" applyFill="1" applyBorder="1" applyAlignment="1">
      <alignment horizontal="right" vertical="center"/>
    </xf>
    <xf numFmtId="49" fontId="9" fillId="2" borderId="13" xfId="0" applyNumberFormat="1" applyFont="1" applyFill="1" applyBorder="1" applyAlignment="1">
      <alignment horizontal="left" vertical="center"/>
    </xf>
    <xf numFmtId="0" fontId="0" fillId="2" borderId="14" xfId="0" applyFill="1" applyBorder="1" applyAlignment="1">
      <alignment horizontal="center" vertical="center"/>
    </xf>
    <xf numFmtId="0" fontId="22" fillId="2" borderId="0" xfId="0" applyNumberFormat="1" applyFont="1" applyFill="1" applyAlignment="1">
      <alignment horizontal="left" vertical="center"/>
    </xf>
    <xf numFmtId="49" fontId="16" fillId="5" borderId="4" xfId="0" applyNumberFormat="1" applyFont="1" applyFill="1" applyBorder="1" applyAlignment="1">
      <alignment horizontal="left" vertical="center"/>
    </xf>
    <xf numFmtId="49" fontId="16" fillId="0" borderId="0" xfId="0" applyNumberFormat="1" applyFont="1" applyAlignment="1">
      <alignment horizontal="right" vertical="center"/>
    </xf>
    <xf numFmtId="0" fontId="0" fillId="5" borderId="15" xfId="0" applyFill="1" applyBorder="1" applyAlignment="1">
      <alignment horizontal="center" vertical="center"/>
    </xf>
    <xf numFmtId="49" fontId="25" fillId="0" borderId="9" xfId="0" applyNumberFormat="1" applyFont="1" applyBorder="1" applyAlignment="1">
      <alignment horizontal="left" vertical="center"/>
    </xf>
    <xf numFmtId="49" fontId="18" fillId="0" borderId="16" xfId="0" applyNumberFormat="1" applyFont="1" applyBorder="1" applyAlignment="1">
      <alignment horizontal="left" vertical="center"/>
    </xf>
    <xf numFmtId="0" fontId="44" fillId="7" borderId="17" xfId="0" applyFont="1" applyFill="1" applyBorder="1" applyAlignment="1">
      <alignment horizontal="right" vertical="center"/>
    </xf>
    <xf numFmtId="49" fontId="8" fillId="6" borderId="21" xfId="0" applyNumberFormat="1" applyFont="1" applyFill="1" applyBorder="1" applyAlignment="1">
      <alignment horizontal="center" wrapText="1"/>
    </xf>
    <xf numFmtId="0" fontId="39" fillId="6" borderId="17" xfId="0" applyFont="1" applyFill="1" applyBorder="1" applyAlignment="1">
      <alignment horizontal="center" wrapText="1"/>
    </xf>
    <xf numFmtId="0" fontId="19" fillId="0" borderId="11" xfId="0" applyNumberFormat="1" applyFont="1" applyBorder="1" applyAlignment="1">
      <alignment horizontal="center" vertical="center"/>
    </xf>
    <xf numFmtId="0" fontId="19" fillId="6" borderId="10" xfId="0" applyFont="1" applyFill="1" applyBorder="1" applyAlignment="1">
      <alignment horizontal="center" vertical="center"/>
    </xf>
    <xf numFmtId="1" fontId="19" fillId="6" borderId="11" xfId="0" applyNumberFormat="1" applyFont="1" applyFill="1" applyBorder="1" applyAlignment="1">
      <alignment horizontal="center" vertical="center"/>
    </xf>
    <xf numFmtId="0" fontId="19" fillId="0" borderId="6" xfId="0" applyFont="1" applyBorder="1" applyAlignment="1">
      <alignment horizontal="center" vertical="center"/>
    </xf>
    <xf numFmtId="0" fontId="19" fillId="2" borderId="11" xfId="0" applyFont="1" applyFill="1" applyBorder="1" applyAlignment="1">
      <alignment horizontal="center" vertical="center"/>
    </xf>
    <xf numFmtId="0" fontId="19" fillId="6" borderId="11" xfId="0" applyFont="1" applyFill="1" applyBorder="1" applyAlignment="1">
      <alignment horizontal="center" vertical="center"/>
    </xf>
    <xf numFmtId="0" fontId="45" fillId="0" borderId="0" xfId="0" applyFont="1"/>
    <xf numFmtId="0" fontId="15" fillId="0" borderId="0" xfId="0" applyFont="1"/>
    <xf numFmtId="0" fontId="4" fillId="0" borderId="0" xfId="0" applyFont="1" applyAlignment="1">
      <alignment vertical="top"/>
    </xf>
    <xf numFmtId="0" fontId="28" fillId="0" borderId="0" xfId="0" applyFont="1" applyAlignment="1">
      <alignment vertical="top"/>
    </xf>
    <xf numFmtId="0" fontId="11" fillId="0" borderId="0" xfId="0" applyFont="1" applyAlignment="1">
      <alignment vertical="top"/>
    </xf>
    <xf numFmtId="49" fontId="4" fillId="0" borderId="0" xfId="0" applyNumberFormat="1" applyFont="1" applyAlignment="1">
      <alignment vertical="top"/>
    </xf>
    <xf numFmtId="49" fontId="28" fillId="0" borderId="0" xfId="0" applyNumberFormat="1" applyFont="1" applyAlignment="1">
      <alignment vertical="top"/>
    </xf>
    <xf numFmtId="49" fontId="29" fillId="0" borderId="0" xfId="0" applyNumberFormat="1" applyFont="1"/>
    <xf numFmtId="49" fontId="15" fillId="0" borderId="0" xfId="0" applyNumberFormat="1" applyFont="1"/>
    <xf numFmtId="0" fontId="43" fillId="0" borderId="0" xfId="0" applyFont="1" applyAlignment="1">
      <alignment vertical="center"/>
    </xf>
    <xf numFmtId="49" fontId="37" fillId="2" borderId="0" xfId="0" applyNumberFormat="1" applyFont="1" applyFill="1" applyAlignment="1">
      <alignment vertical="center"/>
    </xf>
    <xf numFmtId="0" fontId="17" fillId="0" borderId="9" xfId="0" applyFont="1" applyBorder="1" applyAlignment="1">
      <alignment vertical="center"/>
    </xf>
    <xf numFmtId="49" fontId="17" fillId="0" borderId="9" xfId="0" applyNumberFormat="1" applyFont="1" applyBorder="1" applyAlignment="1">
      <alignment vertical="center"/>
    </xf>
    <xf numFmtId="49" fontId="46" fillId="0" borderId="9" xfId="0" applyNumberFormat="1" applyFont="1" applyBorder="1" applyAlignment="1">
      <alignment vertical="center"/>
    </xf>
    <xf numFmtId="49" fontId="17" fillId="0" borderId="9" xfId="1" applyNumberFormat="1" applyFont="1" applyBorder="1" applyAlignment="1" applyProtection="1">
      <alignment vertical="center"/>
      <protection locked="0"/>
    </xf>
    <xf numFmtId="0" fontId="18" fillId="0" borderId="9" xfId="0" applyFont="1" applyBorder="1" applyAlignment="1">
      <alignment horizontal="left" vertical="center"/>
    </xf>
    <xf numFmtId="49" fontId="8" fillId="2" borderId="0" xfId="0" applyNumberFormat="1" applyFont="1" applyFill="1" applyAlignment="1">
      <alignment horizontal="right" vertical="center"/>
    </xf>
    <xf numFmtId="49" fontId="8" fillId="2" borderId="0" xfId="0" applyNumberFormat="1" applyFont="1" applyFill="1" applyAlignment="1">
      <alignment horizontal="center" vertical="center"/>
    </xf>
    <xf numFmtId="49" fontId="8" fillId="2" borderId="0" xfId="0" applyNumberFormat="1" applyFont="1" applyFill="1" applyAlignment="1">
      <alignment horizontal="left" vertical="center"/>
    </xf>
    <xf numFmtId="49" fontId="45" fillId="2" borderId="0" xfId="0" applyNumberFormat="1" applyFont="1" applyFill="1" applyAlignment="1">
      <alignment horizontal="center" vertical="center"/>
    </xf>
    <xf numFmtId="49" fontId="45" fillId="2" borderId="0" xfId="0" applyNumberFormat="1" applyFont="1" applyFill="1" applyAlignment="1">
      <alignment vertical="center"/>
    </xf>
    <xf numFmtId="49" fontId="9" fillId="2" borderId="0" xfId="0" applyNumberFormat="1" applyFont="1" applyFill="1" applyAlignment="1">
      <alignment horizontal="right" vertical="center"/>
    </xf>
    <xf numFmtId="49" fontId="9" fillId="0" borderId="0" xfId="0" applyNumberFormat="1" applyFont="1" applyAlignment="1">
      <alignment horizontal="center" vertical="center"/>
    </xf>
    <xf numFmtId="49" fontId="9" fillId="0" borderId="0" xfId="0" applyNumberFormat="1" applyFont="1" applyAlignment="1">
      <alignment horizontal="left" vertical="center"/>
    </xf>
    <xf numFmtId="49" fontId="0" fillId="0" borderId="0" xfId="0" applyNumberFormat="1" applyFont="1" applyAlignment="1">
      <alignment vertical="center"/>
    </xf>
    <xf numFmtId="49" fontId="43" fillId="0" borderId="0" xfId="0" applyNumberFormat="1" applyFont="1" applyAlignment="1">
      <alignment horizontal="center" vertical="center"/>
    </xf>
    <xf numFmtId="49" fontId="43" fillId="0" borderId="0" xfId="0" applyNumberFormat="1" applyFont="1" applyAlignment="1">
      <alignment vertical="center"/>
    </xf>
    <xf numFmtId="0" fontId="47" fillId="0" borderId="0" xfId="0" applyFont="1" applyAlignment="1">
      <alignment vertical="center"/>
    </xf>
    <xf numFmtId="49" fontId="47" fillId="2" borderId="0" xfId="0" applyNumberFormat="1" applyFont="1" applyFill="1" applyAlignment="1">
      <alignment horizontal="center" vertical="center"/>
    </xf>
    <xf numFmtId="0" fontId="48" fillId="0" borderId="0" xfId="0" applyFont="1" applyAlignment="1">
      <alignment vertical="center"/>
    </xf>
    <xf numFmtId="0" fontId="48" fillId="0" borderId="22" xfId="0" applyFont="1" applyBorder="1" applyAlignment="1">
      <alignment vertical="center"/>
    </xf>
    <xf numFmtId="0" fontId="49" fillId="8" borderId="22" xfId="0" applyFont="1" applyFill="1" applyBorder="1" applyAlignment="1">
      <alignment horizontal="center" vertical="center"/>
    </xf>
    <xf numFmtId="0" fontId="47" fillId="0" borderId="22" xfId="0" applyFont="1" applyBorder="1" applyAlignment="1">
      <alignment vertical="center"/>
    </xf>
    <xf numFmtId="0" fontId="50" fillId="0" borderId="0" xfId="0" applyFont="1" applyAlignment="1">
      <alignment vertical="center"/>
    </xf>
    <xf numFmtId="0" fontId="50" fillId="0" borderId="22" xfId="0" applyFont="1" applyBorder="1" applyAlignment="1">
      <alignment horizontal="center" vertical="center"/>
    </xf>
    <xf numFmtId="0" fontId="51" fillId="0" borderId="0" xfId="0" applyFont="1" applyAlignment="1">
      <alignment vertical="center"/>
    </xf>
    <xf numFmtId="0" fontId="51" fillId="5" borderId="0" xfId="0" applyFont="1" applyFill="1" applyAlignment="1">
      <alignment vertical="center"/>
    </xf>
    <xf numFmtId="0" fontId="52" fillId="0" borderId="0" xfId="0" applyFont="1" applyAlignment="1">
      <alignment vertical="center"/>
    </xf>
    <xf numFmtId="0" fontId="52" fillId="5" borderId="0" xfId="0" applyFont="1" applyFill="1" applyAlignment="1">
      <alignment vertical="center"/>
    </xf>
    <xf numFmtId="49" fontId="51" fillId="5" borderId="0" xfId="0" applyNumberFormat="1" applyFont="1" applyFill="1" applyAlignment="1">
      <alignment vertical="center"/>
    </xf>
    <xf numFmtId="49" fontId="52" fillId="5" borderId="0" xfId="0" applyNumberFormat="1" applyFont="1" applyFill="1" applyAlignment="1">
      <alignment vertical="center"/>
    </xf>
    <xf numFmtId="0" fontId="19" fillId="5" borderId="0" xfId="0" applyFont="1" applyFill="1" applyAlignment="1">
      <alignment vertical="center"/>
    </xf>
    <xf numFmtId="0" fontId="19" fillId="0" borderId="23" xfId="0" applyFont="1" applyBorder="1" applyAlignment="1">
      <alignment vertical="center"/>
    </xf>
    <xf numFmtId="49" fontId="51" fillId="2" borderId="0" xfId="0" applyNumberFormat="1" applyFont="1" applyFill="1" applyAlignment="1">
      <alignment horizontal="center" vertical="center"/>
    </xf>
    <xf numFmtId="0" fontId="51" fillId="0" borderId="0" xfId="0" applyFont="1" applyAlignment="1">
      <alignment horizontal="center" vertical="center"/>
    </xf>
    <xf numFmtId="0" fontId="53" fillId="0" borderId="0" xfId="0" applyFont="1" applyAlignment="1">
      <alignment vertical="center"/>
    </xf>
    <xf numFmtId="0" fontId="54" fillId="0" borderId="0" xfId="0" applyFont="1" applyAlignment="1">
      <alignment vertical="center"/>
    </xf>
    <xf numFmtId="0" fontId="45" fillId="0" borderId="0" xfId="0" applyFont="1" applyAlignment="1">
      <alignment horizontal="right" vertical="center"/>
    </xf>
    <xf numFmtId="0" fontId="55" fillId="9" borderId="24" xfId="0" applyFont="1" applyFill="1" applyBorder="1" applyAlignment="1">
      <alignment horizontal="right" vertical="center"/>
    </xf>
    <xf numFmtId="0" fontId="50" fillId="0" borderId="22" xfId="0" applyFont="1" applyBorder="1" applyAlignment="1">
      <alignment vertical="center"/>
    </xf>
    <xf numFmtId="0" fontId="19" fillId="0" borderId="25" xfId="0" applyFont="1" applyBorder="1" applyAlignment="1">
      <alignment vertical="center"/>
    </xf>
    <xf numFmtId="0" fontId="51" fillId="0" borderId="22" xfId="0" applyFont="1" applyBorder="1" applyAlignment="1">
      <alignment vertical="center"/>
    </xf>
    <xf numFmtId="0" fontId="50" fillId="0" borderId="10" xfId="0" applyFont="1" applyBorder="1" applyAlignment="1">
      <alignment horizontal="center" vertical="center"/>
    </xf>
    <xf numFmtId="0" fontId="50" fillId="0" borderId="8" xfId="0" applyFont="1" applyBorder="1" applyAlignment="1">
      <alignment horizontal="left" vertical="center"/>
    </xf>
    <xf numFmtId="0" fontId="49" fillId="0" borderId="0" xfId="0" applyFont="1" applyAlignment="1">
      <alignment horizontal="center" vertical="center"/>
    </xf>
    <xf numFmtId="0" fontId="50" fillId="0" borderId="0" xfId="0" applyFont="1" applyAlignment="1">
      <alignment horizontal="center" vertical="center"/>
    </xf>
    <xf numFmtId="0" fontId="55" fillId="9" borderId="8" xfId="0" applyFont="1" applyFill="1" applyBorder="1" applyAlignment="1">
      <alignment horizontal="right" vertical="center"/>
    </xf>
    <xf numFmtId="49" fontId="50" fillId="0" borderId="22" xfId="0" applyNumberFormat="1" applyFont="1" applyBorder="1" applyAlignment="1">
      <alignment vertical="center"/>
    </xf>
    <xf numFmtId="49" fontId="50" fillId="0" borderId="0" xfId="0" applyNumberFormat="1" applyFont="1" applyAlignment="1">
      <alignment vertical="center"/>
    </xf>
    <xf numFmtId="0" fontId="50" fillId="0" borderId="8" xfId="0" applyFont="1" applyBorder="1" applyAlignment="1">
      <alignment vertical="center"/>
    </xf>
    <xf numFmtId="49" fontId="50" fillId="0" borderId="8" xfId="0" applyNumberFormat="1" applyFont="1" applyBorder="1" applyAlignment="1">
      <alignment vertical="center"/>
    </xf>
    <xf numFmtId="0" fontId="50" fillId="0" borderId="10" xfId="0" applyFont="1" applyBorder="1" applyAlignment="1">
      <alignment vertical="center"/>
    </xf>
    <xf numFmtId="0" fontId="56" fillId="0" borderId="10" xfId="0" applyFont="1" applyBorder="1" applyAlignment="1">
      <alignment horizontal="center" vertical="center"/>
    </xf>
    <xf numFmtId="0" fontId="57" fillId="0" borderId="0" xfId="0" applyFont="1" applyAlignment="1">
      <alignment vertical="center"/>
    </xf>
    <xf numFmtId="0" fontId="56" fillId="0" borderId="22" xfId="0" applyFont="1" applyBorder="1" applyAlignment="1">
      <alignment horizontal="center" vertical="center"/>
    </xf>
    <xf numFmtId="0" fontId="19" fillId="0" borderId="26" xfId="0" applyFont="1" applyBorder="1" applyAlignment="1">
      <alignment vertical="center"/>
    </xf>
    <xf numFmtId="49" fontId="50" fillId="0" borderId="10" xfId="0" applyNumberFormat="1" applyFont="1" applyBorder="1" applyAlignment="1">
      <alignment vertical="center"/>
    </xf>
    <xf numFmtId="0" fontId="58" fillId="0" borderId="0" xfId="0" applyFont="1" applyAlignment="1">
      <alignment vertical="center"/>
    </xf>
    <xf numFmtId="0" fontId="59" fillId="0" borderId="0" xfId="0" applyFont="1" applyAlignment="1">
      <alignment vertical="center"/>
    </xf>
    <xf numFmtId="49" fontId="59" fillId="2" borderId="0" xfId="0" applyNumberFormat="1" applyFont="1" applyFill="1" applyAlignment="1">
      <alignment horizontal="center" vertical="center"/>
    </xf>
    <xf numFmtId="49" fontId="51" fillId="0" borderId="0" xfId="0" applyNumberFormat="1" applyFont="1" applyAlignment="1">
      <alignment horizontal="center" vertical="center"/>
    </xf>
    <xf numFmtId="49" fontId="47" fillId="0" borderId="0" xfId="0" applyNumberFormat="1" applyFont="1" applyAlignment="1">
      <alignment horizontal="center" vertical="center"/>
    </xf>
    <xf numFmtId="49" fontId="51" fillId="0" borderId="0" xfId="0" applyNumberFormat="1" applyFont="1" applyAlignment="1">
      <alignment vertical="center"/>
    </xf>
    <xf numFmtId="0" fontId="8" fillId="0" borderId="0" xfId="0" applyFont="1" applyAlignment="1">
      <alignment horizontal="right" vertical="center"/>
    </xf>
    <xf numFmtId="0" fontId="51" fillId="0" borderId="0" xfId="0" applyFont="1" applyAlignment="1">
      <alignment horizontal="left" vertical="center"/>
    </xf>
    <xf numFmtId="49" fontId="19" fillId="5" borderId="0" xfId="0" applyNumberFormat="1" applyFont="1" applyFill="1" applyAlignment="1">
      <alignment vertical="center"/>
    </xf>
    <xf numFmtId="49" fontId="35" fillId="5" borderId="0" xfId="0" applyNumberFormat="1" applyFont="1" applyFill="1" applyAlignment="1">
      <alignment horizontal="center" vertical="center"/>
    </xf>
    <xf numFmtId="49" fontId="60" fillId="0" borderId="0" xfId="0" applyNumberFormat="1" applyFont="1" applyAlignment="1">
      <alignment vertical="center"/>
    </xf>
    <xf numFmtId="49" fontId="61" fillId="0" borderId="0" xfId="0" applyNumberFormat="1" applyFont="1" applyAlignment="1">
      <alignment horizontal="center" vertical="center"/>
    </xf>
    <xf numFmtId="49" fontId="60" fillId="5" borderId="0" xfId="0" applyNumberFormat="1" applyFont="1" applyFill="1" applyAlignment="1">
      <alignment vertical="center"/>
    </xf>
    <xf numFmtId="49" fontId="61" fillId="5" borderId="0" xfId="0" applyNumberFormat="1" applyFont="1" applyFill="1" applyAlignment="1">
      <alignment vertical="center"/>
    </xf>
    <xf numFmtId="0" fontId="0" fillId="5" borderId="0" xfId="0" applyFill="1" applyAlignment="1">
      <alignment vertical="center"/>
    </xf>
    <xf numFmtId="0" fontId="26" fillId="2" borderId="5" xfId="0" applyFont="1" applyFill="1" applyBorder="1" applyAlignment="1">
      <alignment vertical="center"/>
    </xf>
    <xf numFmtId="0" fontId="26" fillId="2" borderId="27" xfId="0" applyFont="1" applyFill="1" applyBorder="1" applyAlignment="1">
      <alignment vertical="center"/>
    </xf>
    <xf numFmtId="0" fontId="26" fillId="2" borderId="28" xfId="0" applyFont="1" applyFill="1" applyBorder="1" applyAlignment="1">
      <alignment vertical="center"/>
    </xf>
    <xf numFmtId="49" fontId="62" fillId="2" borderId="27" xfId="0" applyNumberFormat="1" applyFont="1" applyFill="1" applyBorder="1" applyAlignment="1">
      <alignment horizontal="center" vertical="center"/>
    </xf>
    <xf numFmtId="49" fontId="62" fillId="2" borderId="27" xfId="0" applyNumberFormat="1" applyFont="1" applyFill="1" applyBorder="1" applyAlignment="1">
      <alignment vertical="center"/>
    </xf>
    <xf numFmtId="49" fontId="62" fillId="2" borderId="27" xfId="0" applyNumberFormat="1" applyFont="1" applyFill="1" applyBorder="1" applyAlignment="1">
      <alignment horizontal="centerContinuous" vertical="center"/>
    </xf>
    <xf numFmtId="49" fontId="62" fillId="2" borderId="6" xfId="0" applyNumberFormat="1" applyFont="1" applyFill="1" applyBorder="1" applyAlignment="1">
      <alignment horizontal="centerContinuous" vertical="center"/>
    </xf>
    <xf numFmtId="49" fontId="63" fillId="2" borderId="27" xfId="0" applyNumberFormat="1" applyFont="1" applyFill="1" applyBorder="1" applyAlignment="1">
      <alignment vertical="center"/>
    </xf>
    <xf numFmtId="49" fontId="63" fillId="2" borderId="6" xfId="0" applyNumberFormat="1" applyFont="1" applyFill="1" applyBorder="1" applyAlignment="1">
      <alignment vertical="center"/>
    </xf>
    <xf numFmtId="49" fontId="26" fillId="2" borderId="27" xfId="0" applyNumberFormat="1" applyFont="1" applyFill="1" applyBorder="1" applyAlignment="1">
      <alignment horizontal="left" vertical="center"/>
    </xf>
    <xf numFmtId="49" fontId="26" fillId="0" borderId="27" xfId="0" applyNumberFormat="1" applyFont="1" applyBorder="1" applyAlignment="1">
      <alignment horizontal="left" vertical="center"/>
    </xf>
    <xf numFmtId="49" fontId="63" fillId="5" borderId="6" xfId="0" applyNumberFormat="1" applyFont="1" applyFill="1" applyBorder="1" applyAlignment="1">
      <alignment vertical="center"/>
    </xf>
    <xf numFmtId="49" fontId="8" fillId="0" borderId="0" xfId="0" applyNumberFormat="1" applyFont="1" applyAlignment="1">
      <alignment vertical="center"/>
    </xf>
    <xf numFmtId="49" fontId="8" fillId="0" borderId="29" xfId="0" applyNumberFormat="1" applyFont="1" applyBorder="1" applyAlignment="1">
      <alignment vertical="center"/>
    </xf>
    <xf numFmtId="49" fontId="8" fillId="0" borderId="8" xfId="0" applyNumberFormat="1" applyFont="1" applyBorder="1" applyAlignment="1">
      <alignment horizontal="right" vertical="center"/>
    </xf>
    <xf numFmtId="49" fontId="8" fillId="0" borderId="0" xfId="0" applyNumberFormat="1" applyFont="1" applyAlignment="1">
      <alignment horizontal="center" vertical="center"/>
    </xf>
    <xf numFmtId="49" fontId="8" fillId="5" borderId="0" xfId="0" applyNumberFormat="1" applyFont="1" applyFill="1" applyAlignment="1">
      <alignment horizontal="center" vertical="center"/>
    </xf>
    <xf numFmtId="49" fontId="39" fillId="0" borderId="0" xfId="0" applyNumberFormat="1" applyFont="1" applyAlignment="1">
      <alignment horizontal="center" vertical="center"/>
    </xf>
    <xf numFmtId="49" fontId="45" fillId="0" borderId="0" xfId="0" applyNumberFormat="1" applyFont="1" applyAlignment="1">
      <alignment vertical="center"/>
    </xf>
    <xf numFmtId="49" fontId="45" fillId="0" borderId="8" xfId="0" applyNumberFormat="1" applyFont="1" applyBorder="1" applyAlignment="1">
      <alignment vertical="center"/>
    </xf>
    <xf numFmtId="49" fontId="26" fillId="2" borderId="0" xfId="0" applyNumberFormat="1" applyFont="1" applyFill="1" applyAlignment="1">
      <alignment vertical="center"/>
    </xf>
    <xf numFmtId="49" fontId="26" fillId="2" borderId="30" xfId="0" applyNumberFormat="1" applyFont="1" applyFill="1" applyBorder="1" applyAlignment="1">
      <alignment vertical="center"/>
    </xf>
    <xf numFmtId="49" fontId="26" fillId="2" borderId="31" xfId="0" applyNumberFormat="1" applyFont="1" applyFill="1" applyBorder="1" applyAlignment="1">
      <alignment vertical="center"/>
    </xf>
    <xf numFmtId="49" fontId="45" fillId="2" borderId="8" xfId="0" applyNumberFormat="1" applyFont="1" applyFill="1" applyBorder="1" applyAlignment="1">
      <alignment vertical="center"/>
    </xf>
    <xf numFmtId="0" fontId="8" fillId="0" borderId="22" xfId="0" applyFont="1" applyBorder="1" applyAlignment="1">
      <alignment vertical="center"/>
    </xf>
    <xf numFmtId="49" fontId="45" fillId="0" borderId="22" xfId="0" applyNumberFormat="1" applyFont="1" applyBorder="1" applyAlignment="1">
      <alignment vertical="center"/>
    </xf>
    <xf numFmtId="49" fontId="8" fillId="0" borderId="22" xfId="0" applyNumberFormat="1" applyFont="1" applyBorder="1" applyAlignment="1">
      <alignment vertical="center"/>
    </xf>
    <xf numFmtId="49" fontId="45" fillId="0" borderId="10" xfId="0" applyNumberFormat="1" applyFont="1" applyBorder="1" applyAlignment="1">
      <alignment vertical="center"/>
    </xf>
    <xf numFmtId="49" fontId="8" fillId="0" borderId="32" xfId="0" applyNumberFormat="1" applyFont="1" applyBorder="1" applyAlignment="1">
      <alignment vertical="center"/>
    </xf>
    <xf numFmtId="49" fontId="8" fillId="0" borderId="10" xfId="0" applyNumberFormat="1" applyFont="1" applyBorder="1" applyAlignment="1">
      <alignment horizontal="right" vertical="center"/>
    </xf>
    <xf numFmtId="0" fontId="8" fillId="2" borderId="29" xfId="0" applyFont="1" applyFill="1" applyBorder="1" applyAlignment="1">
      <alignment vertical="center"/>
    </xf>
    <xf numFmtId="49" fontId="8" fillId="2" borderId="8" xfId="0" applyNumberFormat="1" applyFont="1" applyFill="1" applyBorder="1" applyAlignment="1">
      <alignment horizontal="right" vertical="center"/>
    </xf>
    <xf numFmtId="0" fontId="26" fillId="2" borderId="32" xfId="0" applyFont="1" applyFill="1" applyBorder="1" applyAlignment="1">
      <alignment vertical="center"/>
    </xf>
    <xf numFmtId="0" fontId="26" fillId="2" borderId="22" xfId="0" applyFont="1" applyFill="1" applyBorder="1" applyAlignment="1">
      <alignment vertical="center"/>
    </xf>
    <xf numFmtId="0" fontId="26" fillId="2" borderId="33" xfId="0" applyFont="1" applyFill="1" applyBorder="1" applyAlignment="1">
      <alignment vertical="center"/>
    </xf>
    <xf numFmtId="0" fontId="8" fillId="0" borderId="8" xfId="0" applyFont="1" applyBorder="1" applyAlignment="1">
      <alignment horizontal="right" vertical="center"/>
    </xf>
    <xf numFmtId="0" fontId="8" fillId="0" borderId="10" xfId="0" applyFont="1" applyBorder="1" applyAlignment="1">
      <alignment horizontal="right" vertical="center"/>
    </xf>
    <xf numFmtId="49" fontId="8" fillId="0" borderId="22" xfId="0" applyNumberFormat="1" applyFont="1" applyBorder="1" applyAlignment="1">
      <alignment horizontal="center" vertical="center"/>
    </xf>
    <xf numFmtId="0" fontId="8" fillId="5" borderId="22" xfId="0" applyFont="1" applyFill="1" applyBorder="1" applyAlignment="1">
      <alignment vertical="center"/>
    </xf>
    <xf numFmtId="49" fontId="8" fillId="5" borderId="22" xfId="0" applyNumberFormat="1" applyFont="1" applyFill="1" applyBorder="1" applyAlignment="1">
      <alignment horizontal="center" vertical="center"/>
    </xf>
    <xf numFmtId="49" fontId="8" fillId="5" borderId="10" xfId="0" applyNumberFormat="1" applyFont="1" applyFill="1" applyBorder="1" applyAlignment="1">
      <alignment vertical="center"/>
    </xf>
    <xf numFmtId="49" fontId="39" fillId="0" borderId="22" xfId="0" applyNumberFormat="1" applyFont="1" applyBorder="1" applyAlignment="1">
      <alignment horizontal="center" vertical="center"/>
    </xf>
    <xf numFmtId="0" fontId="55" fillId="9" borderId="10" xfId="0" applyFont="1" applyFill="1" applyBorder="1" applyAlignment="1">
      <alignment horizontal="right" vertical="center"/>
    </xf>
    <xf numFmtId="0" fontId="52" fillId="5" borderId="8" xfId="0" applyFont="1" applyFill="1" applyBorder="1" applyAlignment="1">
      <alignment vertical="center"/>
    </xf>
    <xf numFmtId="0" fontId="52" fillId="5" borderId="22" xfId="0" applyFont="1" applyFill="1" applyBorder="1" applyAlignment="1">
      <alignment vertical="center"/>
    </xf>
    <xf numFmtId="0" fontId="52" fillId="5" borderId="10" xfId="0" applyFont="1" applyFill="1" applyBorder="1" applyAlignment="1">
      <alignment vertical="center"/>
    </xf>
    <xf numFmtId="0" fontId="64" fillId="5" borderId="0" xfId="0" applyFont="1" applyFill="1" applyAlignment="1">
      <alignment horizontal="right" vertical="center"/>
    </xf>
    <xf numFmtId="0" fontId="65" fillId="0" borderId="0" xfId="0" applyFont="1" applyAlignment="1">
      <alignment vertical="center"/>
    </xf>
    <xf numFmtId="0" fontId="50" fillId="0" borderId="10" xfId="0" applyFont="1" applyBorder="1" applyAlignment="1">
      <alignment horizontal="right" vertical="center"/>
    </xf>
    <xf numFmtId="0" fontId="55" fillId="9" borderId="0" xfId="0" applyFont="1" applyFill="1" applyAlignment="1">
      <alignment horizontal="right" vertical="center"/>
    </xf>
    <xf numFmtId="49" fontId="50" fillId="0" borderId="22" xfId="0" applyNumberFormat="1" applyFont="1" applyBorder="1" applyAlignment="1">
      <alignment horizontal="left" vertical="center"/>
    </xf>
    <xf numFmtId="49" fontId="48" fillId="2" borderId="0" xfId="0" applyNumberFormat="1" applyFont="1" applyFill="1" applyAlignment="1">
      <alignment horizontal="center" vertical="center"/>
    </xf>
    <xf numFmtId="0" fontId="55" fillId="9" borderId="6" xfId="0" applyFont="1" applyFill="1" applyBorder="1" applyAlignment="1">
      <alignment horizontal="right" vertical="center"/>
    </xf>
    <xf numFmtId="49" fontId="50" fillId="0" borderId="10" xfId="0" applyNumberFormat="1" applyFont="1" applyBorder="1" applyAlignment="1">
      <alignment horizontal="left" vertical="center"/>
    </xf>
    <xf numFmtId="49" fontId="50" fillId="0" borderId="0" xfId="0" applyNumberFormat="1" applyFont="1" applyAlignment="1">
      <alignment horizontal="left" vertical="center"/>
    </xf>
    <xf numFmtId="49" fontId="50" fillId="0" borderId="8" xfId="0" applyNumberFormat="1" applyFont="1" applyBorder="1" applyAlignment="1">
      <alignment horizontal="left" vertical="center"/>
    </xf>
    <xf numFmtId="49" fontId="66" fillId="0" borderId="10" xfId="0" applyNumberFormat="1" applyFont="1" applyBorder="1" applyAlignment="1">
      <alignment horizontal="right" vertical="center"/>
    </xf>
    <xf numFmtId="49" fontId="66" fillId="0" borderId="0" xfId="0" applyNumberFormat="1" applyFont="1" applyAlignment="1">
      <alignment horizontal="right" vertical="center"/>
    </xf>
    <xf numFmtId="0" fontId="31" fillId="5" borderId="0" xfId="0" applyFont="1" applyFill="1" applyAlignment="1">
      <alignment horizontal="right" vertical="center"/>
    </xf>
    <xf numFmtId="49" fontId="8" fillId="10" borderId="0" xfId="0" applyNumberFormat="1" applyFont="1" applyFill="1" applyAlignment="1">
      <alignment horizontal="center" vertical="center"/>
    </xf>
    <xf numFmtId="49" fontId="50" fillId="10" borderId="0" xfId="0" applyNumberFormat="1" applyFont="1" applyFill="1" applyAlignment="1">
      <alignment vertical="center"/>
    </xf>
    <xf numFmtId="0" fontId="50" fillId="10" borderId="22" xfId="0" applyFont="1" applyFill="1" applyBorder="1" applyAlignment="1">
      <alignment vertical="center"/>
    </xf>
    <xf numFmtId="49" fontId="50" fillId="10" borderId="22" xfId="0" applyNumberFormat="1" applyFont="1" applyFill="1" applyBorder="1" applyAlignment="1">
      <alignment vertical="center"/>
    </xf>
    <xf numFmtId="0" fontId="51" fillId="5" borderId="0" xfId="0" applyFont="1" applyFill="1" applyAlignment="1">
      <alignment horizontal="right" vertical="center"/>
    </xf>
    <xf numFmtId="0" fontId="45" fillId="10" borderId="0" xfId="0" applyFont="1" applyFill="1" applyAlignment="1">
      <alignment horizontal="right" vertical="center"/>
    </xf>
    <xf numFmtId="0" fontId="55" fillId="11" borderId="24" xfId="0" applyFont="1" applyFill="1" applyBorder="1" applyAlignment="1">
      <alignment horizontal="right" vertical="center"/>
    </xf>
    <xf numFmtId="49" fontId="50" fillId="10" borderId="10" xfId="0" applyNumberFormat="1" applyFont="1" applyFill="1" applyBorder="1" applyAlignment="1">
      <alignment vertical="center"/>
    </xf>
    <xf numFmtId="49" fontId="59" fillId="0" borderId="0" xfId="0" applyNumberFormat="1" applyFont="1" applyAlignment="1">
      <alignment horizontal="center" vertical="center"/>
    </xf>
    <xf numFmtId="49" fontId="51" fillId="0" borderId="22" xfId="0" applyNumberFormat="1" applyFont="1" applyBorder="1" applyAlignment="1">
      <alignment horizontal="center" vertical="center"/>
    </xf>
    <xf numFmtId="1" fontId="51" fillId="0" borderId="22" xfId="0" applyNumberFormat="1" applyFont="1" applyBorder="1" applyAlignment="1">
      <alignment horizontal="center" vertical="center"/>
    </xf>
    <xf numFmtId="49" fontId="57" fillId="0" borderId="22" xfId="0" applyNumberFormat="1" applyFont="1" applyBorder="1" applyAlignment="1">
      <alignment vertical="center"/>
    </xf>
    <xf numFmtId="49" fontId="58" fillId="0" borderId="22" xfId="0" applyNumberFormat="1" applyFont="1" applyBorder="1" applyAlignment="1">
      <alignment vertical="center"/>
    </xf>
    <xf numFmtId="49" fontId="66" fillId="0" borderId="22" xfId="0" applyNumberFormat="1" applyFont="1" applyBorder="1" applyAlignment="1">
      <alignment horizontal="right" vertical="center"/>
    </xf>
    <xf numFmtId="49" fontId="62" fillId="2" borderId="22" xfId="0" applyNumberFormat="1" applyFont="1" applyFill="1" applyBorder="1" applyAlignment="1">
      <alignment horizontal="center" vertical="center"/>
    </xf>
    <xf numFmtId="49" fontId="62" fillId="2" borderId="10" xfId="0" applyNumberFormat="1" applyFont="1" applyFill="1" applyBorder="1" applyAlignment="1">
      <alignment vertical="center"/>
    </xf>
    <xf numFmtId="49" fontId="62" fillId="2" borderId="28" xfId="0" applyNumberFormat="1" applyFont="1" applyFill="1" applyBorder="1" applyAlignment="1">
      <alignment horizontal="centerContinuous" vertical="center"/>
    </xf>
    <xf numFmtId="0" fontId="8" fillId="5" borderId="8" xfId="0" applyFont="1" applyFill="1" applyBorder="1" applyAlignment="1">
      <alignment vertical="center"/>
    </xf>
    <xf numFmtId="0" fontId="8" fillId="5" borderId="10" xfId="0" applyFont="1" applyFill="1" applyBorder="1" applyAlignment="1">
      <alignment vertical="center"/>
    </xf>
    <xf numFmtId="49" fontId="67" fillId="0" borderId="0" xfId="0" applyNumberFormat="1" applyFont="1" applyAlignment="1">
      <alignment horizontal="right" vertical="center"/>
    </xf>
    <xf numFmtId="49" fontId="62" fillId="2" borderId="22" xfId="0" applyNumberFormat="1" applyFont="1" applyFill="1" applyBorder="1" applyAlignment="1">
      <alignment vertical="center"/>
    </xf>
    <xf numFmtId="49" fontId="8" fillId="0" borderId="8" xfId="0" applyNumberFormat="1" applyFont="1" applyBorder="1" applyAlignment="1">
      <alignment vertical="center"/>
    </xf>
    <xf numFmtId="49" fontId="8" fillId="2" borderId="10" xfId="0" applyNumberFormat="1" applyFont="1" applyFill="1" applyBorder="1" applyAlignment="1">
      <alignment horizontal="right" vertical="center"/>
    </xf>
    <xf numFmtId="49" fontId="8" fillId="0" borderId="10" xfId="0" applyNumberFormat="1" applyFont="1" applyBorder="1" applyAlignment="1">
      <alignment vertical="center"/>
    </xf>
    <xf numFmtId="49" fontId="9" fillId="0" borderId="0" xfId="0" applyNumberFormat="1" applyFont="1" applyAlignment="1">
      <alignment horizontal="right" vertical="center"/>
    </xf>
    <xf numFmtId="0" fontId="51" fillId="2" borderId="0" xfId="0" applyFont="1" applyFill="1" applyAlignment="1">
      <alignment horizontal="center" vertical="center"/>
    </xf>
    <xf numFmtId="0" fontId="53" fillId="2" borderId="0" xfId="0" applyFont="1" applyFill="1" applyAlignment="1">
      <alignment vertical="center"/>
    </xf>
    <xf numFmtId="0" fontId="54" fillId="2" borderId="0" xfId="0" applyFont="1" applyFill="1" applyAlignment="1">
      <alignment vertical="center"/>
    </xf>
    <xf numFmtId="0" fontId="30" fillId="2" borderId="0" xfId="0" applyFont="1" applyFill="1" applyAlignment="1">
      <alignment horizontal="right" vertical="center"/>
    </xf>
    <xf numFmtId="0" fontId="48" fillId="2" borderId="0" xfId="0" applyFont="1" applyFill="1" applyAlignment="1">
      <alignment vertical="center"/>
    </xf>
    <xf numFmtId="0" fontId="51" fillId="2" borderId="0" xfId="0" applyFont="1" applyFill="1" applyAlignment="1">
      <alignment vertical="center"/>
    </xf>
    <xf numFmtId="0" fontId="50" fillId="2" borderId="0" xfId="0" applyFont="1" applyFill="1" applyAlignment="1">
      <alignment vertical="center"/>
    </xf>
    <xf numFmtId="0" fontId="56" fillId="0" borderId="0" xfId="0" applyFont="1" applyAlignment="1">
      <alignment horizontal="center" vertical="center"/>
    </xf>
    <xf numFmtId="0" fontId="25" fillId="2" borderId="0" xfId="0" applyFont="1" applyFill="1" applyAlignment="1">
      <alignment vertical="center"/>
    </xf>
    <xf numFmtId="0" fontId="57" fillId="2" borderId="0" xfId="0" applyFont="1" applyFill="1" applyAlignment="1">
      <alignment vertical="center"/>
    </xf>
    <xf numFmtId="0" fontId="47" fillId="2" borderId="0" xfId="0" applyFont="1" applyFill="1" applyAlignment="1">
      <alignment vertical="center"/>
    </xf>
    <xf numFmtId="0" fontId="47" fillId="2" borderId="0" xfId="0" applyFont="1" applyFill="1" applyAlignment="1">
      <alignment horizontal="left" vertical="center"/>
    </xf>
    <xf numFmtId="0" fontId="58" fillId="2" borderId="0" xfId="0" applyFont="1" applyFill="1" applyAlignment="1">
      <alignment vertical="center"/>
    </xf>
    <xf numFmtId="49" fontId="62" fillId="2" borderId="6" xfId="0" applyNumberFormat="1" applyFont="1" applyFill="1" applyBorder="1" applyAlignment="1">
      <alignment vertical="center"/>
    </xf>
    <xf numFmtId="0" fontId="55" fillId="0" borderId="10" xfId="0" applyFont="1" applyBorder="1" applyAlignment="1">
      <alignment horizontal="right" vertical="center"/>
    </xf>
    <xf numFmtId="49" fontId="18" fillId="0" borderId="4" xfId="0" applyNumberFormat="1" applyFont="1" applyBorder="1" applyAlignment="1">
      <alignment horizontal="left" vertical="center"/>
    </xf>
    <xf numFmtId="49" fontId="9" fillId="5" borderId="4" xfId="0" applyNumberFormat="1" applyFont="1" applyFill="1" applyBorder="1" applyAlignment="1">
      <alignment horizontal="left" vertical="center"/>
    </xf>
    <xf numFmtId="0" fontId="8" fillId="2" borderId="17" xfId="0" applyFont="1" applyFill="1" applyBorder="1" applyAlignment="1">
      <alignment horizontal="center" wrapText="1"/>
    </xf>
    <xf numFmtId="49" fontId="16" fillId="5" borderId="0" xfId="0" applyNumberFormat="1" applyFont="1" applyFill="1" applyAlignment="1">
      <alignment horizontal="left" vertical="center"/>
    </xf>
    <xf numFmtId="49" fontId="51" fillId="5" borderId="0" xfId="0" applyNumberFormat="1" applyFont="1" applyFill="1" applyAlignment="1">
      <alignment horizontal="left" vertical="center"/>
    </xf>
    <xf numFmtId="0" fontId="68" fillId="0" borderId="0" xfId="0" applyFont="1" applyAlignment="1">
      <alignment vertical="center"/>
    </xf>
    <xf numFmtId="49" fontId="68" fillId="5" borderId="0" xfId="0" applyNumberFormat="1" applyFont="1" applyFill="1" applyAlignment="1">
      <alignment vertical="center"/>
    </xf>
    <xf numFmtId="49" fontId="65" fillId="5" borderId="0" xfId="0" applyNumberFormat="1" applyFont="1" applyFill="1" applyAlignment="1">
      <alignment horizontal="right" vertical="center"/>
    </xf>
    <xf numFmtId="49" fontId="48" fillId="0" borderId="0" xfId="0" applyNumberFormat="1" applyFont="1" applyAlignment="1">
      <alignment horizontal="center" vertical="center"/>
    </xf>
    <xf numFmtId="0" fontId="55" fillId="0" borderId="0" xfId="0" applyFont="1" applyAlignment="1">
      <alignment horizontal="right" vertical="center"/>
    </xf>
    <xf numFmtId="0" fontId="14" fillId="0" borderId="0" xfId="0" applyNumberFormat="1" applyFont="1" applyAlignment="1"/>
    <xf numFmtId="49" fontId="16" fillId="2" borderId="14" xfId="0" applyNumberFormat="1" applyFont="1" applyFill="1" applyBorder="1" applyAlignment="1">
      <alignment horizontal="left" vertical="center"/>
    </xf>
    <xf numFmtId="49" fontId="18" fillId="0" borderId="15" xfId="0" applyNumberFormat="1" applyFont="1" applyBorder="1" applyAlignment="1">
      <alignment horizontal="left" vertical="center"/>
    </xf>
    <xf numFmtId="49" fontId="22" fillId="2" borderId="15" xfId="0" applyNumberFormat="1" applyFont="1" applyFill="1" applyBorder="1" applyAlignment="1">
      <alignment horizontal="left" vertical="center"/>
    </xf>
    <xf numFmtId="49" fontId="22" fillId="0" borderId="0" xfId="0" applyNumberFormat="1" applyFont="1" applyAlignment="1">
      <alignment horizontal="left" vertical="center"/>
    </xf>
    <xf numFmtId="49" fontId="9" fillId="5" borderId="15" xfId="0" applyNumberFormat="1" applyFont="1" applyFill="1" applyBorder="1" applyAlignment="1">
      <alignment horizontal="left" vertical="center"/>
    </xf>
    <xf numFmtId="49" fontId="39" fillId="2" borderId="17" xfId="0" applyNumberFormat="1" applyFont="1" applyFill="1" applyBorder="1" applyAlignment="1">
      <alignment horizontal="center" wrapText="1"/>
    </xf>
    <xf numFmtId="0" fontId="40" fillId="0" borderId="4" xfId="0" applyFont="1" applyBorder="1" applyAlignment="1">
      <alignment horizontal="center" vertical="center"/>
    </xf>
    <xf numFmtId="0" fontId="19" fillId="0" borderId="34" xfId="0" applyFont="1" applyBorder="1" applyAlignment="1">
      <alignment vertical="center"/>
    </xf>
    <xf numFmtId="0" fontId="19" fillId="0" borderId="34" xfId="0" applyFont="1" applyBorder="1" applyAlignment="1">
      <alignment horizontal="center" vertical="center"/>
    </xf>
    <xf numFmtId="14" fontId="19" fillId="0" borderId="34" xfId="0" applyNumberFormat="1" applyFont="1" applyBorder="1" applyAlignment="1">
      <alignment horizontal="center" vertical="center"/>
    </xf>
    <xf numFmtId="0" fontId="19" fillId="0" borderId="35" xfId="0" applyFont="1" applyBorder="1" applyAlignment="1">
      <alignment horizontal="center" vertical="center"/>
    </xf>
    <xf numFmtId="0" fontId="19" fillId="0" borderId="36" xfId="0" applyFont="1" applyBorder="1" applyAlignment="1">
      <alignment horizontal="center" vertical="center"/>
    </xf>
    <xf numFmtId="0" fontId="19" fillId="0" borderId="8" xfId="0" applyFont="1" applyBorder="1" applyAlignment="1">
      <alignment horizontal="center" vertical="center"/>
    </xf>
    <xf numFmtId="0" fontId="19" fillId="0" borderId="15" xfId="0" applyFont="1" applyBorder="1" applyAlignment="1">
      <alignment horizontal="center" vertical="center"/>
    </xf>
    <xf numFmtId="0" fontId="19" fillId="2" borderId="10" xfId="0" applyFont="1" applyFill="1" applyBorder="1" applyAlignment="1">
      <alignment horizontal="center" vertical="center"/>
    </xf>
    <xf numFmtId="0" fontId="19" fillId="2" borderId="20" xfId="0" applyFont="1" applyFill="1" applyBorder="1" applyAlignment="1">
      <alignment horizontal="center" vertical="center"/>
    </xf>
    <xf numFmtId="0" fontId="7" fillId="5" borderId="0" xfId="0" applyFont="1" applyFill="1" applyAlignment="1">
      <alignment horizontal="left"/>
    </xf>
    <xf numFmtId="49" fontId="13" fillId="0" borderId="0" xfId="0" applyNumberFormat="1" applyFont="1" applyAlignment="1">
      <alignment horizontal="right" vertical="center"/>
    </xf>
    <xf numFmtId="0" fontId="15" fillId="0" borderId="0" xfId="0" applyFont="1" applyAlignment="1">
      <alignment horizontal="left"/>
    </xf>
    <xf numFmtId="49" fontId="9" fillId="2" borderId="12" xfId="0" applyNumberFormat="1" applyFont="1" applyFill="1" applyBorder="1" applyAlignment="1">
      <alignment horizontal="left" vertical="center"/>
    </xf>
    <xf numFmtId="0" fontId="0" fillId="2" borderId="14" xfId="0" applyFill="1" applyBorder="1" applyAlignment="1">
      <alignment vertical="center"/>
    </xf>
    <xf numFmtId="0" fontId="0" fillId="5" borderId="0" xfId="0" applyFill="1" applyAlignment="1">
      <alignment horizontal="center" vertical="center"/>
    </xf>
    <xf numFmtId="0" fontId="34" fillId="0" borderId="0" xfId="0" applyFont="1"/>
    <xf numFmtId="49" fontId="34" fillId="2" borderId="36" xfId="0" applyNumberFormat="1" applyFont="1" applyFill="1" applyBorder="1" applyAlignment="1">
      <alignment horizontal="center" wrapText="1"/>
    </xf>
    <xf numFmtId="49" fontId="34" fillId="2" borderId="0" xfId="0" applyNumberFormat="1" applyFont="1" applyFill="1" applyAlignment="1">
      <alignment horizontal="centerContinuous" wrapText="1"/>
    </xf>
    <xf numFmtId="49" fontId="34" fillId="2" borderId="8" xfId="0" applyNumberFormat="1" applyFont="1" applyFill="1" applyBorder="1" applyAlignment="1">
      <alignment horizontal="centerContinuous" wrapText="1"/>
    </xf>
    <xf numFmtId="0" fontId="8" fillId="6" borderId="19" xfId="0" applyFont="1" applyFill="1" applyBorder="1" applyAlignment="1">
      <alignment horizontal="center" wrapText="1"/>
    </xf>
    <xf numFmtId="1" fontId="19" fillId="0" borderId="10" xfId="0" applyNumberFormat="1" applyFont="1" applyBorder="1" applyAlignment="1">
      <alignment horizontal="center" vertical="center"/>
    </xf>
    <xf numFmtId="15" fontId="19" fillId="0" borderId="10" xfId="0" applyNumberFormat="1" applyFont="1" applyBorder="1" applyAlignment="1">
      <alignment horizontal="left" vertical="center"/>
    </xf>
    <xf numFmtId="0" fontId="19" fillId="0" borderId="10" xfId="0" applyFont="1" applyBorder="1" applyAlignment="1">
      <alignment horizontal="left" vertical="center"/>
    </xf>
    <xf numFmtId="165" fontId="19" fillId="6" borderId="10" xfId="0" applyNumberFormat="1" applyFont="1" applyFill="1" applyBorder="1" applyAlignment="1">
      <alignment horizontal="center" vertical="center"/>
    </xf>
    <xf numFmtId="0" fontId="40" fillId="0" borderId="0" xfId="0" applyFont="1" applyAlignment="1">
      <alignment horizontal="left"/>
    </xf>
    <xf numFmtId="0" fontId="14" fillId="0" borderId="0" xfId="0" applyFont="1" applyAlignment="1">
      <alignment horizontal="left"/>
    </xf>
    <xf numFmtId="0" fontId="37" fillId="2" borderId="0" xfId="0" applyFont="1" applyFill="1" applyAlignment="1">
      <alignment vertical="center"/>
    </xf>
    <xf numFmtId="0" fontId="23" fillId="2" borderId="0" xfId="0" applyFont="1" applyFill="1" applyAlignment="1">
      <alignment horizontal="right" vertical="center"/>
    </xf>
    <xf numFmtId="0" fontId="0" fillId="0" borderId="9" xfId="0" applyFont="1" applyBorder="1" applyAlignment="1">
      <alignment vertical="center"/>
    </xf>
    <xf numFmtId="0" fontId="46" fillId="0" borderId="9" xfId="0" applyFont="1" applyBorder="1" applyAlignment="1">
      <alignment vertical="center"/>
    </xf>
    <xf numFmtId="0" fontId="8" fillId="2" borderId="0" xfId="0" applyFont="1" applyFill="1" applyAlignment="1">
      <alignment horizontal="right" vertical="center"/>
    </xf>
    <xf numFmtId="0" fontId="45" fillId="2" borderId="0" xfId="0" applyFont="1" applyFill="1" applyAlignment="1">
      <alignment horizontal="center" vertical="center"/>
    </xf>
    <xf numFmtId="0" fontId="45" fillId="2" borderId="0" xfId="0" applyFont="1" applyFill="1" applyAlignment="1">
      <alignment vertical="center"/>
    </xf>
    <xf numFmtId="0" fontId="9" fillId="2" borderId="0" xfId="0" applyFont="1" applyFill="1" applyAlignment="1">
      <alignment horizontal="right" vertical="center"/>
    </xf>
    <xf numFmtId="0" fontId="47" fillId="2" borderId="0" xfId="0" applyFont="1" applyFill="1" applyAlignment="1">
      <alignment horizontal="center" vertical="center"/>
    </xf>
    <xf numFmtId="0" fontId="14" fillId="0" borderId="22" xfId="0" applyFont="1" applyBorder="1" applyAlignment="1">
      <alignment vertical="center"/>
    </xf>
    <xf numFmtId="0" fontId="52" fillId="0" borderId="22" xfId="0" applyFont="1" applyBorder="1" applyAlignment="1">
      <alignment horizontal="center" vertical="center"/>
    </xf>
    <xf numFmtId="0" fontId="48" fillId="0" borderId="0" xfId="0" applyFont="1" applyAlignment="1">
      <alignment horizontal="center" vertical="center"/>
    </xf>
    <xf numFmtId="0" fontId="65" fillId="0" borderId="10" xfId="0" applyFont="1" applyBorder="1" applyAlignment="1">
      <alignment horizontal="right" vertical="center"/>
    </xf>
    <xf numFmtId="0" fontId="69" fillId="0" borderId="8" xfId="0" applyFont="1" applyBorder="1" applyAlignment="1">
      <alignment horizontal="center" vertical="center"/>
    </xf>
    <xf numFmtId="0" fontId="50" fillId="0" borderId="0" xfId="0" applyFont="1" applyAlignment="1">
      <alignment horizontal="left" vertical="center"/>
    </xf>
    <xf numFmtId="0" fontId="52" fillId="0" borderId="0" xfId="0" applyFont="1" applyAlignment="1">
      <alignment horizontal="left" vertical="center"/>
    </xf>
    <xf numFmtId="0" fontId="50" fillId="0" borderId="22" xfId="0" applyFont="1" applyBorder="1" applyAlignment="1">
      <alignment horizontal="left" vertical="center"/>
    </xf>
    <xf numFmtId="0" fontId="65" fillId="0" borderId="22" xfId="0" applyFont="1" applyBorder="1" applyAlignment="1">
      <alignment horizontal="right" vertical="center"/>
    </xf>
    <xf numFmtId="0" fontId="19" fillId="0" borderId="22" xfId="0" applyFont="1" applyBorder="1" applyAlignment="1">
      <alignment vertical="center"/>
    </xf>
    <xf numFmtId="0" fontId="52" fillId="0" borderId="10" xfId="0" applyFont="1" applyBorder="1" applyAlignment="1">
      <alignment horizontal="center" vertical="center"/>
    </xf>
    <xf numFmtId="0" fontId="52" fillId="0" borderId="8" xfId="0" applyFont="1" applyBorder="1" applyAlignment="1">
      <alignment vertical="center"/>
    </xf>
    <xf numFmtId="0" fontId="65" fillId="0" borderId="0" xfId="0" applyFont="1" applyAlignment="1">
      <alignment horizontal="right" vertical="center"/>
    </xf>
    <xf numFmtId="0" fontId="52" fillId="0" borderId="0" xfId="0" applyFont="1" applyAlignment="1">
      <alignment horizontal="center" vertical="center"/>
    </xf>
    <xf numFmtId="0" fontId="48" fillId="2" borderId="0" xfId="0" applyFont="1" applyFill="1" applyAlignment="1">
      <alignment horizontal="center" vertical="center"/>
    </xf>
    <xf numFmtId="0" fontId="52" fillId="0" borderId="8" xfId="0" applyFont="1" applyBorder="1" applyAlignment="1">
      <alignment horizontal="left" vertical="center"/>
    </xf>
    <xf numFmtId="0" fontId="65" fillId="0" borderId="8" xfId="0" applyFont="1" applyBorder="1" applyAlignment="1">
      <alignment horizontal="right" vertical="center"/>
    </xf>
    <xf numFmtId="0" fontId="52" fillId="5" borderId="0" xfId="0" applyFont="1" applyFill="1" applyAlignment="1">
      <alignment horizontal="right" vertical="center"/>
    </xf>
    <xf numFmtId="0" fontId="52" fillId="5" borderId="22" xfId="0" applyFont="1" applyFill="1" applyBorder="1" applyAlignment="1">
      <alignment horizontal="right" vertical="center"/>
    </xf>
    <xf numFmtId="0" fontId="65" fillId="5" borderId="0" xfId="0" applyFont="1" applyFill="1" applyAlignment="1">
      <alignment horizontal="right" vertical="center"/>
    </xf>
    <xf numFmtId="0" fontId="59" fillId="2" borderId="0" xfId="0" applyFont="1" applyFill="1" applyAlignment="1">
      <alignment horizontal="center" vertical="center"/>
    </xf>
    <xf numFmtId="0" fontId="34" fillId="0" borderId="0" xfId="0" applyFont="1" applyAlignment="1">
      <alignment vertical="center"/>
    </xf>
    <xf numFmtId="0" fontId="51" fillId="5" borderId="0" xfId="0" applyFont="1" applyFill="1" applyAlignment="1">
      <alignment horizontal="center" vertical="center"/>
    </xf>
    <xf numFmtId="49" fontId="51" fillId="5" borderId="0" xfId="0" applyNumberFormat="1" applyFont="1" applyFill="1" applyAlignment="1">
      <alignment horizontal="center" vertical="center"/>
    </xf>
    <xf numFmtId="1" fontId="51" fillId="5" borderId="0" xfId="0" applyNumberFormat="1" applyFont="1" applyFill="1" applyAlignment="1">
      <alignment horizontal="center" vertical="center"/>
    </xf>
    <xf numFmtId="49" fontId="52" fillId="0" borderId="0" xfId="0" applyNumberFormat="1" applyFont="1" applyAlignment="1">
      <alignment horizontal="center" vertical="center"/>
    </xf>
    <xf numFmtId="49" fontId="0" fillId="0" borderId="0" xfId="0" applyNumberFormat="1" applyAlignment="1">
      <alignment vertical="center"/>
    </xf>
    <xf numFmtId="49" fontId="39" fillId="5" borderId="8" xfId="0" applyNumberFormat="1" applyFont="1" applyFill="1" applyBorder="1" applyAlignment="1">
      <alignment vertical="center"/>
    </xf>
    <xf numFmtId="49" fontId="39" fillId="0" borderId="0" xfId="0" applyNumberFormat="1" applyFont="1" applyAlignment="1">
      <alignment vertical="center"/>
    </xf>
    <xf numFmtId="49" fontId="8" fillId="5" borderId="22" xfId="0" applyNumberFormat="1" applyFont="1" applyFill="1" applyBorder="1" applyAlignment="1">
      <alignment vertical="center"/>
    </xf>
    <xf numFmtId="49" fontId="39" fillId="5" borderId="10" xfId="0" applyNumberFormat="1" applyFont="1" applyFill="1" applyBorder="1" applyAlignment="1">
      <alignment vertical="center"/>
    </xf>
    <xf numFmtId="49" fontId="39" fillId="0" borderId="22" xfId="0" applyNumberFormat="1" applyFont="1" applyBorder="1" applyAlignment="1">
      <alignment vertical="center"/>
    </xf>
    <xf numFmtId="0" fontId="70" fillId="7" borderId="10" xfId="0" applyFont="1" applyFill="1" applyBorder="1" applyAlignment="1">
      <alignment vertical="center"/>
    </xf>
    <xf numFmtId="0" fontId="51" fillId="10" borderId="0" xfId="0" applyFont="1" applyFill="1" applyAlignment="1">
      <alignment horizontal="center" vertical="center"/>
    </xf>
    <xf numFmtId="0" fontId="52" fillId="10" borderId="0" xfId="0" applyFont="1" applyFill="1" applyAlignment="1">
      <alignment vertical="center"/>
    </xf>
    <xf numFmtId="0" fontId="50" fillId="10" borderId="0" xfId="0" applyFont="1" applyFill="1" applyAlignment="1">
      <alignment horizontal="left" vertical="center"/>
    </xf>
    <xf numFmtId="0" fontId="52" fillId="10" borderId="0" xfId="0" applyFont="1" applyFill="1" applyAlignment="1">
      <alignment horizontal="left" vertical="center"/>
    </xf>
    <xf numFmtId="0" fontId="51" fillId="10" borderId="0" xfId="0" applyFont="1" applyFill="1" applyAlignment="1">
      <alignment vertical="center"/>
    </xf>
    <xf numFmtId="0" fontId="50" fillId="10" borderId="22" xfId="0" applyFont="1" applyFill="1" applyBorder="1" applyAlignment="1">
      <alignment horizontal="left" vertical="center"/>
    </xf>
    <xf numFmtId="0" fontId="65" fillId="10" borderId="22" xfId="0" applyFont="1" applyFill="1" applyBorder="1" applyAlignment="1">
      <alignment horizontal="right" vertical="center"/>
    </xf>
    <xf numFmtId="0" fontId="69" fillId="10" borderId="8" xfId="0" applyFont="1" applyFill="1" applyBorder="1" applyAlignment="1">
      <alignment horizontal="center" vertical="center"/>
    </xf>
    <xf numFmtId="0" fontId="52" fillId="10" borderId="0" xfId="0" applyFont="1" applyFill="1" applyAlignment="1">
      <alignment horizontal="right" vertical="center"/>
    </xf>
    <xf numFmtId="0" fontId="55" fillId="11" borderId="8" xfId="0" applyFont="1" applyFill="1" applyBorder="1" applyAlignment="1">
      <alignment horizontal="right" vertical="center"/>
    </xf>
    <xf numFmtId="0" fontId="52" fillId="10" borderId="22" xfId="0" applyFont="1" applyFill="1" applyBorder="1" applyAlignment="1">
      <alignment horizontal="right" vertical="center"/>
    </xf>
    <xf numFmtId="0" fontId="52" fillId="10" borderId="8" xfId="0" applyFont="1" applyFill="1" applyBorder="1" applyAlignment="1">
      <alignment horizontal="left" vertical="center"/>
    </xf>
    <xf numFmtId="0" fontId="65" fillId="10" borderId="10" xfId="0" applyFont="1" applyFill="1" applyBorder="1" applyAlignment="1">
      <alignment horizontal="right" vertical="center"/>
    </xf>
    <xf numFmtId="49" fontId="60" fillId="10" borderId="0" xfId="0" applyNumberFormat="1" applyFont="1" applyFill="1" applyAlignment="1">
      <alignment vertical="center"/>
    </xf>
    <xf numFmtId="49" fontId="61" fillId="10" borderId="0" xfId="0" applyNumberFormat="1" applyFont="1" applyFill="1" applyAlignment="1">
      <alignment vertical="center"/>
    </xf>
    <xf numFmtId="49" fontId="62" fillId="2" borderId="28" xfId="0" applyNumberFormat="1" applyFont="1" applyFill="1" applyBorder="1" applyAlignment="1">
      <alignment vertical="center"/>
    </xf>
    <xf numFmtId="1" fontId="8" fillId="5" borderId="0" xfId="0" applyNumberFormat="1" applyFont="1" applyFill="1" applyAlignment="1">
      <alignment horizontal="center" vertical="center"/>
    </xf>
    <xf numFmtId="1" fontId="8" fillId="5" borderId="22" xfId="0" applyNumberFormat="1" applyFont="1" applyFill="1" applyBorder="1" applyAlignment="1">
      <alignment horizontal="center" vertical="center"/>
    </xf>
    <xf numFmtId="0" fontId="44" fillId="7" borderId="10" xfId="0" applyFont="1" applyFill="1" applyBorder="1" applyAlignment="1">
      <alignment horizontal="right" vertical="center"/>
    </xf>
    <xf numFmtId="0" fontId="52" fillId="10" borderId="22" xfId="0" applyFont="1" applyFill="1" applyBorder="1" applyAlignment="1">
      <alignment vertical="center"/>
    </xf>
    <xf numFmtId="0" fontId="52" fillId="10" borderId="8" xfId="0" applyFont="1" applyFill="1" applyBorder="1" applyAlignment="1">
      <alignment vertical="center"/>
    </xf>
    <xf numFmtId="49" fontId="52" fillId="10" borderId="10" xfId="0" applyNumberFormat="1" applyFont="1" applyFill="1" applyBorder="1" applyAlignment="1">
      <alignment vertical="center"/>
    </xf>
    <xf numFmtId="49" fontId="51" fillId="10" borderId="0" xfId="0" applyNumberFormat="1" applyFont="1" applyFill="1" applyAlignment="1">
      <alignment vertical="center"/>
    </xf>
    <xf numFmtId="49" fontId="52" fillId="10" borderId="0" xfId="0" applyNumberFormat="1" applyFont="1" applyFill="1" applyAlignment="1">
      <alignment vertical="center"/>
    </xf>
    <xf numFmtId="49" fontId="71" fillId="5" borderId="0" xfId="0" applyNumberFormat="1" applyFont="1" applyFill="1" applyAlignment="1">
      <alignment horizontal="right" vertical="center"/>
    </xf>
    <xf numFmtId="49" fontId="70" fillId="7" borderId="10" xfId="0" applyNumberFormat="1" applyFont="1" applyFill="1" applyBorder="1" applyAlignment="1">
      <alignment vertical="center"/>
    </xf>
    <xf numFmtId="49" fontId="39" fillId="5" borderId="0" xfId="0" applyNumberFormat="1" applyFont="1" applyFill="1" applyAlignment="1">
      <alignment vertical="center"/>
    </xf>
    <xf numFmtId="49" fontId="39" fillId="0" borderId="8" xfId="0" applyNumberFormat="1" applyFont="1" applyBorder="1" applyAlignment="1">
      <alignment vertical="center"/>
    </xf>
    <xf numFmtId="49" fontId="39" fillId="5" borderId="22" xfId="0" applyNumberFormat="1" applyFont="1" applyFill="1" applyBorder="1" applyAlignment="1">
      <alignment vertical="center"/>
    </xf>
    <xf numFmtId="49" fontId="39" fillId="0" borderId="10" xfId="0" applyNumberFormat="1" applyFont="1" applyBorder="1" applyAlignment="1">
      <alignment vertical="center"/>
    </xf>
    <xf numFmtId="0" fontId="56" fillId="8" borderId="22" xfId="0" applyFont="1" applyFill="1" applyBorder="1" applyAlignment="1">
      <alignment horizontal="center" vertical="center"/>
    </xf>
    <xf numFmtId="0" fontId="69" fillId="0" borderId="0" xfId="0" applyFont="1" applyAlignment="1">
      <alignment horizontal="center" vertical="center"/>
    </xf>
    <xf numFmtId="0" fontId="47" fillId="0" borderId="0" xfId="0" applyFont="1" applyAlignment="1">
      <alignment horizontal="center" vertical="center"/>
    </xf>
    <xf numFmtId="49" fontId="26" fillId="2" borderId="31" xfId="0" applyNumberFormat="1" applyFont="1" applyFill="1" applyBorder="1" applyAlignment="1">
      <alignment horizontal="left" vertical="center"/>
    </xf>
    <xf numFmtId="49" fontId="63" fillId="2" borderId="31" xfId="0" applyNumberFormat="1" applyFont="1" applyFill="1" applyBorder="1" applyAlignment="1">
      <alignment vertical="center"/>
    </xf>
    <xf numFmtId="49" fontId="63" fillId="2" borderId="24" xfId="0" applyNumberFormat="1" applyFont="1" applyFill="1" applyBorder="1" applyAlignment="1">
      <alignment vertical="center"/>
    </xf>
    <xf numFmtId="49" fontId="8" fillId="2" borderId="22" xfId="0" applyNumberFormat="1" applyFont="1" applyFill="1" applyBorder="1" applyAlignment="1">
      <alignment vertical="center"/>
    </xf>
    <xf numFmtId="49" fontId="45" fillId="2" borderId="22" xfId="0" applyNumberFormat="1" applyFont="1" applyFill="1" applyBorder="1" applyAlignment="1">
      <alignment vertical="center"/>
    </xf>
    <xf numFmtId="49" fontId="45" fillId="2" borderId="10" xfId="0" applyNumberFormat="1" applyFont="1" applyFill="1" applyBorder="1" applyAlignment="1">
      <alignment vertical="center"/>
    </xf>
    <xf numFmtId="0" fontId="26" fillId="2" borderId="29" xfId="0" applyFont="1" applyFill="1" applyBorder="1" applyAlignment="1">
      <alignment vertical="center"/>
    </xf>
    <xf numFmtId="49" fontId="8" fillId="2" borderId="8" xfId="0" applyNumberFormat="1" applyFont="1" applyFill="1" applyBorder="1" applyAlignment="1">
      <alignment vertical="center"/>
    </xf>
    <xf numFmtId="49" fontId="63" fillId="2" borderId="22" xfId="0" applyNumberFormat="1" applyFont="1" applyFill="1" applyBorder="1" applyAlignment="1">
      <alignment vertical="center"/>
    </xf>
    <xf numFmtId="49" fontId="63" fillId="2" borderId="10" xfId="0" applyNumberFormat="1" applyFont="1" applyFill="1" applyBorder="1" applyAlignment="1">
      <alignment vertical="center"/>
    </xf>
    <xf numFmtId="49" fontId="26" fillId="0" borderId="22" xfId="0" applyNumberFormat="1" applyFont="1" applyBorder="1" applyAlignment="1">
      <alignment horizontal="left" vertical="center"/>
    </xf>
    <xf numFmtId="49" fontId="63" fillId="5" borderId="10" xfId="0" applyNumberFormat="1" applyFont="1" applyFill="1" applyBorder="1" applyAlignment="1">
      <alignment vertical="center"/>
    </xf>
    <xf numFmtId="49" fontId="8" fillId="2" borderId="29" xfId="0" applyNumberFormat="1" applyFont="1" applyFill="1" applyBorder="1" applyAlignment="1">
      <alignment vertical="center"/>
    </xf>
    <xf numFmtId="49" fontId="8" fillId="2" borderId="32" xfId="0" applyNumberFormat="1" applyFont="1" applyFill="1" applyBorder="1" applyAlignment="1">
      <alignment vertical="center"/>
    </xf>
    <xf numFmtId="49" fontId="8" fillId="2" borderId="22" xfId="0" applyNumberFormat="1" applyFont="1" applyFill="1" applyBorder="1" applyAlignment="1">
      <alignment horizontal="right" vertical="center"/>
    </xf>
    <xf numFmtId="49" fontId="19" fillId="2" borderId="0" xfId="0" applyNumberFormat="1" applyFont="1" applyFill="1" applyAlignment="1">
      <alignment horizontal="left"/>
    </xf>
    <xf numFmtId="49" fontId="29" fillId="2" borderId="0" xfId="0" applyNumberFormat="1" applyFont="1" applyFill="1"/>
    <xf numFmtId="49" fontId="8" fillId="2" borderId="0" xfId="0" applyNumberFormat="1" applyFont="1" applyFill="1"/>
    <xf numFmtId="49" fontId="0" fillId="2" borderId="0" xfId="0" applyNumberFormat="1" applyFill="1"/>
    <xf numFmtId="49" fontId="14" fillId="0" borderId="0" xfId="0" applyNumberFormat="1" applyFont="1" applyAlignment="1">
      <alignment horizontal="left" wrapText="1"/>
    </xf>
    <xf numFmtId="0" fontId="21" fillId="0" borderId="23" xfId="0" applyFont="1" applyBorder="1" applyAlignment="1">
      <alignment horizontal="left"/>
    </xf>
    <xf numFmtId="49" fontId="14" fillId="0" borderId="26" xfId="0" applyNumberFormat="1" applyFont="1" applyBorder="1"/>
    <xf numFmtId="49" fontId="0" fillId="0" borderId="0" xfId="0" applyNumberFormat="1"/>
    <xf numFmtId="0" fontId="21" fillId="0" borderId="0" xfId="0" applyFont="1" applyAlignment="1">
      <alignment vertical="center"/>
    </xf>
    <xf numFmtId="49" fontId="40" fillId="2" borderId="20" xfId="0" applyNumberFormat="1" applyFont="1" applyFill="1" applyBorder="1" applyAlignment="1">
      <alignment vertical="center"/>
    </xf>
    <xf numFmtId="49" fontId="21" fillId="0" borderId="10" xfId="0" applyNumberFormat="1" applyFont="1" applyBorder="1" applyAlignment="1">
      <alignment horizontal="center" vertical="center"/>
    </xf>
    <xf numFmtId="49" fontId="21" fillId="0" borderId="11" xfId="0" applyNumberFormat="1" applyFont="1" applyBorder="1" applyAlignment="1">
      <alignment horizontal="center" vertical="center"/>
    </xf>
    <xf numFmtId="49" fontId="40" fillId="0" borderId="36" xfId="0" applyNumberFormat="1" applyFont="1" applyBorder="1" applyAlignment="1">
      <alignment vertical="center"/>
    </xf>
    <xf numFmtId="49" fontId="40" fillId="0" borderId="36" xfId="0" applyNumberFormat="1" applyFont="1" applyBorder="1" applyAlignment="1">
      <alignment horizontal="center" vertical="center"/>
    </xf>
    <xf numFmtId="49" fontId="6" fillId="0" borderId="36" xfId="0" applyNumberFormat="1" applyFont="1" applyBorder="1" applyAlignment="1">
      <alignment vertical="center"/>
    </xf>
    <xf numFmtId="49" fontId="27" fillId="0" borderId="36" xfId="0" applyNumberFormat="1" applyFont="1" applyBorder="1" applyAlignment="1">
      <alignment vertical="center"/>
    </xf>
    <xf numFmtId="49" fontId="27" fillId="0" borderId="8" xfId="0" applyNumberFormat="1" applyFont="1" applyBorder="1" applyAlignment="1">
      <alignment horizontal="center" vertical="center"/>
    </xf>
    <xf numFmtId="49" fontId="27" fillId="0" borderId="20" xfId="0" applyNumberFormat="1" applyFont="1" applyBorder="1" applyAlignment="1">
      <alignment vertical="center"/>
    </xf>
    <xf numFmtId="49" fontId="27" fillId="0" borderId="10" xfId="0" applyNumberFormat="1" applyFont="1" applyBorder="1" applyAlignment="1">
      <alignment vertical="center"/>
    </xf>
    <xf numFmtId="49" fontId="72" fillId="2" borderId="37" xfId="0" applyNumberFormat="1" applyFont="1" applyFill="1" applyBorder="1" applyAlignment="1">
      <alignment vertical="center"/>
    </xf>
    <xf numFmtId="49" fontId="72" fillId="2" borderId="22" xfId="0" applyNumberFormat="1" applyFont="1" applyFill="1" applyBorder="1" applyAlignment="1">
      <alignment vertical="center"/>
    </xf>
    <xf numFmtId="49" fontId="33" fillId="2" borderId="10" xfId="0" applyNumberFormat="1" applyFont="1" applyFill="1" applyBorder="1" applyAlignment="1">
      <alignment horizontal="center" vertical="center"/>
    </xf>
    <xf numFmtId="49" fontId="8" fillId="2" borderId="10" xfId="0" applyNumberFormat="1" applyFont="1" applyFill="1" applyBorder="1" applyAlignment="1">
      <alignment vertical="center"/>
    </xf>
    <xf numFmtId="49" fontId="8" fillId="2" borderId="11" xfId="0" applyNumberFormat="1" applyFont="1" applyFill="1" applyBorder="1" applyAlignment="1">
      <alignment vertical="center"/>
    </xf>
    <xf numFmtId="49" fontId="17" fillId="0" borderId="0" xfId="0" applyNumberFormat="1" applyFont="1" applyAlignment="1">
      <alignment horizontal="left" vertical="center"/>
    </xf>
    <xf numFmtId="49" fontId="17" fillId="0" borderId="4" xfId="0" applyNumberFormat="1" applyFont="1" applyBorder="1" applyAlignment="1">
      <alignment horizontal="left" vertical="center"/>
    </xf>
    <xf numFmtId="49" fontId="27" fillId="0" borderId="8" xfId="0" applyNumberFormat="1" applyFont="1" applyBorder="1" applyAlignment="1">
      <alignment vertical="center"/>
    </xf>
    <xf numFmtId="49" fontId="27" fillId="0" borderId="15" xfId="0" applyNumberFormat="1" applyFont="1" applyBorder="1" applyAlignment="1">
      <alignment vertical="center"/>
    </xf>
    <xf numFmtId="49" fontId="17" fillId="0" borderId="16" xfId="0" applyNumberFormat="1" applyFont="1" applyBorder="1" applyAlignment="1">
      <alignment horizontal="left" vertical="center"/>
    </xf>
    <xf numFmtId="49" fontId="27" fillId="0" borderId="19" xfId="0" applyNumberFormat="1" applyFont="1" applyBorder="1" applyAlignment="1">
      <alignment vertical="center"/>
    </xf>
    <xf numFmtId="0" fontId="0" fillId="0" borderId="19" xfId="0" applyBorder="1" applyAlignment="1">
      <alignment horizontal="center" vertical="center"/>
    </xf>
    <xf numFmtId="49" fontId="27" fillId="0" borderId="17" xfId="0" applyNumberFormat="1" applyFont="1" applyBorder="1" applyAlignment="1">
      <alignment vertical="center"/>
    </xf>
    <xf numFmtId="0" fontId="21" fillId="0" borderId="12" xfId="0" applyFont="1" applyBorder="1" applyAlignment="1">
      <alignment horizontal="left"/>
    </xf>
    <xf numFmtId="49" fontId="4" fillId="0" borderId="14" xfId="0" applyNumberFormat="1" applyFont="1" applyBorder="1" applyAlignment="1">
      <alignment vertical="top"/>
    </xf>
    <xf numFmtId="49" fontId="38" fillId="0" borderId="16" xfId="0" applyNumberFormat="1" applyFont="1" applyBorder="1"/>
    <xf numFmtId="49" fontId="19" fillId="0" borderId="17" xfId="0" applyNumberFormat="1" applyFont="1" applyBorder="1"/>
    <xf numFmtId="49" fontId="17" fillId="0" borderId="8" xfId="0" applyNumberFormat="1" applyFont="1" applyBorder="1" applyAlignment="1">
      <alignment vertical="center"/>
    </xf>
    <xf numFmtId="49" fontId="17" fillId="0" borderId="15" xfId="0" applyNumberFormat="1" applyFont="1" applyBorder="1" applyAlignment="1">
      <alignment vertical="center"/>
    </xf>
    <xf numFmtId="49" fontId="8" fillId="0" borderId="8" xfId="0" applyNumberFormat="1" applyFont="1" applyBorder="1" applyAlignment="1">
      <alignment horizontal="center" vertical="center"/>
    </xf>
    <xf numFmtId="49" fontId="8" fillId="0" borderId="15" xfId="0" applyNumberFormat="1" applyFont="1" applyBorder="1" applyAlignment="1">
      <alignment horizontal="center" vertical="center"/>
    </xf>
    <xf numFmtId="49" fontId="6" fillId="0" borderId="20" xfId="0" applyNumberFormat="1" applyFont="1" applyBorder="1" applyAlignment="1">
      <alignment vertical="center"/>
    </xf>
    <xf numFmtId="49" fontId="33" fillId="2" borderId="22" xfId="0" applyNumberFormat="1" applyFont="1" applyFill="1" applyBorder="1" applyAlignment="1">
      <alignment vertical="center"/>
    </xf>
    <xf numFmtId="49" fontId="33" fillId="2" borderId="10" xfId="0" applyNumberFormat="1" applyFont="1" applyFill="1" applyBorder="1" applyAlignment="1">
      <alignment vertical="center"/>
    </xf>
    <xf numFmtId="49" fontId="33" fillId="2" borderId="11" xfId="0" applyNumberFormat="1" applyFont="1" applyFill="1" applyBorder="1" applyAlignment="1">
      <alignment vertical="center"/>
    </xf>
    <xf numFmtId="49" fontId="27" fillId="0" borderId="0" xfId="0" applyNumberFormat="1" applyFont="1" applyAlignment="1">
      <alignment vertical="center"/>
    </xf>
    <xf numFmtId="0" fontId="0" fillId="0" borderId="8" xfId="0" applyFont="1" applyBorder="1" applyAlignment="1">
      <alignment vertical="center"/>
    </xf>
    <xf numFmtId="49" fontId="27" fillId="0" borderId="9" xfId="0" applyNumberFormat="1" applyFont="1" applyBorder="1" applyAlignment="1">
      <alignment vertical="center"/>
    </xf>
    <xf numFmtId="0" fontId="0" fillId="0" borderId="19" xfId="0" applyBorder="1" applyAlignment="1">
      <alignment vertical="center"/>
    </xf>
    <xf numFmtId="49" fontId="29" fillId="2" borderId="0" xfId="0" applyNumberFormat="1" applyFont="1" applyFill="1" applyAlignment="1"/>
    <xf numFmtId="49" fontId="8" fillId="2" borderId="0" xfId="0" applyNumberFormat="1" applyFont="1" applyFill="1" applyAlignment="1"/>
    <xf numFmtId="49" fontId="4" fillId="0" borderId="0" xfId="0" applyNumberFormat="1" applyFont="1" applyAlignment="1">
      <alignment horizontal="center" vertical="top"/>
    </xf>
    <xf numFmtId="0" fontId="21" fillId="0" borderId="13" xfId="0" applyFont="1" applyBorder="1" applyAlignment="1">
      <alignment horizontal="left"/>
    </xf>
    <xf numFmtId="0" fontId="21" fillId="0" borderId="14" xfId="0" applyFont="1" applyBorder="1" applyAlignment="1">
      <alignment horizontal="left"/>
    </xf>
    <xf numFmtId="0" fontId="21" fillId="0" borderId="0" xfId="0" applyFont="1" applyAlignment="1">
      <alignment horizontal="left"/>
    </xf>
    <xf numFmtId="49" fontId="7" fillId="5" borderId="0" xfId="0" applyNumberFormat="1" applyFont="1" applyFill="1"/>
    <xf numFmtId="49" fontId="19" fillId="0" borderId="0" xfId="0" applyNumberFormat="1" applyFont="1" applyAlignment="1">
      <alignment horizontal="center"/>
    </xf>
    <xf numFmtId="49" fontId="38" fillId="0" borderId="16" xfId="0" applyNumberFormat="1" applyFont="1" applyBorder="1" applyAlignment="1">
      <alignment horizontal="center"/>
    </xf>
    <xf numFmtId="49" fontId="38" fillId="0" borderId="9" xfId="0" applyNumberFormat="1" applyFont="1" applyBorder="1" applyAlignment="1">
      <alignment horizontal="left"/>
    </xf>
    <xf numFmtId="49" fontId="73" fillId="0" borderId="17" xfId="0" applyNumberFormat="1" applyFont="1" applyBorder="1"/>
    <xf numFmtId="0" fontId="22" fillId="2" borderId="0" xfId="0" applyFont="1" applyFill="1" applyAlignment="1">
      <alignment horizontal="center" vertical="center"/>
    </xf>
    <xf numFmtId="49" fontId="18" fillId="0" borderId="9" xfId="0" applyNumberFormat="1" applyFont="1" applyBorder="1" applyAlignment="1">
      <alignment horizontal="center" vertical="center"/>
    </xf>
    <xf numFmtId="49" fontId="25" fillId="0" borderId="9" xfId="0" applyNumberFormat="1" applyFont="1" applyBorder="1" applyAlignment="1">
      <alignment horizontal="center" vertical="center"/>
    </xf>
    <xf numFmtId="49" fontId="23" fillId="2" borderId="38" xfId="0" applyNumberFormat="1" applyFont="1" applyFill="1" applyBorder="1" applyAlignment="1">
      <alignment horizontal="centerContinuous" vertical="center"/>
    </xf>
    <xf numFmtId="49" fontId="33" fillId="0" borderId="0" xfId="0" applyNumberFormat="1" applyFont="1" applyAlignment="1">
      <alignment vertical="center"/>
    </xf>
    <xf numFmtId="49" fontId="74" fillId="0" borderId="4" xfId="0" applyNumberFormat="1" applyFont="1" applyBorder="1" applyAlignment="1">
      <alignment vertical="center"/>
    </xf>
    <xf numFmtId="49" fontId="25" fillId="0" borderId="0" xfId="0" applyNumberFormat="1" applyFont="1" applyAlignment="1">
      <alignment vertical="center"/>
    </xf>
    <xf numFmtId="49" fontId="74" fillId="0" borderId="16" xfId="0" applyNumberFormat="1" applyFont="1" applyBorder="1" applyAlignment="1">
      <alignment vertical="center"/>
    </xf>
    <xf numFmtId="49" fontId="74" fillId="0" borderId="9" xfId="0" applyNumberFormat="1" applyFont="1" applyBorder="1" applyAlignment="1">
      <alignment vertical="center"/>
    </xf>
    <xf numFmtId="49" fontId="33" fillId="0" borderId="9" xfId="0" applyNumberFormat="1" applyFont="1" applyBorder="1" applyAlignment="1">
      <alignment horizontal="center" vertical="center"/>
    </xf>
    <xf numFmtId="49" fontId="39" fillId="0" borderId="9" xfId="0" applyNumberFormat="1" applyFont="1" applyBorder="1" applyAlignment="1">
      <alignment horizontal="center" vertical="center"/>
    </xf>
    <xf numFmtId="49" fontId="74" fillId="2" borderId="37" xfId="0" applyNumberFormat="1" applyFont="1" applyFill="1" applyBorder="1" applyAlignment="1">
      <alignment vertical="center"/>
    </xf>
    <xf numFmtId="49" fontId="74" fillId="2" borderId="22" xfId="0" applyNumberFormat="1" applyFont="1" applyFill="1" applyBorder="1" applyAlignment="1">
      <alignment vertical="center"/>
    </xf>
    <xf numFmtId="49" fontId="74" fillId="2" borderId="33" xfId="0" applyNumberFormat="1" applyFont="1" applyFill="1" applyBorder="1" applyAlignment="1">
      <alignment vertical="center"/>
    </xf>
    <xf numFmtId="49" fontId="8" fillId="2" borderId="33" xfId="0" applyNumberFormat="1" applyFont="1" applyFill="1" applyBorder="1" applyAlignment="1">
      <alignment vertical="center"/>
    </xf>
    <xf numFmtId="0" fontId="0" fillId="0" borderId="9" xfId="0" applyBorder="1" applyAlignment="1">
      <alignment horizontal="center" vertical="center"/>
    </xf>
    <xf numFmtId="0" fontId="0" fillId="0" borderId="0" xfId="0" applyFont="1"/>
    <xf numFmtId="0" fontId="0" fillId="0" borderId="0" xfId="0" applyFont="1" applyAlignment="1">
      <alignment horizontal="center"/>
    </xf>
    <xf numFmtId="0" fontId="27" fillId="0" borderId="0" xfId="0" applyFont="1"/>
    <xf numFmtId="49" fontId="8" fillId="2" borderId="2" xfId="0" applyNumberFormat="1" applyFont="1" applyFill="1" applyBorder="1"/>
    <xf numFmtId="0" fontId="0" fillId="2" borderId="2" xfId="0" applyFill="1" applyBorder="1"/>
    <xf numFmtId="0" fontId="75" fillId="0" borderId="4" xfId="0" applyFont="1" applyBorder="1"/>
    <xf numFmtId="0" fontId="76" fillId="0" borderId="15" xfId="0" applyFont="1" applyBorder="1" applyAlignment="1">
      <alignment horizontal="left" vertical="top"/>
    </xf>
    <xf numFmtId="49" fontId="14" fillId="0" borderId="16" xfId="0" applyNumberFormat="1" applyFont="1" applyBorder="1"/>
    <xf numFmtId="49" fontId="0" fillId="0" borderId="17" xfId="0" applyNumberFormat="1" applyBorder="1"/>
    <xf numFmtId="49" fontId="40" fillId="0" borderId="0" xfId="0" applyNumberFormat="1" applyFont="1" applyAlignment="1">
      <alignment vertical="center"/>
    </xf>
    <xf numFmtId="49" fontId="40" fillId="0" borderId="7" xfId="0" applyNumberFormat="1" applyFont="1" applyBorder="1" applyAlignment="1">
      <alignment horizontal="center" vertical="center"/>
    </xf>
    <xf numFmtId="49" fontId="14" fillId="0" borderId="39" xfId="0" applyNumberFormat="1" applyFont="1" applyBorder="1" applyAlignment="1">
      <alignment horizontal="center" vertical="center"/>
    </xf>
    <xf numFmtId="49" fontId="0" fillId="0" borderId="10" xfId="0" applyNumberFormat="1" applyBorder="1" applyAlignment="1">
      <alignment horizontal="left" vertical="center"/>
    </xf>
    <xf numFmtId="49" fontId="0" fillId="0" borderId="11" xfId="0" applyNumberFormat="1" applyBorder="1" applyAlignment="1">
      <alignment horizontal="left" vertical="center"/>
    </xf>
    <xf numFmtId="49" fontId="77" fillId="0" borderId="0" xfId="0" applyNumberFormat="1" applyFont="1" applyAlignment="1">
      <alignment vertical="center"/>
    </xf>
    <xf numFmtId="49" fontId="27" fillId="5" borderId="0" xfId="0" applyNumberFormat="1" applyFont="1" applyFill="1" applyAlignment="1">
      <alignment vertical="center"/>
    </xf>
    <xf numFmtId="49" fontId="32" fillId="5" borderId="0" xfId="0" applyNumberFormat="1" applyFont="1" applyFill="1" applyAlignment="1">
      <alignment horizontal="left" vertical="center"/>
    </xf>
    <xf numFmtId="49" fontId="34" fillId="0" borderId="0" xfId="0" applyNumberFormat="1" applyFont="1"/>
    <xf numFmtId="49" fontId="38" fillId="0" borderId="17" xfId="0" applyNumberFormat="1" applyFont="1" applyBorder="1" applyAlignment="1">
      <alignment horizontal="left" vertical="center"/>
    </xf>
    <xf numFmtId="49" fontId="32" fillId="2" borderId="37" xfId="0" applyNumberFormat="1" applyFont="1" applyFill="1" applyBorder="1" applyAlignment="1">
      <alignment vertical="center"/>
    </xf>
    <xf numFmtId="49" fontId="32" fillId="2" borderId="22" xfId="0" applyNumberFormat="1" applyFont="1" applyFill="1" applyBorder="1" applyAlignment="1">
      <alignment vertical="center"/>
    </xf>
    <xf numFmtId="49" fontId="40" fillId="2" borderId="10" xfId="0" applyNumberFormat="1" applyFont="1" applyFill="1" applyBorder="1" applyAlignment="1">
      <alignment vertical="center"/>
    </xf>
    <xf numFmtId="0" fontId="8" fillId="2" borderId="10" xfId="0" applyFont="1" applyFill="1" applyBorder="1" applyAlignment="1">
      <alignment vertical="center"/>
    </xf>
    <xf numFmtId="49" fontId="27" fillId="2" borderId="11" xfId="0" applyNumberFormat="1" applyFont="1" applyFill="1" applyBorder="1" applyAlignment="1">
      <alignment vertical="center"/>
    </xf>
    <xf numFmtId="49" fontId="78" fillId="2" borderId="4" xfId="0" applyNumberFormat="1" applyFont="1" applyFill="1" applyBorder="1" applyAlignment="1">
      <alignment horizontal="left" vertical="center"/>
    </xf>
    <xf numFmtId="49" fontId="78" fillId="2" borderId="0" xfId="0" applyNumberFormat="1" applyFont="1" applyFill="1" applyAlignment="1">
      <alignment vertical="center"/>
    </xf>
    <xf numFmtId="49" fontId="27" fillId="2" borderId="8" xfId="0" applyNumberFormat="1" applyFont="1" applyFill="1" applyBorder="1" applyAlignment="1">
      <alignment vertical="center"/>
    </xf>
    <xf numFmtId="49" fontId="19" fillId="2" borderId="16" xfId="0" applyNumberFormat="1" applyFont="1" applyFill="1" applyBorder="1" applyAlignment="1">
      <alignment horizontal="left" vertical="center"/>
    </xf>
    <xf numFmtId="49" fontId="19" fillId="2" borderId="9" xfId="0" applyNumberFormat="1" applyFont="1" applyFill="1" applyBorder="1" applyAlignment="1">
      <alignment vertical="center"/>
    </xf>
    <xf numFmtId="49" fontId="19" fillId="2" borderId="19" xfId="0" applyNumberFormat="1" applyFont="1" applyFill="1" applyBorder="1" applyAlignment="1">
      <alignment vertical="center"/>
    </xf>
    <xf numFmtId="0" fontId="19" fillId="0" borderId="19" xfId="0" applyFont="1" applyBorder="1" applyAlignment="1">
      <alignment vertical="center"/>
    </xf>
    <xf numFmtId="49" fontId="19" fillId="0" borderId="9" xfId="0" applyNumberFormat="1" applyFont="1" applyBorder="1" applyAlignment="1">
      <alignment vertical="center"/>
    </xf>
    <xf numFmtId="49" fontId="19" fillId="0" borderId="17" xfId="0" applyNumberFormat="1" applyFont="1" applyBorder="1" applyAlignment="1">
      <alignment vertical="center"/>
    </xf>
    <xf numFmtId="0" fontId="40" fillId="0" borderId="36" xfId="0" applyFont="1" applyBorder="1" applyAlignment="1">
      <alignment horizontal="center" vertical="center"/>
    </xf>
    <xf numFmtId="0" fontId="19" fillId="0" borderId="40" xfId="0" applyFont="1" applyBorder="1" applyAlignment="1">
      <alignment vertical="center"/>
    </xf>
    <xf numFmtId="0" fontId="19" fillId="5" borderId="15" xfId="0" applyFont="1" applyFill="1" applyBorder="1" applyAlignment="1">
      <alignment vertical="center"/>
    </xf>
    <xf numFmtId="0" fontId="19" fillId="0" borderId="15" xfId="0" applyFont="1" applyBorder="1" applyAlignment="1">
      <alignment vertical="center"/>
    </xf>
    <xf numFmtId="0" fontId="40" fillId="0" borderId="18" xfId="0" applyFont="1" applyBorder="1" applyAlignment="1">
      <alignment horizontal="center" vertical="center"/>
    </xf>
    <xf numFmtId="0" fontId="19" fillId="0" borderId="17" xfId="0" applyFont="1" applyBorder="1" applyAlignment="1">
      <alignment vertical="center"/>
    </xf>
    <xf numFmtId="0" fontId="19" fillId="2" borderId="19" xfId="0" applyFont="1" applyFill="1" applyBorder="1" applyAlignment="1">
      <alignment horizontal="center" vertical="center"/>
    </xf>
    <xf numFmtId="0" fontId="19" fillId="2" borderId="17" xfId="0" applyFont="1" applyFill="1" applyBorder="1" applyAlignment="1">
      <alignment horizontal="center" vertical="center"/>
    </xf>
    <xf numFmtId="49" fontId="27" fillId="2" borderId="10" xfId="0" applyNumberFormat="1" applyFont="1" applyFill="1" applyBorder="1" applyAlignment="1">
      <alignment vertical="center"/>
    </xf>
    <xf numFmtId="49" fontId="8" fillId="0" borderId="15" xfId="0" applyNumberFormat="1" applyFont="1" applyBorder="1" applyAlignment="1">
      <alignment vertical="center"/>
    </xf>
    <xf numFmtId="0" fontId="50" fillId="10" borderId="0" xfId="0" applyFont="1" applyFill="1" applyBorder="1" applyAlignment="1">
      <alignment horizontal="left" vertical="center"/>
    </xf>
    <xf numFmtId="49" fontId="50" fillId="0" borderId="22" xfId="0" applyNumberFormat="1" applyFont="1" applyFill="1" applyBorder="1" applyAlignment="1">
      <alignment horizontal="left" vertical="center"/>
    </xf>
    <xf numFmtId="0" fontId="50" fillId="0" borderId="22" xfId="0" applyNumberFormat="1" applyFont="1" applyFill="1" applyBorder="1" applyAlignment="1">
      <alignment vertical="center"/>
    </xf>
    <xf numFmtId="49" fontId="50" fillId="0" borderId="22" xfId="0" applyNumberFormat="1" applyFont="1" applyFill="1" applyBorder="1" applyAlignment="1">
      <alignment vertical="center"/>
    </xf>
    <xf numFmtId="49" fontId="50" fillId="0" borderId="0" xfId="0" applyNumberFormat="1" applyFont="1" applyFill="1" applyAlignment="1">
      <alignment vertical="center"/>
    </xf>
    <xf numFmtId="49" fontId="67" fillId="0" borderId="0" xfId="0" applyNumberFormat="1" applyFont="1" applyFill="1" applyAlignment="1">
      <alignment horizontal="right" vertical="center"/>
    </xf>
    <xf numFmtId="0" fontId="55" fillId="9" borderId="6" xfId="0" applyNumberFormat="1" applyFont="1" applyFill="1" applyBorder="1" applyAlignment="1">
      <alignment horizontal="right" vertical="center"/>
    </xf>
    <xf numFmtId="0" fontId="50" fillId="0" borderId="30" xfId="0" applyNumberFormat="1" applyFont="1" applyFill="1" applyBorder="1" applyAlignment="1">
      <alignment vertical="center"/>
    </xf>
    <xf numFmtId="0" fontId="55" fillId="9" borderId="24" xfId="0" applyNumberFormat="1" applyFont="1" applyFill="1" applyBorder="1" applyAlignment="1">
      <alignment horizontal="right" vertical="center"/>
    </xf>
    <xf numFmtId="49" fontId="50" fillId="0" borderId="10" xfId="0" applyNumberFormat="1" applyFont="1" applyFill="1" applyBorder="1" applyAlignment="1">
      <alignment horizontal="left" vertical="center"/>
    </xf>
    <xf numFmtId="49" fontId="50" fillId="0" borderId="8" xfId="0" applyNumberFormat="1" applyFont="1" applyFill="1" applyBorder="1" applyAlignment="1">
      <alignment vertical="center"/>
    </xf>
    <xf numFmtId="49" fontId="50" fillId="0" borderId="0" xfId="0" applyNumberFormat="1" applyFont="1" applyFill="1" applyBorder="1" applyAlignment="1">
      <alignment vertical="center"/>
    </xf>
    <xf numFmtId="0" fontId="45" fillId="0" borderId="0" xfId="0" applyNumberFormat="1" applyFont="1" applyFill="1" applyBorder="1" applyAlignment="1">
      <alignment horizontal="right" vertical="center"/>
    </xf>
    <xf numFmtId="0" fontId="55" fillId="9" borderId="8" xfId="0" applyNumberFormat="1" applyFont="1" applyFill="1" applyBorder="1" applyAlignment="1">
      <alignment horizontal="right" vertical="center"/>
    </xf>
    <xf numFmtId="49" fontId="50" fillId="0" borderId="0" xfId="0" applyNumberFormat="1" applyFont="1" applyFill="1" applyBorder="1" applyAlignment="1">
      <alignment horizontal="left" vertical="center"/>
    </xf>
    <xf numFmtId="49" fontId="50" fillId="0" borderId="8" xfId="0" applyNumberFormat="1" applyFont="1" applyFill="1" applyBorder="1" applyAlignment="1">
      <alignment horizontal="left" vertical="center"/>
    </xf>
    <xf numFmtId="49" fontId="50" fillId="0" borderId="24" xfId="0" applyNumberFormat="1" applyFont="1" applyFill="1" applyBorder="1" applyAlignment="1">
      <alignment vertical="center"/>
    </xf>
    <xf numFmtId="49" fontId="66" fillId="0" borderId="10" xfId="0" applyNumberFormat="1" applyFont="1" applyFill="1" applyBorder="1" applyAlignment="1">
      <alignment horizontal="right" vertical="center"/>
    </xf>
    <xf numFmtId="49" fontId="50" fillId="0" borderId="10" xfId="0" applyNumberFormat="1" applyFont="1" applyFill="1" applyBorder="1" applyAlignment="1">
      <alignment vertical="center"/>
    </xf>
    <xf numFmtId="49" fontId="66" fillId="0" borderId="0" xfId="0" applyNumberFormat="1" applyFont="1" applyFill="1" applyBorder="1" applyAlignment="1">
      <alignment horizontal="right" vertical="center"/>
    </xf>
    <xf numFmtId="0" fontId="50" fillId="0" borderId="0" xfId="0" applyNumberFormat="1" applyFont="1" applyFill="1" applyAlignment="1">
      <alignment vertical="center"/>
    </xf>
    <xf numFmtId="0" fontId="51" fillId="5" borderId="0" xfId="0" applyNumberFormat="1" applyFont="1" applyFill="1" applyAlignment="1">
      <alignment vertical="center"/>
    </xf>
    <xf numFmtId="0" fontId="52" fillId="5" borderId="0" xfId="0" applyNumberFormat="1" applyFont="1" applyFill="1" applyAlignment="1">
      <alignment vertical="center"/>
    </xf>
    <xf numFmtId="0" fontId="50" fillId="0" borderId="31" xfId="0" applyNumberFormat="1" applyFont="1" applyFill="1" applyBorder="1" applyAlignment="1">
      <alignment vertical="center"/>
    </xf>
    <xf numFmtId="0" fontId="50" fillId="0" borderId="8" xfId="0" applyNumberFormat="1" applyFont="1" applyFill="1" applyBorder="1" applyAlignment="1">
      <alignment horizontal="left" vertical="center"/>
    </xf>
    <xf numFmtId="0" fontId="50" fillId="0" borderId="0" xfId="0" applyNumberFormat="1" applyFont="1" applyFill="1" applyBorder="1" applyAlignment="1">
      <alignment vertical="center"/>
    </xf>
    <xf numFmtId="0" fontId="50" fillId="0" borderId="8" xfId="0" applyNumberFormat="1" applyFont="1" applyFill="1" applyBorder="1" applyAlignment="1">
      <alignment vertical="center"/>
    </xf>
    <xf numFmtId="0" fontId="50" fillId="0" borderId="10" xfId="0" applyNumberFormat="1" applyFont="1" applyFill="1" applyBorder="1" applyAlignment="1">
      <alignment vertical="center"/>
    </xf>
    <xf numFmtId="49" fontId="50" fillId="0" borderId="31" xfId="0" applyNumberFormat="1" applyFont="1" applyFill="1" applyBorder="1" applyAlignment="1">
      <alignment vertical="center"/>
    </xf>
    <xf numFmtId="49" fontId="52" fillId="5" borderId="0" xfId="0" applyNumberFormat="1" applyFont="1" applyFill="1" applyBorder="1" applyAlignment="1">
      <alignment vertical="center"/>
    </xf>
    <xf numFmtId="0" fontId="50" fillId="0" borderId="29" xfId="0" applyNumberFormat="1" applyFont="1" applyFill="1" applyBorder="1" applyAlignment="1">
      <alignment vertical="center"/>
    </xf>
    <xf numFmtId="0" fontId="52" fillId="0" borderId="22" xfId="0" applyNumberFormat="1" applyFont="1" applyFill="1" applyBorder="1" applyAlignment="1">
      <alignment horizontal="center" vertical="center"/>
    </xf>
    <xf numFmtId="0" fontId="51" fillId="0" borderId="0" xfId="0" applyNumberFormat="1" applyFont="1" applyFill="1" applyAlignment="1">
      <alignment vertical="center"/>
    </xf>
    <xf numFmtId="0" fontId="52" fillId="0" borderId="0" xfId="0" applyNumberFormat="1" applyFont="1" applyFill="1" applyAlignment="1">
      <alignment vertical="center"/>
    </xf>
    <xf numFmtId="0" fontId="65" fillId="0" borderId="6" xfId="0" applyNumberFormat="1" applyFont="1" applyFill="1" applyBorder="1" applyAlignment="1">
      <alignment horizontal="right" vertical="center"/>
    </xf>
    <xf numFmtId="0" fontId="47" fillId="0" borderId="0" xfId="0" applyNumberFormat="1" applyFont="1" applyFill="1" applyBorder="1" applyAlignment="1">
      <alignment vertical="center"/>
    </xf>
    <xf numFmtId="0" fontId="52" fillId="0" borderId="0" xfId="0" applyNumberFormat="1" applyFont="1" applyFill="1" applyBorder="1" applyAlignment="1">
      <alignment vertical="center"/>
    </xf>
    <xf numFmtId="0" fontId="69" fillId="0" borderId="24" xfId="0" applyNumberFormat="1" applyFont="1" applyFill="1" applyBorder="1" applyAlignment="1">
      <alignment horizontal="center" vertical="center"/>
    </xf>
    <xf numFmtId="0" fontId="50" fillId="0" borderId="29" xfId="0" applyNumberFormat="1" applyFont="1" applyFill="1" applyBorder="1" applyAlignment="1">
      <alignment horizontal="left" vertical="center"/>
    </xf>
    <xf numFmtId="0" fontId="52" fillId="0" borderId="0" xfId="0" applyNumberFormat="1" applyFont="1" applyFill="1" applyBorder="1" applyAlignment="1">
      <alignment horizontal="left" vertical="center"/>
    </xf>
    <xf numFmtId="0" fontId="50" fillId="0" borderId="22" xfId="0" applyNumberFormat="1" applyFont="1" applyFill="1" applyBorder="1" applyAlignment="1">
      <alignment horizontal="left" vertical="center"/>
    </xf>
    <xf numFmtId="0" fontId="65" fillId="0" borderId="22" xfId="0" applyNumberFormat="1" applyFont="1" applyFill="1" applyBorder="1" applyAlignment="1">
      <alignment horizontal="right" vertical="center"/>
    </xf>
    <xf numFmtId="0" fontId="51" fillId="0" borderId="0" xfId="0" applyNumberFormat="1" applyFont="1" applyFill="1" applyBorder="1" applyAlignment="1">
      <alignment vertical="center"/>
    </xf>
    <xf numFmtId="0" fontId="52" fillId="0" borderId="10" xfId="0" applyNumberFormat="1" applyFont="1" applyFill="1" applyBorder="1" applyAlignment="1">
      <alignment horizontal="center" vertical="center"/>
    </xf>
    <xf numFmtId="0" fontId="52" fillId="0" borderId="8" xfId="0" applyNumberFormat="1" applyFont="1" applyFill="1" applyBorder="1" applyAlignment="1">
      <alignment vertical="center"/>
    </xf>
    <xf numFmtId="0" fontId="51" fillId="0" borderId="0" xfId="0" applyNumberFormat="1" applyFont="1" applyFill="1" applyBorder="1" applyAlignment="1">
      <alignment horizontal="left" vertical="center"/>
    </xf>
    <xf numFmtId="0" fontId="79" fillId="0" borderId="0" xfId="0" applyNumberFormat="1" applyFont="1" applyFill="1" applyBorder="1" applyAlignment="1">
      <alignment vertical="center"/>
    </xf>
    <xf numFmtId="0" fontId="65" fillId="0" borderId="0" xfId="0" applyNumberFormat="1" applyFont="1" applyFill="1" applyBorder="1" applyAlignment="1">
      <alignment horizontal="right" vertical="center"/>
    </xf>
    <xf numFmtId="0" fontId="52" fillId="0" borderId="0" xfId="0" applyNumberFormat="1" applyFont="1" applyFill="1" applyBorder="1" applyAlignment="1">
      <alignment horizontal="center" vertical="center"/>
    </xf>
    <xf numFmtId="0" fontId="69" fillId="0" borderId="8" xfId="0" applyNumberFormat="1" applyFont="1" applyFill="1" applyBorder="1" applyAlignment="1">
      <alignment horizontal="center" vertical="center"/>
    </xf>
    <xf numFmtId="0" fontId="52" fillId="0" borderId="0" xfId="0" applyNumberFormat="1" applyFont="1" applyFill="1" applyAlignment="1">
      <alignment horizontal="center" vertical="center"/>
    </xf>
    <xf numFmtId="0" fontId="52" fillId="0" borderId="8" xfId="0" applyNumberFormat="1" applyFont="1" applyFill="1" applyBorder="1" applyAlignment="1">
      <alignment horizontal="left" vertical="center"/>
    </xf>
    <xf numFmtId="0" fontId="65" fillId="0" borderId="10" xfId="0" applyNumberFormat="1" applyFont="1" applyFill="1" applyBorder="1" applyAlignment="1">
      <alignment horizontal="right" vertical="center"/>
    </xf>
    <xf numFmtId="0" fontId="65" fillId="0" borderId="8" xfId="0" applyNumberFormat="1" applyFont="1" applyFill="1" applyBorder="1" applyAlignment="1">
      <alignment horizontal="right" vertical="center"/>
    </xf>
    <xf numFmtId="0" fontId="52" fillId="5" borderId="0" xfId="0" applyNumberFormat="1" applyFont="1" applyFill="1" applyBorder="1" applyAlignment="1">
      <alignment vertical="center"/>
    </xf>
    <xf numFmtId="0" fontId="52" fillId="0" borderId="31" xfId="0" applyNumberFormat="1" applyFont="1" applyFill="1" applyBorder="1" applyAlignment="1">
      <alignment vertical="center"/>
    </xf>
    <xf numFmtId="0" fontId="52" fillId="5" borderId="0" xfId="0" applyNumberFormat="1" applyFont="1" applyFill="1" applyBorder="1" applyAlignment="1">
      <alignment horizontal="right" vertical="center"/>
    </xf>
    <xf numFmtId="0" fontId="52" fillId="5" borderId="22" xfId="0" applyNumberFormat="1" applyFont="1" applyFill="1" applyBorder="1" applyAlignment="1">
      <alignment horizontal="right" vertical="center"/>
    </xf>
    <xf numFmtId="0" fontId="65" fillId="5" borderId="0" xfId="0" applyNumberFormat="1" applyFont="1" applyFill="1" applyBorder="1" applyAlignment="1">
      <alignment horizontal="right" vertical="center"/>
    </xf>
    <xf numFmtId="0" fontId="50" fillId="0" borderId="0" xfId="0" applyNumberFormat="1" applyFont="1" applyFill="1" applyBorder="1" applyAlignment="1">
      <alignment horizontal="left" vertical="center"/>
    </xf>
    <xf numFmtId="49" fontId="80" fillId="2" borderId="19" xfId="0" applyNumberFormat="1" applyFont="1" applyFill="1" applyBorder="1" applyAlignment="1">
      <alignment horizontal="center" wrapText="1"/>
    </xf>
    <xf numFmtId="49" fontId="81" fillId="2" borderId="0" xfId="2" applyNumberFormat="1" applyFont="1" applyFill="1" applyAlignment="1">
      <alignment horizontal="right" vertical="center"/>
    </xf>
    <xf numFmtId="49" fontId="50" fillId="0" borderId="31" xfId="0" applyNumberFormat="1" applyFont="1" applyBorder="1" applyAlignment="1">
      <alignment vertical="center"/>
    </xf>
    <xf numFmtId="49" fontId="50" fillId="0" borderId="0" xfId="0" applyNumberFormat="1" applyFont="1" applyBorder="1" applyAlignment="1">
      <alignment vertical="center"/>
    </xf>
    <xf numFmtId="0" fontId="50" fillId="0" borderId="0" xfId="0" applyFont="1" applyBorder="1" applyAlignment="1">
      <alignment vertical="center"/>
    </xf>
    <xf numFmtId="1" fontId="0" fillId="0" borderId="0" xfId="0" applyNumberFormat="1" applyAlignment="1">
      <alignment vertical="center"/>
    </xf>
    <xf numFmtId="0" fontId="0" fillId="6" borderId="0" xfId="0" applyFill="1" applyAlignment="1">
      <alignment vertical="center"/>
    </xf>
    <xf numFmtId="1" fontId="0" fillId="6" borderId="0" xfId="0" applyNumberFormat="1" applyFill="1" applyAlignment="1">
      <alignment vertical="center"/>
    </xf>
    <xf numFmtId="166" fontId="19" fillId="0" borderId="41" xfId="0" applyNumberFormat="1" applyFont="1" applyBorder="1" applyAlignment="1">
      <alignment horizontal="center" vertical="center"/>
    </xf>
    <xf numFmtId="166" fontId="19" fillId="0" borderId="7" xfId="0" applyNumberFormat="1" applyFont="1" applyBorder="1" applyAlignment="1">
      <alignment horizontal="center" vertical="center"/>
    </xf>
    <xf numFmtId="49" fontId="80" fillId="2" borderId="42" xfId="0" applyNumberFormat="1" applyFont="1" applyFill="1" applyBorder="1" applyAlignment="1">
      <alignment horizontal="center" wrapText="1"/>
    </xf>
    <xf numFmtId="166" fontId="19" fillId="0" borderId="39" xfId="0" applyNumberFormat="1" applyFont="1" applyBorder="1" applyAlignment="1">
      <alignment horizontal="center" vertical="center"/>
    </xf>
    <xf numFmtId="49" fontId="8" fillId="0" borderId="11" xfId="0" applyNumberFormat="1" applyFont="1" applyBorder="1" applyAlignment="1">
      <alignment vertical="center"/>
    </xf>
    <xf numFmtId="49" fontId="24" fillId="0" borderId="15" xfId="0" applyNumberFormat="1" applyFont="1" applyBorder="1" applyAlignment="1">
      <alignment horizontal="right" vertical="center"/>
    </xf>
    <xf numFmtId="49" fontId="24" fillId="0" borderId="17" xfId="0" applyNumberFormat="1" applyFont="1" applyBorder="1" applyAlignment="1">
      <alignment horizontal="right" vertical="center"/>
    </xf>
    <xf numFmtId="0" fontId="82" fillId="12" borderId="0" xfId="0" applyFont="1" applyFill="1"/>
    <xf numFmtId="0" fontId="0" fillId="12" borderId="0" xfId="0" applyFill="1"/>
    <xf numFmtId="0" fontId="14" fillId="12" borderId="0" xfId="0" applyFont="1" applyFill="1"/>
    <xf numFmtId="0" fontId="0" fillId="12" borderId="0" xfId="0" applyFill="1" applyAlignment="1">
      <alignment horizontal="center"/>
    </xf>
    <xf numFmtId="0" fontId="82" fillId="12" borderId="0" xfId="0" applyFont="1" applyFill="1" applyAlignment="1">
      <alignment horizontal="center"/>
    </xf>
    <xf numFmtId="0" fontId="0" fillId="12" borderId="0" xfId="0" applyFont="1" applyFill="1"/>
    <xf numFmtId="49" fontId="17" fillId="0" borderId="43" xfId="0" applyNumberFormat="1" applyFont="1" applyBorder="1" applyAlignment="1">
      <alignment vertical="center"/>
    </xf>
    <xf numFmtId="49" fontId="27" fillId="0" borderId="44" xfId="0" applyNumberFormat="1" applyFont="1" applyBorder="1" applyAlignment="1">
      <alignment vertical="center"/>
    </xf>
    <xf numFmtId="49" fontId="27" fillId="0" borderId="44" xfId="0" applyNumberFormat="1" applyFont="1" applyBorder="1" applyAlignment="1">
      <alignment horizontal="center" vertical="center"/>
    </xf>
    <xf numFmtId="49" fontId="27" fillId="0" borderId="45" xfId="0" applyNumberFormat="1" applyFont="1" applyBorder="1" applyAlignment="1">
      <alignment vertical="center"/>
    </xf>
    <xf numFmtId="49" fontId="40" fillId="2" borderId="46" xfId="0" applyNumberFormat="1" applyFont="1" applyFill="1" applyBorder="1" applyAlignment="1">
      <alignment vertical="center"/>
    </xf>
    <xf numFmtId="49" fontId="21" fillId="0" borderId="47" xfId="0" applyNumberFormat="1" applyFont="1" applyBorder="1" applyAlignment="1">
      <alignment horizontal="center" vertical="center"/>
    </xf>
    <xf numFmtId="49" fontId="21" fillId="0" borderId="48" xfId="0" applyNumberFormat="1" applyFont="1" applyBorder="1" applyAlignment="1">
      <alignment horizontal="center" vertical="center"/>
    </xf>
    <xf numFmtId="49" fontId="17" fillId="0" borderId="0" xfId="0" applyNumberFormat="1" applyFont="1" applyBorder="1" applyAlignment="1">
      <alignment horizontal="left" vertical="center"/>
    </xf>
    <xf numFmtId="49" fontId="27" fillId="0" borderId="0" xfId="0" applyNumberFormat="1" applyFont="1" applyBorder="1" applyAlignment="1">
      <alignment vertical="center"/>
    </xf>
    <xf numFmtId="49" fontId="23" fillId="2" borderId="49" xfId="0" applyNumberFormat="1" applyFont="1" applyFill="1" applyBorder="1" applyAlignment="1">
      <alignment vertical="center"/>
    </xf>
    <xf numFmtId="49" fontId="23" fillId="2" borderId="38" xfId="0" applyNumberFormat="1" applyFont="1" applyFill="1" applyBorder="1" applyAlignment="1">
      <alignment vertical="center"/>
    </xf>
    <xf numFmtId="49" fontId="23" fillId="2" borderId="38" xfId="0" applyNumberFormat="1" applyFont="1" applyFill="1" applyBorder="1" applyAlignment="1">
      <alignment horizontal="center" vertical="center"/>
    </xf>
    <xf numFmtId="49" fontId="74" fillId="0" borderId="0" xfId="0" applyNumberFormat="1" applyFont="1" applyBorder="1" applyAlignment="1">
      <alignment vertical="center"/>
    </xf>
    <xf numFmtId="49" fontId="33" fillId="0" borderId="0" xfId="0" applyNumberFormat="1" applyFont="1" applyBorder="1" applyAlignment="1">
      <alignment horizontal="center" vertical="center"/>
    </xf>
    <xf numFmtId="49" fontId="39" fillId="0" borderId="0" xfId="0" applyNumberFormat="1" applyFont="1" applyBorder="1" applyAlignment="1">
      <alignment horizontal="center" vertical="center"/>
    </xf>
    <xf numFmtId="49" fontId="23" fillId="2" borderId="48" xfId="0" applyNumberFormat="1" applyFont="1" applyFill="1" applyBorder="1" applyAlignment="1">
      <alignment horizontal="centerContinuous" vertical="center"/>
    </xf>
    <xf numFmtId="0" fontId="19" fillId="6" borderId="10" xfId="0" applyNumberFormat="1" applyFont="1" applyFill="1" applyBorder="1" applyAlignment="1">
      <alignment horizontal="center" vertical="center"/>
    </xf>
    <xf numFmtId="0" fontId="19" fillId="2" borderId="10" xfId="0" applyNumberFormat="1" applyFont="1" applyFill="1" applyBorder="1" applyAlignment="1">
      <alignment horizontal="center" vertical="center"/>
    </xf>
    <xf numFmtId="0" fontId="19" fillId="13" borderId="10" xfId="0" applyNumberFormat="1" applyFont="1" applyFill="1" applyBorder="1" applyAlignment="1">
      <alignment horizontal="center" vertical="center"/>
    </xf>
    <xf numFmtId="49" fontId="8" fillId="6" borderId="18" xfId="0" applyNumberFormat="1" applyFont="1" applyFill="1" applyBorder="1" applyAlignment="1">
      <alignment horizontal="center" wrapText="1"/>
    </xf>
    <xf numFmtId="0" fontId="19" fillId="0" borderId="11" xfId="0" applyFont="1" applyFill="1" applyBorder="1" applyAlignment="1">
      <alignment horizontal="center" vertical="center"/>
    </xf>
    <xf numFmtId="0" fontId="83" fillId="2" borderId="0" xfId="2" applyFont="1" applyFill="1" applyBorder="1"/>
    <xf numFmtId="0" fontId="19" fillId="3" borderId="10" xfId="0" applyFont="1" applyFill="1" applyBorder="1" applyAlignment="1">
      <alignment horizontal="center" vertical="center"/>
    </xf>
    <xf numFmtId="0" fontId="89" fillId="0" borderId="22" xfId="0" applyFont="1" applyBorder="1" applyAlignment="1">
      <alignment vertical="center"/>
    </xf>
    <xf numFmtId="14" fontId="18" fillId="0" borderId="9" xfId="0" applyNumberFormat="1" applyFont="1" applyBorder="1" applyAlignment="1">
      <alignment horizontal="left" vertical="center"/>
    </xf>
    <xf numFmtId="14" fontId="17" fillId="0" borderId="9" xfId="0" applyNumberFormat="1" applyFont="1" applyBorder="1" applyAlignment="1">
      <alignment horizontal="left" vertical="center"/>
    </xf>
    <xf numFmtId="49" fontId="34" fillId="2" borderId="50" xfId="0" applyNumberFormat="1" applyFont="1" applyFill="1" applyBorder="1" applyAlignment="1">
      <alignment horizontal="center" wrapText="1"/>
    </xf>
    <xf numFmtId="49" fontId="34" fillId="2" borderId="13" xfId="0" applyNumberFormat="1" applyFont="1" applyFill="1" applyBorder="1" applyAlignment="1">
      <alignment horizontal="center" wrapText="1"/>
    </xf>
    <xf numFmtId="49" fontId="34" fillId="2" borderId="51" xfId="0" applyNumberFormat="1" applyFont="1" applyFill="1" applyBorder="1" applyAlignment="1">
      <alignment horizontal="center" wrapText="1"/>
    </xf>
    <xf numFmtId="49" fontId="34" fillId="2" borderId="52" xfId="0" applyNumberFormat="1" applyFont="1" applyFill="1" applyBorder="1" applyAlignment="1">
      <alignment horizontal="center" wrapText="1"/>
    </xf>
    <xf numFmtId="49" fontId="34" fillId="2" borderId="53" xfId="0" applyNumberFormat="1" applyFont="1" applyFill="1" applyBorder="1" applyAlignment="1">
      <alignment horizontal="center" wrapText="1"/>
    </xf>
    <xf numFmtId="49" fontId="24" fillId="0" borderId="0" xfId="0" applyNumberFormat="1" applyFont="1" applyBorder="1" applyAlignment="1">
      <alignment horizontal="left" vertical="center"/>
    </xf>
    <xf numFmtId="49" fontId="24" fillId="0" borderId="31" xfId="0" applyNumberFormat="1" applyFont="1" applyBorder="1" applyAlignment="1">
      <alignment horizontal="left" vertical="center"/>
    </xf>
    <xf numFmtId="49" fontId="24" fillId="0" borderId="9" xfId="0" applyNumberFormat="1" applyFont="1" applyBorder="1" applyAlignment="1">
      <alignment horizontal="left" vertical="center"/>
    </xf>
  </cellXfs>
  <cellStyles count="3">
    <cellStyle name="Κανονικό" xfId="0" builtinId="0"/>
    <cellStyle name="Νόμισμα" xfId="1" builtinId="4"/>
    <cellStyle name="Υπερ-σύνδεση" xfId="2" builtinId="8"/>
  </cellStyles>
  <dxfs count="433">
    <dxf>
      <font>
        <condense val="0"/>
        <extend val="0"/>
        <color indexed="9"/>
      </font>
      <fill>
        <patternFill>
          <bgColor indexed="42"/>
        </patternFill>
      </fill>
    </dxf>
    <dxf>
      <font>
        <b/>
        <i val="0"/>
        <condense val="0"/>
        <extend val="0"/>
      </font>
    </dxf>
    <dxf>
      <font>
        <b/>
        <i val="0"/>
        <condense val="0"/>
        <extend val="0"/>
      </font>
    </dxf>
    <dxf>
      <font>
        <b/>
        <i val="0"/>
        <condense val="0"/>
        <extend val="0"/>
      </font>
    </dxf>
    <dxf>
      <font>
        <b/>
        <i val="0"/>
        <condense val="0"/>
        <extend val="0"/>
      </font>
    </dxf>
    <dxf>
      <font>
        <condense val="0"/>
        <extend val="0"/>
        <color indexed="11"/>
      </font>
    </dxf>
    <dxf>
      <font>
        <b/>
        <i val="0"/>
        <condense val="0"/>
        <extend val="0"/>
        <color indexed="11"/>
      </font>
    </dxf>
    <dxf>
      <font>
        <b val="0"/>
        <i/>
        <condense val="0"/>
        <extend val="0"/>
        <color indexed="10"/>
      </font>
    </dxf>
    <dxf>
      <font>
        <b/>
        <i val="0"/>
        <condense val="0"/>
        <extend val="0"/>
        <color indexed="8"/>
      </font>
      <fill>
        <patternFill patternType="solid">
          <bgColor indexed="42"/>
        </patternFill>
      </fill>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color indexed="8"/>
      </font>
      <fill>
        <patternFill>
          <bgColor indexed="42"/>
        </patternFill>
      </fill>
    </dxf>
    <dxf>
      <font>
        <b val="0"/>
        <i val="0"/>
        <condense val="0"/>
        <extend val="0"/>
      </font>
    </dxf>
    <dxf>
      <font>
        <i val="0"/>
        <condense val="0"/>
        <extend val="0"/>
        <color indexed="9"/>
      </font>
      <fill>
        <patternFill>
          <bgColor indexed="42"/>
        </patternFill>
      </fill>
    </dxf>
    <dxf>
      <font>
        <b/>
        <i val="0"/>
        <condense val="0"/>
        <extend val="0"/>
      </font>
    </dxf>
    <dxf>
      <font>
        <b/>
        <i val="0"/>
        <condense val="0"/>
        <extend val="0"/>
      </font>
    </dxf>
    <dxf>
      <font>
        <b/>
        <i val="0"/>
        <condense val="0"/>
        <extend val="0"/>
      </font>
    </dxf>
    <dxf>
      <font>
        <b/>
        <i val="0"/>
        <condense val="0"/>
        <extend val="0"/>
      </font>
    </dxf>
    <dxf>
      <font>
        <i val="0"/>
        <condense val="0"/>
        <extend val="0"/>
        <color indexed="11"/>
      </font>
    </dxf>
    <dxf>
      <font>
        <b/>
        <i val="0"/>
        <condense val="0"/>
        <extend val="0"/>
        <color indexed="11"/>
      </font>
    </dxf>
    <dxf>
      <font>
        <b val="0"/>
        <i/>
        <condense val="0"/>
        <extend val="0"/>
        <color indexed="10"/>
      </font>
    </dxf>
    <dxf>
      <font>
        <i val="0"/>
        <condense val="0"/>
        <extend val="0"/>
        <color indexed="9"/>
      </font>
    </dxf>
    <dxf>
      <font>
        <b/>
        <i val="0"/>
        <condense val="0"/>
        <extend val="0"/>
        <color indexed="8"/>
      </font>
      <fill>
        <patternFill>
          <bgColor indexed="42"/>
        </patternFill>
      </fill>
    </dxf>
    <dxf>
      <font>
        <b val="0"/>
        <i val="0"/>
        <condense val="0"/>
        <extend val="0"/>
      </font>
    </dxf>
    <dxf>
      <font>
        <i val="0"/>
        <condense val="0"/>
        <extend val="0"/>
        <color indexed="9"/>
      </font>
      <fill>
        <patternFill>
          <bgColor indexed="42"/>
        </patternFill>
      </fill>
    </dxf>
    <dxf>
      <font>
        <b/>
        <i val="0"/>
        <condense val="0"/>
        <extend val="0"/>
      </font>
    </dxf>
    <dxf>
      <font>
        <b/>
        <i val="0"/>
        <condense val="0"/>
        <extend val="0"/>
      </font>
    </dxf>
    <dxf>
      <font>
        <b/>
        <i val="0"/>
        <condense val="0"/>
        <extend val="0"/>
      </font>
    </dxf>
    <dxf>
      <font>
        <b/>
        <i val="0"/>
        <condense val="0"/>
        <extend val="0"/>
      </font>
    </dxf>
    <dxf>
      <font>
        <i val="0"/>
        <condense val="0"/>
        <extend val="0"/>
        <color indexed="11"/>
      </font>
    </dxf>
    <dxf>
      <font>
        <b/>
        <i val="0"/>
        <condense val="0"/>
        <extend val="0"/>
        <color indexed="11"/>
      </font>
    </dxf>
    <dxf>
      <font>
        <b val="0"/>
        <i/>
        <condense val="0"/>
        <extend val="0"/>
        <color indexed="10"/>
      </font>
    </dxf>
    <dxf>
      <font>
        <i val="0"/>
        <condense val="0"/>
        <extend val="0"/>
        <color indexed="9"/>
      </font>
    </dxf>
    <dxf>
      <font>
        <condense val="0"/>
        <extend val="0"/>
        <color indexed="9"/>
      </font>
      <fill>
        <patternFill>
          <bgColor indexed="42"/>
        </patternFill>
      </fill>
    </dxf>
    <dxf>
      <font>
        <b/>
        <i val="0"/>
        <condense val="0"/>
        <extend val="0"/>
      </font>
    </dxf>
    <dxf>
      <font>
        <b/>
        <i val="0"/>
        <condense val="0"/>
        <extend val="0"/>
      </font>
    </dxf>
    <dxf>
      <font>
        <b/>
        <i val="0"/>
        <condense val="0"/>
        <extend val="0"/>
      </font>
    </dxf>
    <dxf>
      <font>
        <b/>
        <i val="0"/>
        <condense val="0"/>
        <extend val="0"/>
      </font>
    </dxf>
    <dxf>
      <font>
        <condense val="0"/>
        <extend val="0"/>
        <color indexed="11"/>
      </font>
    </dxf>
    <dxf>
      <font>
        <b/>
        <i val="0"/>
        <condense val="0"/>
        <extend val="0"/>
        <color indexed="11"/>
      </font>
    </dxf>
    <dxf>
      <font>
        <b val="0"/>
        <i/>
        <condense val="0"/>
        <extend val="0"/>
        <color indexed="10"/>
      </font>
    </dxf>
    <dxf>
      <font>
        <b/>
        <i val="0"/>
        <condense val="0"/>
        <extend val="0"/>
        <color indexed="8"/>
      </font>
      <fill>
        <patternFill>
          <bgColor indexed="42"/>
        </patternFill>
      </fill>
    </dxf>
    <dxf>
      <font>
        <b/>
        <i val="0"/>
        <condense val="0"/>
        <extend val="0"/>
        <color indexed="8"/>
      </font>
      <fill>
        <patternFill patternType="solid">
          <bgColor indexed="42"/>
        </patternFill>
      </fill>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color indexed="8"/>
      </font>
      <fill>
        <patternFill>
          <bgColor indexed="42"/>
        </patternFill>
      </fill>
    </dxf>
    <dxf>
      <font>
        <b val="0"/>
        <i val="0"/>
        <condense val="0"/>
        <extend val="0"/>
      </font>
    </dxf>
    <dxf>
      <font>
        <i val="0"/>
        <condense val="0"/>
        <extend val="0"/>
        <color indexed="9"/>
      </font>
      <fill>
        <patternFill>
          <bgColor indexed="42"/>
        </patternFill>
      </fill>
    </dxf>
    <dxf>
      <font>
        <b/>
        <i val="0"/>
        <condense val="0"/>
        <extend val="0"/>
      </font>
    </dxf>
    <dxf>
      <font>
        <b/>
        <i val="0"/>
        <condense val="0"/>
        <extend val="0"/>
      </font>
    </dxf>
    <dxf>
      <font>
        <b/>
        <i val="0"/>
        <condense val="0"/>
        <extend val="0"/>
      </font>
    </dxf>
    <dxf>
      <font>
        <b/>
        <i val="0"/>
        <condense val="0"/>
        <extend val="0"/>
      </font>
    </dxf>
    <dxf>
      <font>
        <i val="0"/>
        <condense val="0"/>
        <extend val="0"/>
        <color indexed="11"/>
      </font>
    </dxf>
    <dxf>
      <font>
        <b/>
        <i val="0"/>
        <condense val="0"/>
        <extend val="0"/>
        <color indexed="11"/>
      </font>
    </dxf>
    <dxf>
      <font>
        <b val="0"/>
        <i/>
        <condense val="0"/>
        <extend val="0"/>
        <color indexed="10"/>
      </font>
    </dxf>
    <dxf>
      <font>
        <i val="0"/>
        <condense val="0"/>
        <extend val="0"/>
        <color indexed="9"/>
      </font>
    </dxf>
    <dxf>
      <font>
        <b/>
        <i val="0"/>
        <condense val="0"/>
        <extend val="0"/>
        <color indexed="8"/>
      </font>
      <fill>
        <patternFill>
          <bgColor indexed="42"/>
        </patternFill>
      </fill>
    </dxf>
    <dxf>
      <font>
        <b val="0"/>
        <i val="0"/>
        <condense val="0"/>
        <extend val="0"/>
      </font>
    </dxf>
    <dxf>
      <font>
        <i val="0"/>
        <condense val="0"/>
        <extend val="0"/>
        <color indexed="9"/>
      </font>
      <fill>
        <patternFill>
          <bgColor indexed="42"/>
        </patternFill>
      </fill>
    </dxf>
    <dxf>
      <font>
        <b/>
        <i val="0"/>
        <condense val="0"/>
        <extend val="0"/>
      </font>
    </dxf>
    <dxf>
      <font>
        <b/>
        <i val="0"/>
        <condense val="0"/>
        <extend val="0"/>
      </font>
    </dxf>
    <dxf>
      <font>
        <b/>
        <i val="0"/>
        <condense val="0"/>
        <extend val="0"/>
      </font>
    </dxf>
    <dxf>
      <font>
        <b/>
        <i val="0"/>
        <condense val="0"/>
        <extend val="0"/>
      </font>
    </dxf>
    <dxf>
      <font>
        <i val="0"/>
        <condense val="0"/>
        <extend val="0"/>
        <color indexed="11"/>
      </font>
    </dxf>
    <dxf>
      <font>
        <b/>
        <i val="0"/>
        <condense val="0"/>
        <extend val="0"/>
        <color indexed="11"/>
      </font>
    </dxf>
    <dxf>
      <font>
        <b val="0"/>
        <i/>
        <condense val="0"/>
        <extend val="0"/>
        <color indexed="10"/>
      </font>
    </dxf>
    <dxf>
      <font>
        <i val="0"/>
        <condense val="0"/>
        <extend val="0"/>
        <color indexed="9"/>
      </font>
    </dxf>
    <dxf>
      <font>
        <condense val="0"/>
        <extend val="0"/>
        <color indexed="9"/>
      </font>
      <fill>
        <patternFill>
          <bgColor indexed="42"/>
        </patternFill>
      </fill>
    </dxf>
    <dxf>
      <font>
        <b/>
        <i val="0"/>
        <condense val="0"/>
        <extend val="0"/>
      </font>
    </dxf>
    <dxf>
      <font>
        <b/>
        <i val="0"/>
        <condense val="0"/>
        <extend val="0"/>
      </font>
    </dxf>
    <dxf>
      <font>
        <condense val="0"/>
        <extend val="0"/>
        <color indexed="11"/>
      </font>
    </dxf>
    <dxf>
      <font>
        <b/>
        <i val="0"/>
        <condense val="0"/>
        <extend val="0"/>
        <color indexed="11"/>
      </font>
    </dxf>
    <dxf>
      <font>
        <b val="0"/>
        <i/>
        <condense val="0"/>
        <extend val="0"/>
        <color indexed="10"/>
      </font>
    </dxf>
    <dxf>
      <font>
        <b/>
        <i val="0"/>
        <condense val="0"/>
        <extend val="0"/>
        <color indexed="8"/>
      </font>
      <fill>
        <patternFill patternType="solid">
          <bgColor indexed="42"/>
        </patternFill>
      </fill>
    </dxf>
    <dxf>
      <font>
        <i val="0"/>
        <condense val="0"/>
        <extend val="0"/>
        <color indexed="9"/>
      </font>
    </dxf>
    <dxf>
      <font>
        <i val="0"/>
        <condense val="0"/>
        <extend val="0"/>
        <color indexed="9"/>
      </font>
    </dxf>
    <dxf>
      <font>
        <b/>
        <i val="0"/>
        <condense val="0"/>
        <extend val="0"/>
      </font>
    </dxf>
    <dxf>
      <font>
        <b/>
        <i val="0"/>
        <condense val="0"/>
        <extend val="0"/>
      </font>
    </dxf>
    <dxf>
      <font>
        <b/>
        <i val="0"/>
        <condense val="0"/>
        <extend val="0"/>
      </font>
    </dxf>
    <dxf>
      <font>
        <b/>
        <i val="0"/>
        <condense val="0"/>
        <extend val="0"/>
        <color indexed="8"/>
      </font>
      <fill>
        <patternFill patternType="solid">
          <bgColor indexed="42"/>
        </patternFill>
      </fill>
    </dxf>
    <dxf>
      <font>
        <i val="0"/>
        <condense val="0"/>
        <extend val="0"/>
        <color indexed="9"/>
      </font>
      <fill>
        <patternFill>
          <bgColor indexed="42"/>
        </patternFill>
      </fill>
    </dxf>
    <dxf>
      <font>
        <i val="0"/>
        <condense val="0"/>
        <extend val="0"/>
        <color indexed="9"/>
      </font>
    </dxf>
    <dxf>
      <font>
        <i val="0"/>
        <condense val="0"/>
        <extend val="0"/>
        <color indexed="9"/>
      </font>
    </dxf>
    <dxf>
      <font>
        <b/>
        <i val="0"/>
        <condense val="0"/>
        <extend val="0"/>
      </font>
    </dxf>
    <dxf>
      <font>
        <b/>
        <i val="0"/>
        <condense val="0"/>
        <extend val="0"/>
      </font>
    </dxf>
    <dxf>
      <font>
        <b/>
        <i val="0"/>
        <condense val="0"/>
        <extend val="0"/>
      </font>
    </dxf>
    <dxf>
      <font>
        <b/>
        <i val="0"/>
        <condense val="0"/>
        <extend val="0"/>
      </font>
    </dxf>
    <dxf>
      <font>
        <i val="0"/>
        <condense val="0"/>
        <extend val="0"/>
        <color indexed="11"/>
      </font>
    </dxf>
    <dxf>
      <font>
        <b/>
        <i val="0"/>
        <condense val="0"/>
        <extend val="0"/>
        <color indexed="11"/>
      </font>
    </dxf>
    <dxf>
      <font>
        <b val="0"/>
        <i/>
        <condense val="0"/>
        <extend val="0"/>
        <color indexed="10"/>
      </font>
    </dxf>
    <dxf>
      <font>
        <b/>
        <i val="0"/>
        <condense val="0"/>
        <extend val="0"/>
      </font>
    </dxf>
    <dxf>
      <font>
        <b/>
        <i val="0"/>
        <condense val="0"/>
        <extend val="0"/>
      </font>
    </dxf>
    <dxf>
      <font>
        <b/>
        <i val="0"/>
        <condense val="0"/>
        <extend val="0"/>
        <color indexed="8"/>
      </font>
      <fill>
        <patternFill patternType="solid">
          <bgColor indexed="42"/>
        </patternFill>
      </fill>
    </dxf>
    <dxf>
      <font>
        <i val="0"/>
        <condense val="0"/>
        <extend val="0"/>
        <color indexed="9"/>
      </font>
      <fill>
        <patternFill>
          <bgColor indexed="42"/>
        </patternFill>
      </fill>
    </dxf>
    <dxf>
      <font>
        <i val="0"/>
        <condense val="0"/>
        <extend val="0"/>
        <color indexed="9"/>
      </font>
    </dxf>
    <dxf>
      <font>
        <i val="0"/>
        <condense val="0"/>
        <extend val="0"/>
        <color indexed="9"/>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val="0"/>
        <i val="0"/>
        <condense val="0"/>
        <extend val="0"/>
      </font>
    </dxf>
    <dxf>
      <font>
        <i val="0"/>
        <condense val="0"/>
        <extend val="0"/>
        <color indexed="11"/>
      </font>
    </dxf>
    <dxf>
      <font>
        <b/>
        <i val="0"/>
        <condense val="0"/>
        <extend val="0"/>
        <color indexed="11"/>
      </font>
    </dxf>
    <dxf>
      <font>
        <b val="0"/>
        <i/>
        <condense val="0"/>
        <extend val="0"/>
        <color indexed="10"/>
      </font>
    </dxf>
    <dxf>
      <font>
        <b/>
        <i val="0"/>
        <condense val="0"/>
        <extend val="0"/>
      </font>
    </dxf>
    <dxf>
      <font>
        <b/>
        <i val="0"/>
        <condense val="0"/>
        <extend val="0"/>
      </font>
    </dxf>
    <dxf>
      <font>
        <b/>
        <i val="0"/>
        <condense val="0"/>
        <extend val="0"/>
        <color indexed="8"/>
      </font>
      <fill>
        <patternFill patternType="solid">
          <bgColor indexed="42"/>
        </patternFill>
      </fill>
    </dxf>
    <dxf>
      <font>
        <i val="0"/>
        <condense val="0"/>
        <extend val="0"/>
        <color indexed="9"/>
      </font>
      <fill>
        <patternFill>
          <bgColor indexed="42"/>
        </patternFill>
      </fill>
    </dxf>
    <dxf>
      <font>
        <i val="0"/>
        <condense val="0"/>
        <extend val="0"/>
        <color indexed="9"/>
      </font>
    </dxf>
    <dxf>
      <font>
        <i val="0"/>
        <condense val="0"/>
        <extend val="0"/>
        <color indexed="9"/>
      </font>
    </dxf>
    <dxf>
      <font>
        <b/>
        <i val="0"/>
        <condense val="0"/>
        <extend val="0"/>
      </font>
    </dxf>
    <dxf>
      <font>
        <b/>
        <i val="0"/>
        <condense val="0"/>
        <extend val="0"/>
      </font>
    </dxf>
    <dxf>
      <font>
        <i val="0"/>
        <condense val="0"/>
        <extend val="0"/>
        <color indexed="11"/>
      </font>
    </dxf>
    <dxf>
      <font>
        <b/>
        <i val="0"/>
        <condense val="0"/>
        <extend val="0"/>
        <color indexed="11"/>
      </font>
    </dxf>
    <dxf>
      <font>
        <b val="0"/>
        <i/>
        <condense val="0"/>
        <extend val="0"/>
        <color indexed="10"/>
      </font>
    </dxf>
    <dxf>
      <font>
        <b/>
        <i val="0"/>
        <condense val="0"/>
        <extend val="0"/>
      </font>
    </dxf>
    <dxf>
      <font>
        <b/>
        <i val="0"/>
        <condense val="0"/>
        <extend val="0"/>
        <color indexed="8"/>
      </font>
      <fill>
        <patternFill patternType="solid">
          <bgColor indexed="42"/>
        </patternFill>
      </fill>
    </dxf>
    <dxf>
      <font>
        <i val="0"/>
        <condense val="0"/>
        <extend val="0"/>
        <color indexed="9"/>
      </font>
      <fill>
        <patternFill>
          <bgColor indexed="42"/>
        </patternFill>
      </fill>
    </dxf>
    <dxf>
      <font>
        <i val="0"/>
        <condense val="0"/>
        <extend val="0"/>
        <color indexed="9"/>
      </font>
    </dxf>
    <dxf>
      <font>
        <i val="0"/>
        <condense val="0"/>
        <extend val="0"/>
        <color indexed="9"/>
      </font>
    </dxf>
    <dxf>
      <font>
        <b/>
        <i val="0"/>
        <condense val="0"/>
        <extend val="0"/>
      </font>
    </dxf>
    <dxf>
      <font>
        <b/>
        <i val="0"/>
        <condense val="0"/>
        <extend val="0"/>
      </font>
    </dxf>
    <dxf>
      <font>
        <i val="0"/>
        <condense val="0"/>
        <extend val="0"/>
        <color indexed="11"/>
      </font>
    </dxf>
    <dxf>
      <font>
        <b/>
        <i val="0"/>
        <condense val="0"/>
        <extend val="0"/>
        <color indexed="11"/>
      </font>
    </dxf>
    <dxf>
      <font>
        <b val="0"/>
        <i/>
        <condense val="0"/>
        <extend val="0"/>
        <color indexed="10"/>
      </font>
    </dxf>
    <dxf>
      <font>
        <b/>
        <i val="0"/>
        <condense val="0"/>
        <extend val="0"/>
      </font>
    </dxf>
    <dxf>
      <font>
        <b/>
        <i val="0"/>
        <condense val="0"/>
        <extend val="0"/>
        <color indexed="8"/>
      </font>
      <fill>
        <patternFill patternType="solid">
          <bgColor indexed="42"/>
        </patternFill>
      </fill>
    </dxf>
    <dxf>
      <font>
        <i val="0"/>
        <condense val="0"/>
        <extend val="0"/>
        <color indexed="9"/>
      </font>
      <fill>
        <patternFill>
          <bgColor indexed="42"/>
        </patternFill>
      </fill>
    </dxf>
    <dxf>
      <font>
        <i val="0"/>
        <condense val="0"/>
        <extend val="0"/>
        <color indexed="9"/>
      </font>
    </dxf>
    <dxf>
      <font>
        <i val="0"/>
        <condense val="0"/>
        <extend val="0"/>
        <color indexed="9"/>
      </font>
    </dxf>
    <dxf>
      <font>
        <b/>
        <i val="0"/>
        <condense val="0"/>
        <extend val="0"/>
      </font>
    </dxf>
    <dxf>
      <font>
        <b/>
        <i val="0"/>
        <condense val="0"/>
        <extend val="0"/>
      </font>
    </dxf>
    <dxf>
      <font>
        <b/>
        <i val="0"/>
        <condense val="0"/>
        <extend val="0"/>
      </font>
    </dxf>
    <dxf>
      <font>
        <b val="0"/>
        <i val="0"/>
        <condense val="0"/>
        <extend val="0"/>
      </font>
    </dxf>
    <dxf>
      <font>
        <b/>
        <i val="0"/>
        <condense val="0"/>
        <extend val="0"/>
        <color indexed="8"/>
      </font>
      <fill>
        <patternFill patternType="solid">
          <bgColor indexed="42"/>
        </patternFill>
      </fill>
    </dxf>
    <dxf>
      <font>
        <i val="0"/>
        <condense val="0"/>
        <extend val="0"/>
        <color indexed="11"/>
      </font>
    </dxf>
    <dxf>
      <font>
        <b/>
        <i val="0"/>
        <condense val="0"/>
        <extend val="0"/>
        <color indexed="11"/>
      </font>
    </dxf>
    <dxf>
      <font>
        <b val="0"/>
        <i/>
        <condense val="0"/>
        <extend val="0"/>
        <color indexed="10"/>
      </font>
    </dxf>
    <dxf>
      <font>
        <b/>
        <i val="0"/>
        <condense val="0"/>
        <extend val="0"/>
      </font>
    </dxf>
    <dxf>
      <font>
        <b/>
        <i val="0"/>
        <condense val="0"/>
        <extend val="0"/>
        <color indexed="8"/>
      </font>
      <fill>
        <patternFill patternType="solid">
          <bgColor indexed="42"/>
        </patternFill>
      </fill>
    </dxf>
    <dxf>
      <font>
        <b val="0"/>
        <i val="0"/>
        <condense val="0"/>
        <extend val="0"/>
      </font>
    </dxf>
    <dxf>
      <font>
        <i val="0"/>
        <condense val="0"/>
        <extend val="0"/>
        <color indexed="9"/>
      </font>
      <fill>
        <patternFill>
          <bgColor indexed="42"/>
        </patternFill>
      </fill>
    </dxf>
    <dxf>
      <font>
        <i val="0"/>
        <condense val="0"/>
        <extend val="0"/>
        <color indexed="9"/>
      </font>
    </dxf>
    <dxf>
      <font>
        <i val="0"/>
        <condense val="0"/>
        <extend val="0"/>
        <color indexed="9"/>
      </font>
    </dxf>
    <dxf>
      <font>
        <b/>
        <i val="0"/>
        <condense val="0"/>
        <extend val="0"/>
      </font>
    </dxf>
    <dxf>
      <font>
        <b/>
        <i val="0"/>
        <condense val="0"/>
        <extend val="0"/>
      </font>
    </dxf>
    <dxf>
      <font>
        <b/>
        <i val="0"/>
        <condense val="0"/>
        <extend val="0"/>
      </font>
    </dxf>
    <dxf>
      <font>
        <b val="0"/>
        <i val="0"/>
        <condense val="0"/>
        <extend val="0"/>
      </font>
    </dxf>
    <dxf>
      <font>
        <b/>
        <i val="0"/>
        <condense val="0"/>
        <extend val="0"/>
        <color indexed="8"/>
      </font>
      <fill>
        <patternFill patternType="solid">
          <bgColor indexed="42"/>
        </patternFill>
      </fill>
    </dxf>
    <dxf>
      <font>
        <i val="0"/>
        <condense val="0"/>
        <extend val="0"/>
        <color indexed="11"/>
      </font>
    </dxf>
    <dxf>
      <font>
        <b/>
        <i val="0"/>
        <condense val="0"/>
        <extend val="0"/>
        <color indexed="11"/>
      </font>
    </dxf>
    <dxf>
      <font>
        <b val="0"/>
        <i/>
        <condense val="0"/>
        <extend val="0"/>
        <color indexed="10"/>
      </font>
    </dxf>
    <dxf>
      <font>
        <b/>
        <i val="0"/>
        <condense val="0"/>
        <extend val="0"/>
      </font>
    </dxf>
    <dxf>
      <fill>
        <patternFill>
          <bgColor indexed="10"/>
        </patternFill>
      </fill>
    </dxf>
    <dxf>
      <fill>
        <patternFill>
          <bgColor indexed="10"/>
        </patternFill>
      </fill>
    </dxf>
    <dxf>
      <fill>
        <patternFill>
          <bgColor indexed="9"/>
        </patternFill>
      </fill>
    </dxf>
    <dxf>
      <font>
        <condense val="0"/>
        <extend val="0"/>
        <color indexed="9"/>
      </font>
      <fill>
        <patternFill>
          <bgColor indexed="42"/>
        </patternFill>
      </fill>
    </dxf>
    <dxf>
      <font>
        <b/>
        <i val="0"/>
        <condense val="0"/>
        <extend val="0"/>
      </font>
    </dxf>
    <dxf>
      <font>
        <b/>
        <i val="0"/>
        <condense val="0"/>
        <extend val="0"/>
      </font>
    </dxf>
    <dxf>
      <font>
        <condense val="0"/>
        <extend val="0"/>
        <color indexed="11"/>
      </font>
    </dxf>
    <dxf>
      <font>
        <b/>
        <i val="0"/>
        <condense val="0"/>
        <extend val="0"/>
        <color indexed="11"/>
      </font>
    </dxf>
    <dxf>
      <font>
        <b val="0"/>
        <i/>
        <condense val="0"/>
        <extend val="0"/>
        <color indexed="10"/>
      </font>
    </dxf>
    <dxf>
      <font>
        <b/>
        <i val="0"/>
        <condense val="0"/>
        <extend val="0"/>
        <color indexed="8"/>
      </font>
      <fill>
        <patternFill patternType="solid">
          <bgColor indexed="42"/>
        </patternFill>
      </fill>
    </dxf>
    <dxf>
      <font>
        <i val="0"/>
        <condense val="0"/>
        <extend val="0"/>
        <color indexed="9"/>
      </font>
    </dxf>
    <dxf>
      <font>
        <i val="0"/>
        <condense val="0"/>
        <extend val="0"/>
        <color indexed="9"/>
      </font>
    </dxf>
    <dxf>
      <font>
        <b/>
        <i val="0"/>
        <condense val="0"/>
        <extend val="0"/>
      </font>
    </dxf>
    <dxf>
      <font>
        <b/>
        <i val="0"/>
        <condense val="0"/>
        <extend val="0"/>
      </font>
    </dxf>
    <dxf>
      <font>
        <b/>
        <i val="0"/>
        <condense val="0"/>
        <extend val="0"/>
      </font>
    </dxf>
    <dxf>
      <font>
        <b/>
        <i val="0"/>
        <condense val="0"/>
        <extend val="0"/>
        <color indexed="8"/>
      </font>
      <fill>
        <patternFill patternType="solid">
          <bgColor indexed="42"/>
        </patternFill>
      </fill>
    </dxf>
    <dxf>
      <font>
        <i val="0"/>
        <condense val="0"/>
        <extend val="0"/>
        <color indexed="9"/>
      </font>
      <fill>
        <patternFill>
          <bgColor indexed="42"/>
        </patternFill>
      </fill>
    </dxf>
    <dxf>
      <font>
        <i val="0"/>
        <condense val="0"/>
        <extend val="0"/>
        <color indexed="9"/>
      </font>
    </dxf>
    <dxf>
      <font>
        <i val="0"/>
        <condense val="0"/>
        <extend val="0"/>
        <color indexed="9"/>
      </font>
    </dxf>
    <dxf>
      <font>
        <b/>
        <i val="0"/>
        <condense val="0"/>
        <extend val="0"/>
      </font>
    </dxf>
    <dxf>
      <font>
        <b/>
        <i val="0"/>
        <condense val="0"/>
        <extend val="0"/>
      </font>
    </dxf>
    <dxf>
      <font>
        <b/>
        <i val="0"/>
        <condense val="0"/>
        <extend val="0"/>
      </font>
    </dxf>
    <dxf>
      <font>
        <b/>
        <i val="0"/>
        <condense val="0"/>
        <extend val="0"/>
      </font>
    </dxf>
    <dxf>
      <font>
        <i val="0"/>
        <condense val="0"/>
        <extend val="0"/>
        <color indexed="11"/>
      </font>
    </dxf>
    <dxf>
      <font>
        <b/>
        <i val="0"/>
        <condense val="0"/>
        <extend val="0"/>
        <color indexed="11"/>
      </font>
    </dxf>
    <dxf>
      <font>
        <b val="0"/>
        <i/>
        <condense val="0"/>
        <extend val="0"/>
        <color indexed="10"/>
      </font>
    </dxf>
    <dxf>
      <font>
        <b/>
        <i val="0"/>
        <condense val="0"/>
        <extend val="0"/>
      </font>
    </dxf>
    <dxf>
      <font>
        <b/>
        <i val="0"/>
        <condense val="0"/>
        <extend val="0"/>
      </font>
    </dxf>
    <dxf>
      <font>
        <b/>
        <i val="0"/>
        <condense val="0"/>
        <extend val="0"/>
        <color indexed="8"/>
      </font>
      <fill>
        <patternFill patternType="solid">
          <bgColor indexed="42"/>
        </patternFill>
      </fill>
    </dxf>
    <dxf>
      <font>
        <i val="0"/>
        <condense val="0"/>
        <extend val="0"/>
        <color indexed="9"/>
      </font>
      <fill>
        <patternFill>
          <bgColor indexed="42"/>
        </patternFill>
      </fill>
    </dxf>
    <dxf>
      <font>
        <i val="0"/>
        <condense val="0"/>
        <extend val="0"/>
        <color indexed="9"/>
      </font>
    </dxf>
    <dxf>
      <font>
        <i val="0"/>
        <condense val="0"/>
        <extend val="0"/>
        <color indexed="9"/>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val="0"/>
        <i val="0"/>
        <condense val="0"/>
        <extend val="0"/>
      </font>
    </dxf>
    <dxf>
      <font>
        <i val="0"/>
        <condense val="0"/>
        <extend val="0"/>
        <color indexed="11"/>
      </font>
    </dxf>
    <dxf>
      <font>
        <b/>
        <i val="0"/>
        <condense val="0"/>
        <extend val="0"/>
        <color indexed="11"/>
      </font>
    </dxf>
    <dxf>
      <font>
        <b val="0"/>
        <i/>
        <condense val="0"/>
        <extend val="0"/>
        <color indexed="10"/>
      </font>
    </dxf>
    <dxf>
      <font>
        <b/>
        <i val="0"/>
        <condense val="0"/>
        <extend val="0"/>
      </font>
    </dxf>
    <dxf>
      <font>
        <b/>
        <i val="0"/>
        <condense val="0"/>
        <extend val="0"/>
      </font>
    </dxf>
    <dxf>
      <font>
        <b/>
        <i val="0"/>
        <condense val="0"/>
        <extend val="0"/>
        <color indexed="8"/>
      </font>
      <fill>
        <patternFill patternType="solid">
          <bgColor indexed="42"/>
        </patternFill>
      </fill>
    </dxf>
    <dxf>
      <font>
        <i val="0"/>
        <condense val="0"/>
        <extend val="0"/>
        <color indexed="9"/>
      </font>
      <fill>
        <patternFill>
          <bgColor indexed="42"/>
        </patternFill>
      </fill>
    </dxf>
    <dxf>
      <font>
        <i val="0"/>
        <condense val="0"/>
        <extend val="0"/>
        <color indexed="9"/>
      </font>
    </dxf>
    <dxf>
      <font>
        <i val="0"/>
        <condense val="0"/>
        <extend val="0"/>
        <color indexed="9"/>
      </font>
    </dxf>
    <dxf>
      <font>
        <b/>
        <i val="0"/>
        <condense val="0"/>
        <extend val="0"/>
      </font>
    </dxf>
    <dxf>
      <font>
        <b/>
        <i val="0"/>
        <condense val="0"/>
        <extend val="0"/>
      </font>
    </dxf>
    <dxf>
      <font>
        <i val="0"/>
        <condense val="0"/>
        <extend val="0"/>
        <color indexed="11"/>
      </font>
    </dxf>
    <dxf>
      <font>
        <b/>
        <i val="0"/>
        <condense val="0"/>
        <extend val="0"/>
        <color indexed="11"/>
      </font>
    </dxf>
    <dxf>
      <font>
        <b val="0"/>
        <i/>
        <condense val="0"/>
        <extend val="0"/>
        <color indexed="10"/>
      </font>
    </dxf>
    <dxf>
      <font>
        <b/>
        <i val="0"/>
        <condense val="0"/>
        <extend val="0"/>
      </font>
    </dxf>
    <dxf>
      <font>
        <b/>
        <i val="0"/>
        <condense val="0"/>
        <extend val="0"/>
        <color indexed="8"/>
      </font>
      <fill>
        <patternFill patternType="solid">
          <bgColor indexed="42"/>
        </patternFill>
      </fill>
    </dxf>
    <dxf>
      <font>
        <i val="0"/>
        <condense val="0"/>
        <extend val="0"/>
        <color indexed="9"/>
      </font>
      <fill>
        <patternFill>
          <bgColor indexed="42"/>
        </patternFill>
      </fill>
    </dxf>
    <dxf>
      <font>
        <i val="0"/>
        <condense val="0"/>
        <extend val="0"/>
        <color indexed="9"/>
      </font>
    </dxf>
    <dxf>
      <font>
        <i val="0"/>
        <condense val="0"/>
        <extend val="0"/>
        <color indexed="9"/>
      </font>
    </dxf>
    <dxf>
      <font>
        <b/>
        <i val="0"/>
        <condense val="0"/>
        <extend val="0"/>
      </font>
    </dxf>
    <dxf>
      <font>
        <b/>
        <i val="0"/>
        <condense val="0"/>
        <extend val="0"/>
      </font>
    </dxf>
    <dxf>
      <font>
        <i val="0"/>
        <condense val="0"/>
        <extend val="0"/>
        <color indexed="11"/>
      </font>
    </dxf>
    <dxf>
      <font>
        <b/>
        <i val="0"/>
        <condense val="0"/>
        <extend val="0"/>
        <color indexed="11"/>
      </font>
    </dxf>
    <dxf>
      <font>
        <b val="0"/>
        <i/>
        <condense val="0"/>
        <extend val="0"/>
        <color indexed="10"/>
      </font>
    </dxf>
    <dxf>
      <font>
        <b/>
        <i val="0"/>
        <condense val="0"/>
        <extend val="0"/>
      </font>
    </dxf>
    <dxf>
      <font>
        <b/>
        <i val="0"/>
        <condense val="0"/>
        <extend val="0"/>
        <color indexed="8"/>
      </font>
      <fill>
        <patternFill patternType="solid">
          <bgColor indexed="42"/>
        </patternFill>
      </fill>
    </dxf>
    <dxf>
      <font>
        <i val="0"/>
        <condense val="0"/>
        <extend val="0"/>
        <color indexed="9"/>
      </font>
      <fill>
        <patternFill>
          <bgColor indexed="42"/>
        </patternFill>
      </fill>
    </dxf>
    <dxf>
      <font>
        <i val="0"/>
        <condense val="0"/>
        <extend val="0"/>
        <color indexed="9"/>
      </font>
    </dxf>
    <dxf>
      <font>
        <i val="0"/>
        <condense val="0"/>
        <extend val="0"/>
        <color indexed="9"/>
      </font>
    </dxf>
    <dxf>
      <font>
        <b/>
        <i val="0"/>
        <condense val="0"/>
        <extend val="0"/>
      </font>
    </dxf>
    <dxf>
      <font>
        <b/>
        <i val="0"/>
        <condense val="0"/>
        <extend val="0"/>
      </font>
    </dxf>
    <dxf>
      <font>
        <b/>
        <i val="0"/>
        <condense val="0"/>
        <extend val="0"/>
      </font>
    </dxf>
    <dxf>
      <font>
        <b val="0"/>
        <i val="0"/>
        <condense val="0"/>
        <extend val="0"/>
      </font>
    </dxf>
    <dxf>
      <font>
        <i val="0"/>
        <condense val="0"/>
        <extend val="0"/>
        <color indexed="11"/>
      </font>
    </dxf>
    <dxf>
      <font>
        <b/>
        <i val="0"/>
        <condense val="0"/>
        <extend val="0"/>
        <color indexed="11"/>
      </font>
    </dxf>
    <dxf>
      <font>
        <b val="0"/>
        <i/>
        <condense val="0"/>
        <extend val="0"/>
        <color indexed="10"/>
      </font>
    </dxf>
    <dxf>
      <font>
        <b/>
        <i val="0"/>
        <condense val="0"/>
        <extend val="0"/>
      </font>
    </dxf>
    <dxf>
      <font>
        <b/>
        <i val="0"/>
        <condense val="0"/>
        <extend val="0"/>
        <color indexed="8"/>
      </font>
      <fill>
        <patternFill patternType="solid">
          <bgColor indexed="42"/>
        </patternFill>
      </fill>
    </dxf>
    <dxf>
      <font>
        <b val="0"/>
        <i val="0"/>
        <condense val="0"/>
        <extend val="0"/>
      </font>
    </dxf>
    <dxf>
      <font>
        <i val="0"/>
        <condense val="0"/>
        <extend val="0"/>
        <color indexed="9"/>
      </font>
      <fill>
        <patternFill>
          <bgColor indexed="42"/>
        </patternFill>
      </fill>
    </dxf>
    <dxf>
      <font>
        <i val="0"/>
        <condense val="0"/>
        <extend val="0"/>
        <color indexed="9"/>
      </font>
    </dxf>
    <dxf>
      <font>
        <i val="0"/>
        <condense val="0"/>
        <extend val="0"/>
        <color indexed="9"/>
      </font>
    </dxf>
    <dxf>
      <font>
        <b/>
        <i val="0"/>
        <condense val="0"/>
        <extend val="0"/>
      </font>
    </dxf>
    <dxf>
      <font>
        <b/>
        <i val="0"/>
        <condense val="0"/>
        <extend val="0"/>
      </font>
    </dxf>
    <dxf>
      <font>
        <b/>
        <i val="0"/>
        <condense val="0"/>
        <extend val="0"/>
      </font>
    </dxf>
    <dxf>
      <font>
        <b val="0"/>
        <i val="0"/>
        <condense val="0"/>
        <extend val="0"/>
      </font>
    </dxf>
    <dxf>
      <font>
        <b/>
        <i val="0"/>
        <condense val="0"/>
        <extend val="0"/>
        <color indexed="8"/>
      </font>
      <fill>
        <patternFill patternType="solid">
          <bgColor indexed="42"/>
        </patternFill>
      </fill>
    </dxf>
    <dxf>
      <font>
        <i val="0"/>
        <condense val="0"/>
        <extend val="0"/>
        <color indexed="11"/>
      </font>
    </dxf>
    <dxf>
      <font>
        <b/>
        <i val="0"/>
        <condense val="0"/>
        <extend val="0"/>
        <color indexed="11"/>
      </font>
    </dxf>
    <dxf>
      <font>
        <b val="0"/>
        <i/>
        <condense val="0"/>
        <extend val="0"/>
        <color indexed="10"/>
      </font>
    </dxf>
    <dxf>
      <font>
        <b/>
        <i val="0"/>
        <condense val="0"/>
        <extend val="0"/>
      </font>
    </dxf>
    <dxf>
      <fill>
        <patternFill>
          <bgColor indexed="10"/>
        </patternFill>
      </fill>
    </dxf>
    <dxf>
      <fill>
        <patternFill>
          <bgColor indexed="10"/>
        </patternFill>
      </fill>
    </dxf>
    <dxf>
      <fill>
        <patternFill>
          <bgColor indexed="9"/>
        </patternFill>
      </fill>
    </dxf>
    <dxf>
      <font>
        <i val="0"/>
        <condense val="0"/>
        <extend val="0"/>
        <color indexed="23"/>
      </font>
      <fill>
        <patternFill>
          <bgColor indexed="23"/>
        </patternFill>
      </fill>
    </dxf>
    <dxf>
      <font>
        <b/>
        <i val="0"/>
        <condense val="0"/>
        <extend val="0"/>
      </font>
    </dxf>
    <dxf>
      <font>
        <b/>
        <i val="0"/>
        <condense val="0"/>
        <extend val="0"/>
      </font>
    </dxf>
    <dxf>
      <font>
        <condense val="0"/>
        <extend val="0"/>
        <color indexed="9"/>
      </font>
      <fill>
        <patternFill>
          <bgColor indexed="42"/>
        </patternFill>
      </fill>
    </dxf>
    <dxf>
      <font>
        <b/>
        <i val="0"/>
        <condense val="0"/>
        <extend val="0"/>
      </font>
    </dxf>
    <dxf>
      <font>
        <b/>
        <i val="0"/>
        <condense val="0"/>
        <extend val="0"/>
      </font>
    </dxf>
    <dxf>
      <font>
        <condense val="0"/>
        <extend val="0"/>
        <color indexed="11"/>
      </font>
    </dxf>
    <dxf>
      <font>
        <b/>
        <i val="0"/>
        <condense val="0"/>
        <extend val="0"/>
        <color indexed="11"/>
      </font>
    </dxf>
    <dxf>
      <font>
        <b val="0"/>
        <i/>
        <condense val="0"/>
        <extend val="0"/>
        <color indexed="10"/>
      </font>
    </dxf>
    <dxf>
      <font>
        <b/>
        <i val="0"/>
        <condense val="0"/>
        <extend val="0"/>
        <color indexed="8"/>
      </font>
      <fill>
        <patternFill patternType="solid">
          <bgColor indexed="42"/>
        </patternFill>
      </fill>
    </dxf>
    <dxf>
      <font>
        <b val="0"/>
        <i val="0"/>
        <condense val="0"/>
        <extend val="0"/>
      </font>
    </dxf>
    <dxf>
      <font>
        <i val="0"/>
        <condense val="0"/>
        <extend val="0"/>
        <color indexed="9"/>
      </font>
    </dxf>
    <dxf>
      <font>
        <i val="0"/>
        <condense val="0"/>
        <extend val="0"/>
        <color indexed="9"/>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color indexed="8"/>
      </font>
      <fill>
        <patternFill patternType="solid">
          <bgColor indexed="42"/>
        </patternFill>
      </fill>
    </dxf>
    <dxf>
      <font>
        <i val="0"/>
        <condense val="0"/>
        <extend val="0"/>
        <color indexed="9"/>
      </font>
      <fill>
        <patternFill>
          <bgColor indexed="42"/>
        </patternFill>
      </fill>
    </dxf>
    <dxf>
      <font>
        <i val="0"/>
        <condense val="0"/>
        <extend val="0"/>
        <color indexed="9"/>
      </font>
    </dxf>
    <dxf>
      <font>
        <i val="0"/>
        <condense val="0"/>
        <extend val="0"/>
        <color indexed="9"/>
      </font>
    </dxf>
    <dxf>
      <font>
        <b/>
        <i val="0"/>
        <condense val="0"/>
        <extend val="0"/>
      </font>
    </dxf>
    <dxf>
      <font>
        <b/>
        <i val="0"/>
        <condense val="0"/>
        <extend val="0"/>
      </font>
    </dxf>
    <dxf>
      <font>
        <b/>
        <i val="0"/>
        <condense val="0"/>
        <extend val="0"/>
      </font>
    </dxf>
    <dxf>
      <font>
        <b/>
        <i val="0"/>
        <condense val="0"/>
        <extend val="0"/>
      </font>
    </dxf>
    <dxf>
      <font>
        <i val="0"/>
        <condense val="0"/>
        <extend val="0"/>
        <color indexed="11"/>
      </font>
    </dxf>
    <dxf>
      <font>
        <b/>
        <i val="0"/>
        <condense val="0"/>
        <extend val="0"/>
        <color indexed="11"/>
      </font>
    </dxf>
    <dxf>
      <font>
        <b val="0"/>
        <i/>
        <condense val="0"/>
        <extend val="0"/>
        <color indexed="10"/>
      </font>
    </dxf>
    <dxf>
      <font>
        <b/>
        <i val="0"/>
        <condense val="0"/>
        <extend val="0"/>
      </font>
    </dxf>
    <dxf>
      <font>
        <b/>
        <i val="0"/>
        <condense val="0"/>
        <extend val="0"/>
      </font>
    </dxf>
    <dxf>
      <font>
        <b/>
        <i val="0"/>
        <condense val="0"/>
        <extend val="0"/>
        <color indexed="8"/>
      </font>
      <fill>
        <patternFill patternType="solid">
          <bgColor indexed="42"/>
        </patternFill>
      </fill>
    </dxf>
    <dxf>
      <font>
        <b/>
        <i val="0"/>
        <condense val="0"/>
        <extend val="0"/>
      </font>
    </dxf>
    <dxf>
      <font>
        <b/>
        <i val="0"/>
        <condense val="0"/>
        <extend val="0"/>
      </font>
    </dxf>
    <dxf>
      <font>
        <i val="0"/>
        <condense val="0"/>
        <extend val="0"/>
        <color indexed="9"/>
      </font>
      <fill>
        <patternFill>
          <bgColor indexed="42"/>
        </patternFill>
      </fill>
    </dxf>
    <dxf>
      <font>
        <i val="0"/>
        <condense val="0"/>
        <extend val="0"/>
        <color indexed="9"/>
      </font>
    </dxf>
    <dxf>
      <font>
        <i val="0"/>
        <condense val="0"/>
        <extend val="0"/>
        <color indexed="9"/>
      </font>
    </dxf>
    <dxf>
      <font>
        <b/>
        <i val="0"/>
        <condense val="0"/>
        <extend val="0"/>
      </font>
    </dxf>
    <dxf>
      <font>
        <b/>
        <i val="0"/>
        <condense val="0"/>
        <extend val="0"/>
      </font>
    </dxf>
    <dxf>
      <font>
        <b/>
        <i val="0"/>
        <condense val="0"/>
        <extend val="0"/>
        <color indexed="8"/>
      </font>
      <fill>
        <patternFill patternType="solid">
          <bgColor indexed="42"/>
        </patternFill>
      </fill>
    </dxf>
    <dxf>
      <font>
        <i val="0"/>
        <condense val="0"/>
        <extend val="0"/>
        <color indexed="11"/>
      </font>
    </dxf>
    <dxf>
      <font>
        <b/>
        <i val="0"/>
        <condense val="0"/>
        <extend val="0"/>
        <color indexed="11"/>
      </font>
    </dxf>
    <dxf>
      <font>
        <b val="0"/>
        <i/>
        <condense val="0"/>
        <extend val="0"/>
        <color indexed="10"/>
      </font>
    </dxf>
    <dxf>
      <font>
        <b/>
        <i val="0"/>
        <condense val="0"/>
        <extend val="0"/>
      </font>
    </dxf>
    <dxf>
      <font>
        <b/>
        <i val="0"/>
        <condense val="0"/>
        <extend val="0"/>
        <color indexed="8"/>
      </font>
      <fill>
        <patternFill patternType="solid">
          <bgColor indexed="42"/>
        </patternFill>
      </fill>
    </dxf>
    <dxf>
      <font>
        <b val="0"/>
        <i val="0"/>
        <condense val="0"/>
        <extend val="0"/>
      </font>
    </dxf>
    <dxf>
      <font>
        <i val="0"/>
        <condense val="0"/>
        <extend val="0"/>
        <color indexed="9"/>
      </font>
      <fill>
        <patternFill>
          <bgColor indexed="42"/>
        </patternFill>
      </fill>
    </dxf>
    <dxf>
      <font>
        <i val="0"/>
        <condense val="0"/>
        <extend val="0"/>
        <color indexed="9"/>
      </font>
    </dxf>
    <dxf>
      <font>
        <i val="0"/>
        <condense val="0"/>
        <extend val="0"/>
        <color indexed="9"/>
      </font>
    </dxf>
    <dxf>
      <font>
        <b/>
        <i val="0"/>
        <condense val="0"/>
        <extend val="0"/>
      </font>
    </dxf>
    <dxf>
      <font>
        <b/>
        <i val="0"/>
        <condense val="0"/>
        <extend val="0"/>
      </font>
    </dxf>
    <dxf>
      <font>
        <b/>
        <i val="0"/>
        <condense val="0"/>
        <extend val="0"/>
      </font>
    </dxf>
    <dxf>
      <font>
        <b val="0"/>
        <i val="0"/>
        <condense val="0"/>
        <extend val="0"/>
      </font>
    </dxf>
    <dxf>
      <font>
        <b/>
        <i val="0"/>
        <condense val="0"/>
        <extend val="0"/>
        <color indexed="8"/>
      </font>
      <fill>
        <patternFill patternType="solid">
          <bgColor indexed="42"/>
        </patternFill>
      </fill>
    </dxf>
    <dxf>
      <font>
        <i val="0"/>
        <condense val="0"/>
        <extend val="0"/>
        <color indexed="11"/>
      </font>
    </dxf>
    <dxf>
      <font>
        <b/>
        <i val="0"/>
        <condense val="0"/>
        <extend val="0"/>
        <color indexed="11"/>
      </font>
    </dxf>
    <dxf>
      <font>
        <b val="0"/>
        <i/>
        <condense val="0"/>
        <extend val="0"/>
        <color indexed="10"/>
      </font>
    </dxf>
    <dxf>
      <font>
        <b/>
        <i val="0"/>
        <condense val="0"/>
        <extend val="0"/>
      </font>
    </dxf>
    <dxf>
      <fill>
        <patternFill>
          <bgColor indexed="10"/>
        </patternFill>
      </fill>
    </dxf>
    <dxf>
      <fill>
        <patternFill>
          <bgColor indexed="10"/>
        </patternFill>
      </fill>
    </dxf>
    <dxf>
      <fill>
        <patternFill>
          <bgColor indexed="9"/>
        </patternFill>
      </fill>
    </dxf>
    <dxf>
      <font>
        <i val="0"/>
        <condense val="0"/>
        <extend val="0"/>
        <color indexed="23"/>
      </font>
      <fill>
        <patternFill>
          <bgColor indexed="23"/>
        </patternFill>
      </fill>
    </dxf>
    <dxf>
      <font>
        <b/>
        <i val="0"/>
        <condense val="0"/>
        <extend val="0"/>
      </font>
    </dxf>
    <dxf>
      <font>
        <b/>
        <i val="0"/>
        <condense val="0"/>
        <extend val="0"/>
      </font>
    </dxf>
    <dxf>
      <font>
        <condense val="0"/>
        <extend val="0"/>
        <color indexed="9"/>
      </font>
      <fill>
        <patternFill>
          <bgColor indexed="42"/>
        </patternFill>
      </fill>
    </dxf>
    <dxf>
      <font>
        <b/>
        <i val="0"/>
        <condense val="0"/>
        <extend val="0"/>
      </font>
    </dxf>
    <dxf>
      <font>
        <b/>
        <i val="0"/>
        <condense val="0"/>
        <extend val="0"/>
      </font>
    </dxf>
    <dxf>
      <font>
        <b/>
        <i val="0"/>
        <condense val="0"/>
        <extend val="0"/>
      </font>
    </dxf>
    <dxf>
      <font>
        <b/>
        <i val="0"/>
        <condense val="0"/>
        <extend val="0"/>
      </font>
    </dxf>
    <dxf>
      <font>
        <condense val="0"/>
        <extend val="0"/>
        <color indexed="11"/>
      </font>
    </dxf>
    <dxf>
      <font>
        <b/>
        <i val="0"/>
        <condense val="0"/>
        <extend val="0"/>
        <color indexed="11"/>
      </font>
    </dxf>
    <dxf>
      <font>
        <b val="0"/>
        <i/>
        <condense val="0"/>
        <extend val="0"/>
        <color indexed="10"/>
      </font>
    </dxf>
    <dxf>
      <font>
        <b/>
        <i val="0"/>
        <condense val="0"/>
        <extend val="0"/>
        <color indexed="8"/>
      </font>
      <fill>
        <patternFill patternType="solid">
          <bgColor indexed="42"/>
        </patternFill>
      </fill>
    </dxf>
    <dxf>
      <font>
        <b val="0"/>
        <i val="0"/>
        <condense val="0"/>
        <extend val="0"/>
      </font>
    </dxf>
    <dxf>
      <font>
        <i val="0"/>
        <condense val="0"/>
        <extend val="0"/>
        <color indexed="9"/>
      </font>
    </dxf>
    <dxf>
      <font>
        <i val="0"/>
        <condense val="0"/>
        <extend val="0"/>
        <color indexed="9"/>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color indexed="8"/>
      </font>
      <fill>
        <patternFill patternType="solid">
          <bgColor indexed="42"/>
        </patternFill>
      </fill>
    </dxf>
    <dxf>
      <font>
        <i val="0"/>
        <condense val="0"/>
        <extend val="0"/>
        <color indexed="9"/>
      </font>
      <fill>
        <patternFill>
          <bgColor indexed="42"/>
        </patternFill>
      </fill>
    </dxf>
    <dxf>
      <font>
        <i val="0"/>
        <condense val="0"/>
        <extend val="0"/>
        <color indexed="9"/>
      </font>
    </dxf>
    <dxf>
      <font>
        <i val="0"/>
        <condense val="0"/>
        <extend val="0"/>
        <color indexed="9"/>
      </font>
    </dxf>
    <dxf>
      <font>
        <b/>
        <i val="0"/>
        <condense val="0"/>
        <extend val="0"/>
      </font>
    </dxf>
    <dxf>
      <font>
        <b/>
        <i val="0"/>
        <condense val="0"/>
        <extend val="0"/>
      </font>
    </dxf>
    <dxf>
      <font>
        <b/>
        <i val="0"/>
        <condense val="0"/>
        <extend val="0"/>
      </font>
    </dxf>
    <dxf>
      <font>
        <b/>
        <i val="0"/>
        <condense val="0"/>
        <extend val="0"/>
      </font>
    </dxf>
    <dxf>
      <font>
        <i val="0"/>
        <condense val="0"/>
        <extend val="0"/>
        <color indexed="11"/>
      </font>
    </dxf>
    <dxf>
      <font>
        <b/>
        <i val="0"/>
        <condense val="0"/>
        <extend val="0"/>
        <color indexed="11"/>
      </font>
    </dxf>
    <dxf>
      <font>
        <b val="0"/>
        <i/>
        <condense val="0"/>
        <extend val="0"/>
        <color indexed="10"/>
      </font>
    </dxf>
    <dxf>
      <font>
        <b/>
        <i val="0"/>
        <condense val="0"/>
        <extend val="0"/>
      </font>
    </dxf>
    <dxf>
      <font>
        <b/>
        <i val="0"/>
        <condense val="0"/>
        <extend val="0"/>
      </font>
    </dxf>
    <dxf>
      <font>
        <b/>
        <i val="0"/>
        <condense val="0"/>
        <extend val="0"/>
        <color indexed="8"/>
      </font>
      <fill>
        <patternFill patternType="solid">
          <bgColor indexed="42"/>
        </patternFill>
      </fill>
    </dxf>
    <dxf>
      <font>
        <b/>
        <i val="0"/>
        <condense val="0"/>
        <extend val="0"/>
      </font>
    </dxf>
    <dxf>
      <font>
        <b/>
        <i val="0"/>
        <condense val="0"/>
        <extend val="0"/>
      </font>
    </dxf>
    <dxf>
      <font>
        <i val="0"/>
        <condense val="0"/>
        <extend val="0"/>
        <color indexed="9"/>
      </font>
      <fill>
        <patternFill>
          <bgColor indexed="42"/>
        </patternFill>
      </fill>
    </dxf>
    <dxf>
      <font>
        <i val="0"/>
        <condense val="0"/>
        <extend val="0"/>
        <color indexed="9"/>
      </font>
    </dxf>
    <dxf>
      <font>
        <i val="0"/>
        <condense val="0"/>
        <extend val="0"/>
        <color indexed="9"/>
      </font>
    </dxf>
    <dxf>
      <font>
        <b/>
        <i val="0"/>
        <condense val="0"/>
        <extend val="0"/>
      </font>
    </dxf>
    <dxf>
      <font>
        <b/>
        <i val="0"/>
        <condense val="0"/>
        <extend val="0"/>
      </font>
    </dxf>
    <dxf>
      <font>
        <b/>
        <i val="0"/>
        <condense val="0"/>
        <extend val="0"/>
        <color indexed="8"/>
      </font>
      <fill>
        <patternFill patternType="solid">
          <bgColor indexed="42"/>
        </patternFill>
      </fill>
    </dxf>
    <dxf>
      <font>
        <i val="0"/>
        <condense val="0"/>
        <extend val="0"/>
        <color indexed="11"/>
      </font>
    </dxf>
    <dxf>
      <font>
        <b/>
        <i val="0"/>
        <condense val="0"/>
        <extend val="0"/>
        <color indexed="11"/>
      </font>
    </dxf>
    <dxf>
      <font>
        <b val="0"/>
        <i/>
        <condense val="0"/>
        <extend val="0"/>
        <color indexed="10"/>
      </font>
    </dxf>
    <dxf>
      <font>
        <b/>
        <i val="0"/>
        <condense val="0"/>
        <extend val="0"/>
      </font>
    </dxf>
    <dxf>
      <font>
        <i val="0"/>
        <condense val="0"/>
        <extend val="0"/>
        <color indexed="9"/>
      </font>
    </dxf>
    <dxf>
      <font>
        <i val="0"/>
        <condense val="0"/>
        <extend val="0"/>
        <color indexed="9"/>
      </font>
    </dxf>
    <dxf>
      <font>
        <i val="0"/>
        <condense val="0"/>
        <extend val="0"/>
        <color indexed="9"/>
      </font>
    </dxf>
    <dxf>
      <font>
        <i val="0"/>
        <condense val="0"/>
        <extend val="0"/>
        <color indexed="9"/>
      </font>
    </dxf>
    <dxf>
      <font>
        <i val="0"/>
        <condense val="0"/>
        <extend val="0"/>
        <color indexed="9"/>
      </font>
    </dxf>
    <dxf>
      <font>
        <i val="0"/>
        <condense val="0"/>
        <extend val="0"/>
        <color indexed="9"/>
      </font>
    </dxf>
    <dxf>
      <font>
        <i val="0"/>
        <condense val="0"/>
        <extend val="0"/>
        <color indexed="9"/>
      </font>
    </dxf>
    <dxf>
      <font>
        <i val="0"/>
        <condense val="0"/>
        <extend val="0"/>
        <color indexed="9"/>
      </font>
    </dxf>
    <dxf>
      <font>
        <i val="0"/>
        <condense val="0"/>
        <extend val="0"/>
        <color indexed="9"/>
      </font>
    </dxf>
    <dxf>
      <font>
        <i val="0"/>
        <condense val="0"/>
        <extend val="0"/>
        <color indexed="9"/>
      </font>
    </dxf>
    <dxf>
      <font>
        <i val="0"/>
        <condense val="0"/>
        <extend val="0"/>
        <color indexed="9"/>
      </font>
    </dxf>
    <dxf>
      <font>
        <i val="0"/>
        <condense val="0"/>
        <extend val="0"/>
        <color indexed="9"/>
      </font>
    </dxf>
    <dxf>
      <font>
        <i val="0"/>
        <condense val="0"/>
        <extend val="0"/>
        <color indexed="9"/>
      </font>
    </dxf>
    <dxf>
      <font>
        <i val="0"/>
        <condense val="0"/>
        <extend val="0"/>
        <color indexed="9"/>
      </font>
    </dxf>
    <dxf>
      <font>
        <b/>
        <i val="0"/>
        <condense val="0"/>
        <extend val="0"/>
        <color indexed="8"/>
      </font>
      <fill>
        <patternFill patternType="solid">
          <bgColor indexed="42"/>
        </patternFill>
      </fill>
    </dxf>
    <dxf>
      <font>
        <b val="0"/>
        <i val="0"/>
        <condense val="0"/>
        <extend val="0"/>
      </font>
    </dxf>
    <dxf>
      <font>
        <i val="0"/>
        <condense val="0"/>
        <extend val="0"/>
        <color indexed="9"/>
      </font>
      <fill>
        <patternFill>
          <bgColor indexed="42"/>
        </patternFill>
      </fill>
    </dxf>
    <dxf>
      <font>
        <i val="0"/>
        <condense val="0"/>
        <extend val="0"/>
        <color indexed="9"/>
      </font>
    </dxf>
    <dxf>
      <font>
        <i val="0"/>
        <condense val="0"/>
        <extend val="0"/>
        <color indexed="9"/>
      </font>
    </dxf>
    <dxf>
      <font>
        <b/>
        <i val="0"/>
        <condense val="0"/>
        <extend val="0"/>
      </font>
    </dxf>
    <dxf>
      <font>
        <b/>
        <i val="0"/>
        <condense val="0"/>
        <extend val="0"/>
      </font>
    </dxf>
    <dxf>
      <font>
        <b/>
        <i val="0"/>
        <condense val="0"/>
        <extend val="0"/>
      </font>
    </dxf>
    <dxf>
      <font>
        <b val="0"/>
        <i val="0"/>
        <condense val="0"/>
        <extend val="0"/>
      </font>
    </dxf>
    <dxf>
      <font>
        <b/>
        <i val="0"/>
        <condense val="0"/>
        <extend val="0"/>
        <color indexed="8"/>
      </font>
      <fill>
        <patternFill patternType="solid">
          <bgColor indexed="42"/>
        </patternFill>
      </fill>
    </dxf>
    <dxf>
      <font>
        <i val="0"/>
        <condense val="0"/>
        <extend val="0"/>
        <color indexed="11"/>
      </font>
    </dxf>
    <dxf>
      <font>
        <b/>
        <i val="0"/>
        <condense val="0"/>
        <extend val="0"/>
        <color indexed="11"/>
      </font>
    </dxf>
    <dxf>
      <font>
        <b val="0"/>
        <i/>
        <condense val="0"/>
        <extend val="0"/>
        <color indexed="10"/>
      </font>
    </dxf>
    <dxf>
      <font>
        <b/>
        <i val="0"/>
        <condense val="0"/>
        <extend val="0"/>
      </font>
    </dxf>
    <dxf>
      <fill>
        <patternFill>
          <bgColor indexed="10"/>
        </patternFill>
      </fill>
    </dxf>
    <dxf>
      <fill>
        <patternFill>
          <bgColor indexed="10"/>
        </patternFill>
      </fill>
    </dxf>
    <dxf>
      <fill>
        <patternFill>
          <bgColor indexed="9"/>
        </patternFill>
      </fill>
    </dxf>
    <dxf>
      <font>
        <i val="0"/>
        <condense val="0"/>
        <extend val="0"/>
        <color indexed="23"/>
      </font>
      <fill>
        <patternFill>
          <bgColor indexed="23"/>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FF9933"/>
      <rgbColor rgb="00008000"/>
      <rgbColor rgb="00000080"/>
      <rgbColor rgb="0099FF66"/>
      <rgbColor rgb="00800080"/>
      <rgbColor rgb="00008080"/>
      <rgbColor rgb="00EAEAEA"/>
      <rgbColor rgb="00DDDDDD"/>
      <rgbColor rgb="00FF9933"/>
      <rgbColor rgb="00FFFF66"/>
      <rgbColor rgb="0066FF66"/>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DBFFF0"/>
      <rgbColor rgb="00CCFFFF"/>
      <rgbColor rgb="00FDFFBF"/>
      <rgbColor rgb="00A6CAF0"/>
      <rgbColor rgb="00CCFFCC"/>
      <rgbColor rgb="00CC99FF"/>
      <rgbColor rgb="00E3E3E3"/>
      <rgbColor rgb="003366FF"/>
      <rgbColor rgb="0033CCCC"/>
      <rgbColor rgb="00339933"/>
      <rgbColor rgb="00999933"/>
      <rgbColor rgb="00996633"/>
      <rgbColor rgb="00FFFF66"/>
      <rgbColor rgb="00666699"/>
      <rgbColor rgb="00DDDDDD"/>
      <rgbColor rgb="003333CC"/>
      <rgbColor rgb="00336666"/>
      <rgbColor rgb="00003300"/>
      <rgbColor rgb="00333300"/>
      <rgbColor rgb="00663300"/>
      <rgbColor rgb="00993366"/>
      <rgbColor rgb="00333399"/>
      <rgbColor rgb="00B2B2B2"/>
    </indexedColors>
  </colors>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54"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png"/></Relationships>
</file>

<file path=xl/drawings/_rels/drawing14.xml.rels><?xml version="1.0" encoding="UTF-8" standalone="yes"?>
<Relationships xmlns="http://schemas.openxmlformats.org/package/2006/relationships"><Relationship Id="rId1" Type="http://schemas.openxmlformats.org/officeDocument/2006/relationships/image" Target="../media/image1.png"/></Relationships>
</file>

<file path=xl/drawings/_rels/drawing15.xml.rels><?xml version="1.0" encoding="UTF-8" standalone="yes"?>
<Relationships xmlns="http://schemas.openxmlformats.org/package/2006/relationships"><Relationship Id="rId1" Type="http://schemas.openxmlformats.org/officeDocument/2006/relationships/image" Target="../media/image1.png"/></Relationships>
</file>

<file path=xl/drawings/_rels/drawing16.xml.rels><?xml version="1.0" encoding="UTF-8" standalone="yes"?>
<Relationships xmlns="http://schemas.openxmlformats.org/package/2006/relationships"><Relationship Id="rId1" Type="http://schemas.openxmlformats.org/officeDocument/2006/relationships/image" Target="../media/image1.png"/></Relationships>
</file>

<file path=xl/drawings/_rels/drawing17.xml.rels><?xml version="1.0" encoding="UTF-8" standalone="yes"?>
<Relationships xmlns="http://schemas.openxmlformats.org/package/2006/relationships"><Relationship Id="rId1" Type="http://schemas.openxmlformats.org/officeDocument/2006/relationships/image" Target="../media/image1.png"/></Relationships>
</file>

<file path=xl/drawings/_rels/drawing18.xml.rels><?xml version="1.0" encoding="UTF-8" standalone="yes"?>
<Relationships xmlns="http://schemas.openxmlformats.org/package/2006/relationships"><Relationship Id="rId1" Type="http://schemas.openxmlformats.org/officeDocument/2006/relationships/image" Target="../media/image1.png"/></Relationships>
</file>

<file path=xl/drawings/_rels/drawing19.xml.rels><?xml version="1.0" encoding="UTF-8" standalone="yes"?>
<Relationships xmlns="http://schemas.openxmlformats.org/package/2006/relationships"><Relationship Id="rId1" Type="http://schemas.openxmlformats.org/officeDocument/2006/relationships/image" Target="../media/image1.png"/></Relationships>
</file>

<file path=xl/drawings/_rels/drawing20.xml.rels><?xml version="1.0" encoding="UTF-8" standalone="yes"?>
<Relationships xmlns="http://schemas.openxmlformats.org/package/2006/relationships"><Relationship Id="rId1" Type="http://schemas.openxmlformats.org/officeDocument/2006/relationships/image" Target="../media/image1.png"/></Relationships>
</file>

<file path=xl/drawings/_rels/drawing2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2.xml.rels><?xml version="1.0" encoding="UTF-8" standalone="yes"?>
<Relationships xmlns="http://schemas.openxmlformats.org/package/2006/relationships"><Relationship Id="rId1" Type="http://schemas.openxmlformats.org/officeDocument/2006/relationships/image" Target="../media/image1.png"/></Relationships>
</file>

<file path=xl/drawings/_rels/drawing23.xml.rels><?xml version="1.0" encoding="UTF-8" standalone="yes"?>
<Relationships xmlns="http://schemas.openxmlformats.org/package/2006/relationships"><Relationship Id="rId1" Type="http://schemas.openxmlformats.org/officeDocument/2006/relationships/image" Target="../media/image1.png"/></Relationships>
</file>

<file path=xl/drawings/_rels/drawing24.xml.rels><?xml version="1.0" encoding="UTF-8" standalone="yes"?>
<Relationships xmlns="http://schemas.openxmlformats.org/package/2006/relationships"><Relationship Id="rId1" Type="http://schemas.openxmlformats.org/officeDocument/2006/relationships/image" Target="../media/image1.png"/></Relationships>
</file>

<file path=xl/drawings/_rels/drawing25.xml.rels><?xml version="1.0" encoding="UTF-8" standalone="yes"?>
<Relationships xmlns="http://schemas.openxmlformats.org/package/2006/relationships"><Relationship Id="rId1" Type="http://schemas.openxmlformats.org/officeDocument/2006/relationships/image" Target="../media/image1.png"/></Relationships>
</file>

<file path=xl/drawings/_rels/drawing26.xml.rels><?xml version="1.0" encoding="UTF-8" standalone="yes"?>
<Relationships xmlns="http://schemas.openxmlformats.org/package/2006/relationships"><Relationship Id="rId1" Type="http://schemas.openxmlformats.org/officeDocument/2006/relationships/image" Target="../media/image1.png"/></Relationships>
</file>

<file path=xl/drawings/_rels/drawing27.xml.rels><?xml version="1.0" encoding="UTF-8" standalone="yes"?>
<Relationships xmlns="http://schemas.openxmlformats.org/package/2006/relationships"><Relationship Id="rId1" Type="http://schemas.openxmlformats.org/officeDocument/2006/relationships/image" Target="../media/image1.png"/></Relationships>
</file>

<file path=xl/drawings/_rels/drawing28.xml.rels><?xml version="1.0" encoding="UTF-8" standalone="yes"?>
<Relationships xmlns="http://schemas.openxmlformats.org/package/2006/relationships"><Relationship Id="rId1" Type="http://schemas.openxmlformats.org/officeDocument/2006/relationships/image" Target="../media/image1.png"/></Relationships>
</file>

<file path=xl/drawings/_rels/drawing29.xml.rels><?xml version="1.0" encoding="UTF-8" standalone="yes"?>
<Relationships xmlns="http://schemas.openxmlformats.org/package/2006/relationships"><Relationship Id="rId1" Type="http://schemas.openxmlformats.org/officeDocument/2006/relationships/image" Target="../media/image1.png"/></Relationships>
</file>

<file path=xl/drawings/_rels/drawing30.xml.rels><?xml version="1.0" encoding="UTF-8" standalone="yes"?>
<Relationships xmlns="http://schemas.openxmlformats.org/package/2006/relationships"><Relationship Id="rId1" Type="http://schemas.openxmlformats.org/officeDocument/2006/relationships/image" Target="../media/image1.png"/></Relationships>
</file>

<file path=xl/drawings/_rels/drawing31.xml.rels><?xml version="1.0" encoding="UTF-8" standalone="yes"?>
<Relationships xmlns="http://schemas.openxmlformats.org/package/2006/relationships"><Relationship Id="rId1" Type="http://schemas.openxmlformats.org/officeDocument/2006/relationships/image" Target="../media/image1.png"/></Relationships>
</file>

<file path=xl/drawings/_rels/drawing3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3.xml.rels><?xml version="1.0" encoding="UTF-8" standalone="yes"?>
<Relationships xmlns="http://schemas.openxmlformats.org/package/2006/relationships"><Relationship Id="rId1" Type="http://schemas.openxmlformats.org/officeDocument/2006/relationships/image" Target="../media/image1.png"/></Relationships>
</file>

<file path=xl/drawings/_rels/drawing34.xml.rels><?xml version="1.0" encoding="UTF-8" standalone="yes"?>
<Relationships xmlns="http://schemas.openxmlformats.org/package/2006/relationships"><Relationship Id="rId1" Type="http://schemas.openxmlformats.org/officeDocument/2006/relationships/image" Target="../media/image1.png"/></Relationships>
</file>

<file path=xl/drawings/_rels/drawing35.xml.rels><?xml version="1.0" encoding="UTF-8" standalone="yes"?>
<Relationships xmlns="http://schemas.openxmlformats.org/package/2006/relationships"><Relationship Id="rId1" Type="http://schemas.openxmlformats.org/officeDocument/2006/relationships/image" Target="../media/image1.png"/></Relationships>
</file>

<file path=xl/drawings/_rels/drawing36.xml.rels><?xml version="1.0" encoding="UTF-8" standalone="yes"?>
<Relationships xmlns="http://schemas.openxmlformats.org/package/2006/relationships"><Relationship Id="rId1" Type="http://schemas.openxmlformats.org/officeDocument/2006/relationships/image" Target="../media/image1.png"/></Relationships>
</file>

<file path=xl/drawings/_rels/drawing37.xml.rels><?xml version="1.0" encoding="UTF-8" standalone="yes"?>
<Relationships xmlns="http://schemas.openxmlformats.org/package/2006/relationships"><Relationship Id="rId1" Type="http://schemas.openxmlformats.org/officeDocument/2006/relationships/image" Target="../media/image1.png"/></Relationships>
</file>

<file path=xl/drawings/_rels/drawing38.xml.rels><?xml version="1.0" encoding="UTF-8" standalone="yes"?>
<Relationships xmlns="http://schemas.openxmlformats.org/package/2006/relationships"><Relationship Id="rId1" Type="http://schemas.openxmlformats.org/officeDocument/2006/relationships/image" Target="../media/image1.png"/></Relationships>
</file>

<file path=xl/drawings/_rels/drawing39.xml.rels><?xml version="1.0" encoding="UTF-8" standalone="yes"?>
<Relationships xmlns="http://schemas.openxmlformats.org/package/2006/relationships"><Relationship Id="rId1" Type="http://schemas.openxmlformats.org/officeDocument/2006/relationships/image" Target="../media/image1.png"/></Relationships>
</file>

<file path=xl/drawings/_rels/drawing40.xml.rels><?xml version="1.0" encoding="UTF-8" standalone="yes"?>
<Relationships xmlns="http://schemas.openxmlformats.org/package/2006/relationships"><Relationship Id="rId1" Type="http://schemas.openxmlformats.org/officeDocument/2006/relationships/image" Target="../media/image1.png"/></Relationships>
</file>

<file path=xl/drawings/_rels/drawing41.xml.rels><?xml version="1.0" encoding="UTF-8" standalone="yes"?>
<Relationships xmlns="http://schemas.openxmlformats.org/package/2006/relationships"><Relationship Id="rId1" Type="http://schemas.openxmlformats.org/officeDocument/2006/relationships/image" Target="../media/image1.png"/></Relationships>
</file>

<file path=xl/drawings/_rels/drawing42.xml.rels><?xml version="1.0" encoding="UTF-8" standalone="yes"?>
<Relationships xmlns="http://schemas.openxmlformats.org/package/2006/relationships"><Relationship Id="rId1" Type="http://schemas.openxmlformats.org/officeDocument/2006/relationships/image" Target="../media/image1.png"/></Relationships>
</file>

<file path=xl/drawings/_rels/drawing4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4.xml.rels><?xml version="1.0" encoding="UTF-8" standalone="yes"?>
<Relationships xmlns="http://schemas.openxmlformats.org/package/2006/relationships"><Relationship Id="rId1" Type="http://schemas.openxmlformats.org/officeDocument/2006/relationships/image" Target="../media/image1.png"/></Relationships>
</file>

<file path=xl/drawings/_rels/drawing45.xml.rels><?xml version="1.0" encoding="UTF-8" standalone="yes"?>
<Relationships xmlns="http://schemas.openxmlformats.org/package/2006/relationships"><Relationship Id="rId1" Type="http://schemas.openxmlformats.org/officeDocument/2006/relationships/image" Target="../media/image1.png"/></Relationships>
</file>

<file path=xl/drawings/_rels/drawing46.xml.rels><?xml version="1.0" encoding="UTF-8" standalone="yes"?>
<Relationships xmlns="http://schemas.openxmlformats.org/package/2006/relationships"><Relationship Id="rId1" Type="http://schemas.openxmlformats.org/officeDocument/2006/relationships/image" Target="../media/image1.png"/></Relationships>
</file>

<file path=xl/drawings/_rels/drawing47.xml.rels><?xml version="1.0" encoding="UTF-8" standalone="yes"?>
<Relationships xmlns="http://schemas.openxmlformats.org/package/2006/relationships"><Relationship Id="rId1" Type="http://schemas.openxmlformats.org/officeDocument/2006/relationships/image" Target="../media/image1.png"/></Relationships>
</file>

<file path=xl/drawings/_rels/drawing48.xml.rels><?xml version="1.0" encoding="UTF-8" standalone="yes"?>
<Relationships xmlns="http://schemas.openxmlformats.org/package/2006/relationships"><Relationship Id="rId1" Type="http://schemas.openxmlformats.org/officeDocument/2006/relationships/image" Target="../media/image1.png"/></Relationships>
</file>

<file path=xl/drawings/_rels/drawing49.xml.rels><?xml version="1.0" encoding="UTF-8" standalone="yes"?>
<Relationships xmlns="http://schemas.openxmlformats.org/package/2006/relationships"><Relationship Id="rId1" Type="http://schemas.openxmlformats.org/officeDocument/2006/relationships/image" Target="../media/image1.png"/></Relationships>
</file>

<file path=xl/drawings/_rels/drawing50.xml.rels><?xml version="1.0" encoding="UTF-8" standalone="yes"?>
<Relationships xmlns="http://schemas.openxmlformats.org/package/2006/relationships"><Relationship Id="rId1" Type="http://schemas.openxmlformats.org/officeDocument/2006/relationships/image" Target="../media/image1.png"/></Relationships>
</file>

<file path=xl/drawings/_rels/drawing5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4</xdr:col>
      <xdr:colOff>304800</xdr:colOff>
      <xdr:row>11</xdr:row>
      <xdr:rowOff>0</xdr:rowOff>
    </xdr:from>
    <xdr:to>
      <xdr:col>4</xdr:col>
      <xdr:colOff>1228725</xdr:colOff>
      <xdr:row>11</xdr:row>
      <xdr:rowOff>0</xdr:rowOff>
    </xdr:to>
    <xdr:sp macro="" textlink="">
      <xdr:nvSpPr>
        <xdr:cNvPr id="1028" name="Text 4"/>
        <xdr:cNvSpPr txBox="1">
          <a:spLocks noChangeArrowheads="1"/>
        </xdr:cNvSpPr>
      </xdr:nvSpPr>
      <xdr:spPr bwMode="auto">
        <a:xfrm>
          <a:off x="5410200" y="2867025"/>
          <a:ext cx="923925" cy="0"/>
        </a:xfrm>
        <a:prstGeom prst="rect">
          <a:avLst/>
        </a:prstGeom>
        <a:noFill/>
        <a:ln w="1">
          <a:noFill/>
          <a:miter lim="800000"/>
          <a:headEnd/>
          <a:tailEnd/>
        </a:ln>
      </xdr:spPr>
      <xdr:txBody>
        <a:bodyPr vertOverflow="clip" wrap="square" lIns="45720" tIns="36576" rIns="0" bIns="0" anchor="t" upright="1"/>
        <a:lstStyle/>
        <a:p>
          <a:pPr algn="l" rtl="0">
            <a:defRPr sz="1000"/>
          </a:pPr>
          <a:r>
            <a:rPr lang="en-US" sz="2200" b="0" i="0" u="none" strike="noStrike" baseline="0">
              <a:solidFill>
                <a:srgbClr val="000000"/>
              </a:solidFill>
              <a:latin typeface="ITF"/>
            </a:rPr>
            <a:t>I</a:t>
          </a:r>
        </a:p>
      </xdr:txBody>
    </xdr:sp>
    <xdr:clientData/>
  </xdr:twoCellAnchor>
  <xdr:twoCellAnchor>
    <xdr:from>
      <xdr:col>0</xdr:col>
      <xdr:colOff>28575</xdr:colOff>
      <xdr:row>13</xdr:row>
      <xdr:rowOff>19050</xdr:rowOff>
    </xdr:from>
    <xdr:to>
      <xdr:col>4</xdr:col>
      <xdr:colOff>1247775</xdr:colOff>
      <xdr:row>13</xdr:row>
      <xdr:rowOff>1314450</xdr:rowOff>
    </xdr:to>
    <xdr:sp macro="" textlink="">
      <xdr:nvSpPr>
        <xdr:cNvPr id="1034" name="Text Box 10"/>
        <xdr:cNvSpPr txBox="1">
          <a:spLocks noChangeArrowheads="1"/>
        </xdr:cNvSpPr>
      </xdr:nvSpPr>
      <xdr:spPr bwMode="auto">
        <a:xfrm>
          <a:off x="28575" y="3143250"/>
          <a:ext cx="6324600" cy="1295400"/>
        </a:xfrm>
        <a:prstGeom prst="rect">
          <a:avLst/>
        </a:prstGeom>
        <a:solidFill>
          <a:srgbClr val="FFFFFF"/>
        </a:solidFill>
        <a:ln w="9525">
          <a:solidFill>
            <a:srgbClr val="000000"/>
          </a:solidFill>
          <a:miter lim="800000"/>
          <a:headEnd/>
          <a:tailEnd/>
        </a:ln>
      </xdr:spPr>
      <xdr:txBody>
        <a:bodyPr vertOverflow="clip" wrap="square" lIns="72000" tIns="72000" rIns="72000" bIns="72000" anchor="t" upright="1"/>
        <a:lstStyle/>
        <a:p>
          <a:pPr algn="l" rtl="0">
            <a:defRPr sz="1000"/>
          </a:pPr>
          <a:r>
            <a:rPr lang="en-US" sz="1000" b="1" i="0" u="none" strike="noStrike" baseline="0">
              <a:solidFill>
                <a:srgbClr val="000000"/>
              </a:solidFill>
              <a:latin typeface="Arial"/>
              <a:cs typeface="Arial"/>
            </a:rPr>
            <a:t>In order to keep the file as small as possible: remove any sheets you won't use during this week. </a:t>
          </a: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Remove any Draw sheets you won't possibly use (e.g. if you have a Boys 64-draw Qualifying you can remove the Boys 96&amp;128-draw sheet - but keep the smaller draw sheet initially since you may need it if the number of players in the draw is less than expected). You can also remove the ScoreCard-sheets if you already have enough ScoreCards for the event. If you won't use more than 4 courts you should also remove the 8-court Order of Play-sheet.</a:t>
          </a:r>
        </a:p>
      </xdr:txBody>
    </xdr:sp>
    <xdr:clientData/>
  </xdr:twoCellAnchor>
  <xdr:twoCellAnchor editAs="oneCell">
    <xdr:from>
      <xdr:col>4</xdr:col>
      <xdr:colOff>314325</xdr:colOff>
      <xdr:row>0</xdr:row>
      <xdr:rowOff>66675</xdr:rowOff>
    </xdr:from>
    <xdr:to>
      <xdr:col>4</xdr:col>
      <xdr:colOff>1238250</xdr:colOff>
      <xdr:row>0</xdr:row>
      <xdr:rowOff>495300</xdr:rowOff>
    </xdr:to>
    <xdr:pic>
      <xdr:nvPicPr>
        <xdr:cNvPr id="1039" name="Picture 12" descr="new ITFn44h"/>
        <xdr:cNvPicPr>
          <a:picLocks noChangeAspect="1" noChangeArrowheads="1"/>
        </xdr:cNvPicPr>
      </xdr:nvPicPr>
      <xdr:blipFill>
        <a:blip xmlns:r="http://schemas.openxmlformats.org/officeDocument/2006/relationships" r:embed="rId1" cstate="print"/>
        <a:srcRect/>
        <a:stretch>
          <a:fillRect/>
        </a:stretch>
      </xdr:blipFill>
      <xdr:spPr bwMode="auto">
        <a:xfrm>
          <a:off x="5419725" y="66675"/>
          <a:ext cx="923925" cy="428625"/>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15</xdr:col>
      <xdr:colOff>257175</xdr:colOff>
      <xdr:row>0</xdr:row>
      <xdr:rowOff>19050</xdr:rowOff>
    </xdr:from>
    <xdr:to>
      <xdr:col>17</xdr:col>
      <xdr:colOff>361950</xdr:colOff>
      <xdr:row>1</xdr:row>
      <xdr:rowOff>114300</xdr:rowOff>
    </xdr:to>
    <xdr:pic>
      <xdr:nvPicPr>
        <xdr:cNvPr id="101382" name="Picture 5" descr="new ITFn44h"/>
        <xdr:cNvPicPr>
          <a:picLocks noChangeAspect="1" noChangeArrowheads="1"/>
        </xdr:cNvPicPr>
      </xdr:nvPicPr>
      <xdr:blipFill>
        <a:blip xmlns:r="http://schemas.openxmlformats.org/officeDocument/2006/relationships" r:embed="rId1" cstate="print"/>
        <a:srcRect/>
        <a:stretch>
          <a:fillRect/>
        </a:stretch>
      </xdr:blipFill>
      <xdr:spPr bwMode="auto">
        <a:xfrm>
          <a:off x="8334375" y="19050"/>
          <a:ext cx="923925" cy="428625"/>
        </a:xfrm>
        <a:prstGeom prst="rect">
          <a:avLst/>
        </a:prstGeom>
        <a:noFill/>
        <a:ln w="9525">
          <a:noFill/>
          <a:miter lim="800000"/>
          <a:headEnd/>
          <a:tailEnd/>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15</xdr:col>
      <xdr:colOff>66675</xdr:colOff>
      <xdr:row>0</xdr:row>
      <xdr:rowOff>9525</xdr:rowOff>
    </xdr:from>
    <xdr:to>
      <xdr:col>17</xdr:col>
      <xdr:colOff>476250</xdr:colOff>
      <xdr:row>1</xdr:row>
      <xdr:rowOff>104775</xdr:rowOff>
    </xdr:to>
    <xdr:pic>
      <xdr:nvPicPr>
        <xdr:cNvPr id="102415" name="Picture 14" descr="new ITFn44h"/>
        <xdr:cNvPicPr>
          <a:picLocks noChangeAspect="1" noChangeArrowheads="1"/>
        </xdr:cNvPicPr>
      </xdr:nvPicPr>
      <xdr:blipFill>
        <a:blip xmlns:r="http://schemas.openxmlformats.org/officeDocument/2006/relationships" r:embed="rId1" cstate="print"/>
        <a:srcRect/>
        <a:stretch>
          <a:fillRect/>
        </a:stretch>
      </xdr:blipFill>
      <xdr:spPr bwMode="auto">
        <a:xfrm>
          <a:off x="7715250" y="9525"/>
          <a:ext cx="923925" cy="428625"/>
        </a:xfrm>
        <a:prstGeom prst="rect">
          <a:avLst/>
        </a:prstGeom>
        <a:noFill/>
        <a:ln w="9525">
          <a:noFill/>
          <a:miter lim="800000"/>
          <a:headEnd/>
          <a:tailEnd/>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14</xdr:col>
      <xdr:colOff>0</xdr:colOff>
      <xdr:row>0</xdr:row>
      <xdr:rowOff>9525</xdr:rowOff>
    </xdr:from>
    <xdr:to>
      <xdr:col>16</xdr:col>
      <xdr:colOff>95250</xdr:colOff>
      <xdr:row>2</xdr:row>
      <xdr:rowOff>0</xdr:rowOff>
    </xdr:to>
    <xdr:pic>
      <xdr:nvPicPr>
        <xdr:cNvPr id="103431" name="Picture 6" descr="new ITFn44h"/>
        <xdr:cNvPicPr>
          <a:picLocks noChangeAspect="1" noChangeArrowheads="1"/>
        </xdr:cNvPicPr>
      </xdr:nvPicPr>
      <xdr:blipFill>
        <a:blip xmlns:r="http://schemas.openxmlformats.org/officeDocument/2006/relationships" r:embed="rId1" cstate="print"/>
        <a:srcRect/>
        <a:stretch>
          <a:fillRect/>
        </a:stretch>
      </xdr:blipFill>
      <xdr:spPr bwMode="auto">
        <a:xfrm>
          <a:off x="5457825" y="9525"/>
          <a:ext cx="923925" cy="428625"/>
        </a:xfrm>
        <a:prstGeom prst="rect">
          <a:avLst/>
        </a:prstGeom>
        <a:noFill/>
        <a:ln w="9525">
          <a:noFill/>
          <a:miter lim="800000"/>
          <a:headEnd/>
          <a:tailEnd/>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14</xdr:col>
      <xdr:colOff>9525</xdr:colOff>
      <xdr:row>0</xdr:row>
      <xdr:rowOff>9525</xdr:rowOff>
    </xdr:from>
    <xdr:to>
      <xdr:col>16</xdr:col>
      <xdr:colOff>104775</xdr:colOff>
      <xdr:row>2</xdr:row>
      <xdr:rowOff>0</xdr:rowOff>
    </xdr:to>
    <xdr:pic>
      <xdr:nvPicPr>
        <xdr:cNvPr id="105479" name="Picture 6" descr="new ITFn44h"/>
        <xdr:cNvPicPr>
          <a:picLocks noChangeAspect="1" noChangeArrowheads="1"/>
        </xdr:cNvPicPr>
      </xdr:nvPicPr>
      <xdr:blipFill>
        <a:blip xmlns:r="http://schemas.openxmlformats.org/officeDocument/2006/relationships" r:embed="rId1" cstate="print"/>
        <a:srcRect/>
        <a:stretch>
          <a:fillRect/>
        </a:stretch>
      </xdr:blipFill>
      <xdr:spPr bwMode="auto">
        <a:xfrm>
          <a:off x="5467350" y="9525"/>
          <a:ext cx="923925" cy="428625"/>
        </a:xfrm>
        <a:prstGeom prst="rect">
          <a:avLst/>
        </a:prstGeom>
        <a:noFill/>
        <a:ln w="9525">
          <a:noFill/>
          <a:miter lim="800000"/>
          <a:headEnd/>
          <a:tailEnd/>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13</xdr:col>
      <xdr:colOff>695325</xdr:colOff>
      <xdr:row>0</xdr:row>
      <xdr:rowOff>9525</xdr:rowOff>
    </xdr:from>
    <xdr:to>
      <xdr:col>16</xdr:col>
      <xdr:colOff>76200</xdr:colOff>
      <xdr:row>2</xdr:row>
      <xdr:rowOff>0</xdr:rowOff>
    </xdr:to>
    <xdr:pic>
      <xdr:nvPicPr>
        <xdr:cNvPr id="107527" name="Picture 6" descr="new ITFn44h"/>
        <xdr:cNvPicPr>
          <a:picLocks noChangeAspect="1" noChangeArrowheads="1"/>
        </xdr:cNvPicPr>
      </xdr:nvPicPr>
      <xdr:blipFill>
        <a:blip xmlns:r="http://schemas.openxmlformats.org/officeDocument/2006/relationships" r:embed="rId1" cstate="print"/>
        <a:srcRect/>
        <a:stretch>
          <a:fillRect/>
        </a:stretch>
      </xdr:blipFill>
      <xdr:spPr bwMode="auto">
        <a:xfrm>
          <a:off x="5438775" y="9525"/>
          <a:ext cx="923925" cy="428625"/>
        </a:xfrm>
        <a:prstGeom prst="rect">
          <a:avLst/>
        </a:prstGeom>
        <a:noFill/>
        <a:ln w="9525">
          <a:noFill/>
          <a:miter lim="800000"/>
          <a:headEnd/>
          <a:tailEn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13</xdr:col>
      <xdr:colOff>466725</xdr:colOff>
      <xdr:row>80</xdr:row>
      <xdr:rowOff>0</xdr:rowOff>
    </xdr:from>
    <xdr:to>
      <xdr:col>16</xdr:col>
      <xdr:colOff>104775</xdr:colOff>
      <xdr:row>80</xdr:row>
      <xdr:rowOff>0</xdr:rowOff>
    </xdr:to>
    <xdr:sp macro="" textlink="">
      <xdr:nvSpPr>
        <xdr:cNvPr id="108552" name="Picture 134"/>
        <xdr:cNvSpPr>
          <a:spLocks noChangeAspect="1" noChangeArrowheads="1"/>
        </xdr:cNvSpPr>
      </xdr:nvSpPr>
      <xdr:spPr bwMode="auto">
        <a:xfrm>
          <a:off x="5210175" y="9315450"/>
          <a:ext cx="1181100" cy="0"/>
        </a:xfrm>
        <a:prstGeom prst="rect">
          <a:avLst/>
        </a:prstGeom>
        <a:noFill/>
        <a:ln w="9525">
          <a:noFill/>
          <a:miter lim="800000"/>
          <a:headEnd/>
          <a:tailEnd/>
        </a:ln>
      </xdr:spPr>
    </xdr:sp>
    <xdr:clientData/>
  </xdr:twoCellAnchor>
  <xdr:twoCellAnchor editAs="oneCell">
    <xdr:from>
      <xdr:col>13</xdr:col>
      <xdr:colOff>704850</xdr:colOff>
      <xdr:row>0</xdr:row>
      <xdr:rowOff>9525</xdr:rowOff>
    </xdr:from>
    <xdr:to>
      <xdr:col>16</xdr:col>
      <xdr:colOff>85725</xdr:colOff>
      <xdr:row>2</xdr:row>
      <xdr:rowOff>0</xdr:rowOff>
    </xdr:to>
    <xdr:pic>
      <xdr:nvPicPr>
        <xdr:cNvPr id="108553" name="Picture 7" descr="new ITFn44h"/>
        <xdr:cNvPicPr>
          <a:picLocks noChangeAspect="1" noChangeArrowheads="1"/>
        </xdr:cNvPicPr>
      </xdr:nvPicPr>
      <xdr:blipFill>
        <a:blip xmlns:r="http://schemas.openxmlformats.org/officeDocument/2006/relationships" r:embed="rId1" cstate="print"/>
        <a:srcRect/>
        <a:stretch>
          <a:fillRect/>
        </a:stretch>
      </xdr:blipFill>
      <xdr:spPr bwMode="auto">
        <a:xfrm>
          <a:off x="5448300" y="9525"/>
          <a:ext cx="923925" cy="428625"/>
        </a:xfrm>
        <a:prstGeom prst="rect">
          <a:avLst/>
        </a:prstGeom>
        <a:noFill/>
        <a:ln w="9525">
          <a:noFill/>
          <a:miter lim="800000"/>
          <a:headEnd/>
          <a:tailEnd/>
        </a:ln>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15</xdr:col>
      <xdr:colOff>295275</xdr:colOff>
      <xdr:row>0</xdr:row>
      <xdr:rowOff>19050</xdr:rowOff>
    </xdr:from>
    <xdr:to>
      <xdr:col>17</xdr:col>
      <xdr:colOff>381000</xdr:colOff>
      <xdr:row>1</xdr:row>
      <xdr:rowOff>114300</xdr:rowOff>
    </xdr:to>
    <xdr:pic>
      <xdr:nvPicPr>
        <xdr:cNvPr id="111620" name="Picture 3" descr="new ITFn44h"/>
        <xdr:cNvPicPr>
          <a:picLocks noChangeAspect="1" noChangeArrowheads="1"/>
        </xdr:cNvPicPr>
      </xdr:nvPicPr>
      <xdr:blipFill>
        <a:blip xmlns:r="http://schemas.openxmlformats.org/officeDocument/2006/relationships" r:embed="rId1" cstate="print"/>
        <a:srcRect/>
        <a:stretch>
          <a:fillRect/>
        </a:stretch>
      </xdr:blipFill>
      <xdr:spPr bwMode="auto">
        <a:xfrm>
          <a:off x="8410575" y="19050"/>
          <a:ext cx="923925" cy="428625"/>
        </a:xfrm>
        <a:prstGeom prst="rect">
          <a:avLst/>
        </a:prstGeom>
        <a:noFill/>
        <a:ln w="9525">
          <a:noFill/>
          <a:miter lim="800000"/>
          <a:headEnd/>
          <a:tailEnd/>
        </a:ln>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15</xdr:col>
      <xdr:colOff>180975</xdr:colOff>
      <xdr:row>0</xdr:row>
      <xdr:rowOff>9525</xdr:rowOff>
    </xdr:from>
    <xdr:to>
      <xdr:col>17</xdr:col>
      <xdr:colOff>533400</xdr:colOff>
      <xdr:row>1</xdr:row>
      <xdr:rowOff>104775</xdr:rowOff>
    </xdr:to>
    <xdr:pic>
      <xdr:nvPicPr>
        <xdr:cNvPr id="112659" name="Picture 18" descr="new ITFn44h"/>
        <xdr:cNvPicPr>
          <a:picLocks noChangeAspect="1" noChangeArrowheads="1"/>
        </xdr:cNvPicPr>
      </xdr:nvPicPr>
      <xdr:blipFill>
        <a:blip xmlns:r="http://schemas.openxmlformats.org/officeDocument/2006/relationships" r:embed="rId1" cstate="print"/>
        <a:srcRect/>
        <a:stretch>
          <a:fillRect/>
        </a:stretch>
      </xdr:blipFill>
      <xdr:spPr bwMode="auto">
        <a:xfrm>
          <a:off x="8172450" y="9525"/>
          <a:ext cx="923925" cy="428625"/>
        </a:xfrm>
        <a:prstGeom prst="rect">
          <a:avLst/>
        </a:prstGeom>
        <a:noFill/>
        <a:ln w="9525">
          <a:noFill/>
          <a:miter lim="800000"/>
          <a:headEnd/>
          <a:tailEnd/>
        </a:ln>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14</xdr:col>
      <xdr:colOff>0</xdr:colOff>
      <xdr:row>0</xdr:row>
      <xdr:rowOff>9525</xdr:rowOff>
    </xdr:from>
    <xdr:to>
      <xdr:col>16</xdr:col>
      <xdr:colOff>95250</xdr:colOff>
      <xdr:row>2</xdr:row>
      <xdr:rowOff>0</xdr:rowOff>
    </xdr:to>
    <xdr:pic>
      <xdr:nvPicPr>
        <xdr:cNvPr id="113671" name="Picture 6" descr="new ITFn44h"/>
        <xdr:cNvPicPr>
          <a:picLocks noChangeAspect="1" noChangeArrowheads="1"/>
        </xdr:cNvPicPr>
      </xdr:nvPicPr>
      <xdr:blipFill>
        <a:blip xmlns:r="http://schemas.openxmlformats.org/officeDocument/2006/relationships" r:embed="rId1" cstate="print"/>
        <a:srcRect/>
        <a:stretch>
          <a:fillRect/>
        </a:stretch>
      </xdr:blipFill>
      <xdr:spPr bwMode="auto">
        <a:xfrm>
          <a:off x="5457825" y="9525"/>
          <a:ext cx="923925" cy="428625"/>
        </a:xfrm>
        <a:prstGeom prst="rect">
          <a:avLst/>
        </a:prstGeom>
        <a:noFill/>
        <a:ln w="9525">
          <a:noFill/>
          <a:miter lim="800000"/>
          <a:headEnd/>
          <a:tailEnd/>
        </a:ln>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14</xdr:col>
      <xdr:colOff>0</xdr:colOff>
      <xdr:row>0</xdr:row>
      <xdr:rowOff>9525</xdr:rowOff>
    </xdr:from>
    <xdr:to>
      <xdr:col>16</xdr:col>
      <xdr:colOff>95250</xdr:colOff>
      <xdr:row>2</xdr:row>
      <xdr:rowOff>0</xdr:rowOff>
    </xdr:to>
    <xdr:pic>
      <xdr:nvPicPr>
        <xdr:cNvPr id="114695" name="Picture 6" descr="new ITFn44h"/>
        <xdr:cNvPicPr>
          <a:picLocks noChangeAspect="1" noChangeArrowheads="1"/>
        </xdr:cNvPicPr>
      </xdr:nvPicPr>
      <xdr:blipFill>
        <a:blip xmlns:r="http://schemas.openxmlformats.org/officeDocument/2006/relationships" r:embed="rId1" cstate="print"/>
        <a:srcRect/>
        <a:stretch>
          <a:fillRect/>
        </a:stretch>
      </xdr:blipFill>
      <xdr:spPr bwMode="auto">
        <a:xfrm>
          <a:off x="5457825" y="9525"/>
          <a:ext cx="923925" cy="428625"/>
        </a:xfrm>
        <a:prstGeom prst="rect">
          <a:avLst/>
        </a:prstGeom>
        <a:noFill/>
        <a:ln w="9525">
          <a:noFill/>
          <a:miter lim="800000"/>
          <a:headEnd/>
          <a:tailEnd/>
        </a:ln>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13</xdr:col>
      <xdr:colOff>695325</xdr:colOff>
      <xdr:row>0</xdr:row>
      <xdr:rowOff>9525</xdr:rowOff>
    </xdr:from>
    <xdr:to>
      <xdr:col>16</xdr:col>
      <xdr:colOff>76200</xdr:colOff>
      <xdr:row>2</xdr:row>
      <xdr:rowOff>0</xdr:rowOff>
    </xdr:to>
    <xdr:pic>
      <xdr:nvPicPr>
        <xdr:cNvPr id="115719" name="Picture 6" descr="new ITFn44h"/>
        <xdr:cNvPicPr>
          <a:picLocks noChangeAspect="1" noChangeArrowheads="1"/>
        </xdr:cNvPicPr>
      </xdr:nvPicPr>
      <xdr:blipFill>
        <a:blip xmlns:r="http://schemas.openxmlformats.org/officeDocument/2006/relationships" r:embed="rId1" cstate="print"/>
        <a:srcRect/>
        <a:stretch>
          <a:fillRect/>
        </a:stretch>
      </xdr:blipFill>
      <xdr:spPr bwMode="auto">
        <a:xfrm>
          <a:off x="5438775" y="9525"/>
          <a:ext cx="923925" cy="428625"/>
        </a:xfrm>
        <a:prstGeom prst="rect">
          <a:avLst/>
        </a:prstGeom>
        <a:noFill/>
        <a:ln w="9525">
          <a:noFill/>
          <a:miter lim="800000"/>
          <a:headEnd/>
          <a:tailEnd/>
        </a:ln>
      </xdr:spPr>
    </xdr:pic>
    <xdr:clientData/>
  </xdr:twoCellAnchor>
</xdr:wsDr>
</file>

<file path=xl/drawings/drawing13.xml><?xml version="1.0" encoding="utf-8"?>
<xdr:wsDr xmlns:xdr="http://schemas.openxmlformats.org/drawingml/2006/spreadsheetDrawing" xmlns:a="http://schemas.openxmlformats.org/drawingml/2006/main">
  <xdr:twoCellAnchor>
    <xdr:from>
      <xdr:col>13</xdr:col>
      <xdr:colOff>466725</xdr:colOff>
      <xdr:row>80</xdr:row>
      <xdr:rowOff>0</xdr:rowOff>
    </xdr:from>
    <xdr:to>
      <xdr:col>16</xdr:col>
      <xdr:colOff>104775</xdr:colOff>
      <xdr:row>80</xdr:row>
      <xdr:rowOff>0</xdr:rowOff>
    </xdr:to>
    <xdr:sp macro="" textlink="">
      <xdr:nvSpPr>
        <xdr:cNvPr id="116745" name="Picture 134"/>
        <xdr:cNvSpPr>
          <a:spLocks noChangeAspect="1" noChangeArrowheads="1"/>
        </xdr:cNvSpPr>
      </xdr:nvSpPr>
      <xdr:spPr bwMode="auto">
        <a:xfrm>
          <a:off x="5210175" y="9315450"/>
          <a:ext cx="1181100" cy="0"/>
        </a:xfrm>
        <a:prstGeom prst="rect">
          <a:avLst/>
        </a:prstGeom>
        <a:noFill/>
        <a:ln w="9525">
          <a:noFill/>
          <a:miter lim="800000"/>
          <a:headEnd/>
          <a:tailEnd/>
        </a:ln>
      </xdr:spPr>
    </xdr:sp>
    <xdr:clientData/>
  </xdr:twoCellAnchor>
  <xdr:twoCellAnchor editAs="oneCell">
    <xdr:from>
      <xdr:col>14</xdr:col>
      <xdr:colOff>0</xdr:colOff>
      <xdr:row>0</xdr:row>
      <xdr:rowOff>9525</xdr:rowOff>
    </xdr:from>
    <xdr:to>
      <xdr:col>16</xdr:col>
      <xdr:colOff>95250</xdr:colOff>
      <xdr:row>2</xdr:row>
      <xdr:rowOff>0</xdr:rowOff>
    </xdr:to>
    <xdr:pic>
      <xdr:nvPicPr>
        <xdr:cNvPr id="116746" name="Picture 7" descr="new ITFn44h"/>
        <xdr:cNvPicPr>
          <a:picLocks noChangeAspect="1" noChangeArrowheads="1"/>
        </xdr:cNvPicPr>
      </xdr:nvPicPr>
      <xdr:blipFill>
        <a:blip xmlns:r="http://schemas.openxmlformats.org/officeDocument/2006/relationships" r:embed="rId1" cstate="print"/>
        <a:srcRect/>
        <a:stretch>
          <a:fillRect/>
        </a:stretch>
      </xdr:blipFill>
      <xdr:spPr bwMode="auto">
        <a:xfrm>
          <a:off x="5457825" y="9525"/>
          <a:ext cx="923925" cy="428625"/>
        </a:xfrm>
        <a:prstGeom prst="rect">
          <a:avLst/>
        </a:prstGeom>
        <a:noFill/>
        <a:ln w="9525">
          <a:noFill/>
          <a:miter lim="800000"/>
          <a:headEnd/>
          <a:tailEnd/>
        </a:ln>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15</xdr:col>
      <xdr:colOff>228600</xdr:colOff>
      <xdr:row>0</xdr:row>
      <xdr:rowOff>19050</xdr:rowOff>
    </xdr:from>
    <xdr:to>
      <xdr:col>17</xdr:col>
      <xdr:colOff>352425</xdr:colOff>
      <xdr:row>1</xdr:row>
      <xdr:rowOff>114300</xdr:rowOff>
    </xdr:to>
    <xdr:pic>
      <xdr:nvPicPr>
        <xdr:cNvPr id="109572" name="Picture 3" descr="new ITFn44h"/>
        <xdr:cNvPicPr>
          <a:picLocks noChangeAspect="1" noChangeArrowheads="1"/>
        </xdr:cNvPicPr>
      </xdr:nvPicPr>
      <xdr:blipFill>
        <a:blip xmlns:r="http://schemas.openxmlformats.org/officeDocument/2006/relationships" r:embed="rId1" cstate="print"/>
        <a:srcRect/>
        <a:stretch>
          <a:fillRect/>
        </a:stretch>
      </xdr:blipFill>
      <xdr:spPr bwMode="auto">
        <a:xfrm>
          <a:off x="8229600" y="19050"/>
          <a:ext cx="923925" cy="428625"/>
        </a:xfrm>
        <a:prstGeom prst="rect">
          <a:avLst/>
        </a:prstGeom>
        <a:noFill/>
        <a:ln w="9525">
          <a:noFill/>
          <a:miter lim="800000"/>
          <a:headEnd/>
          <a:tailEnd/>
        </a:ln>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15</xdr:col>
      <xdr:colOff>190500</xdr:colOff>
      <xdr:row>0</xdr:row>
      <xdr:rowOff>19050</xdr:rowOff>
    </xdr:from>
    <xdr:to>
      <xdr:col>17</xdr:col>
      <xdr:colOff>542925</xdr:colOff>
      <xdr:row>1</xdr:row>
      <xdr:rowOff>114300</xdr:rowOff>
    </xdr:to>
    <xdr:pic>
      <xdr:nvPicPr>
        <xdr:cNvPr id="86034" name="Picture 17" descr="new ITFn44h"/>
        <xdr:cNvPicPr>
          <a:picLocks noChangeAspect="1" noChangeArrowheads="1"/>
        </xdr:cNvPicPr>
      </xdr:nvPicPr>
      <xdr:blipFill>
        <a:blip xmlns:r="http://schemas.openxmlformats.org/officeDocument/2006/relationships" r:embed="rId1" cstate="print"/>
        <a:srcRect/>
        <a:stretch>
          <a:fillRect/>
        </a:stretch>
      </xdr:blipFill>
      <xdr:spPr bwMode="auto">
        <a:xfrm>
          <a:off x="8181975" y="19050"/>
          <a:ext cx="923925" cy="428625"/>
        </a:xfrm>
        <a:prstGeom prst="rect">
          <a:avLst/>
        </a:prstGeom>
        <a:noFill/>
        <a:ln w="9525">
          <a:noFill/>
          <a:miter lim="800000"/>
          <a:headEnd/>
          <a:tailEnd/>
        </a:ln>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14</xdr:col>
      <xdr:colOff>0</xdr:colOff>
      <xdr:row>0</xdr:row>
      <xdr:rowOff>9525</xdr:rowOff>
    </xdr:from>
    <xdr:to>
      <xdr:col>16</xdr:col>
      <xdr:colOff>95250</xdr:colOff>
      <xdr:row>2</xdr:row>
      <xdr:rowOff>0</xdr:rowOff>
    </xdr:to>
    <xdr:pic>
      <xdr:nvPicPr>
        <xdr:cNvPr id="91143" name="Picture 6" descr="new ITFn44h"/>
        <xdr:cNvPicPr>
          <a:picLocks noChangeAspect="1" noChangeArrowheads="1"/>
        </xdr:cNvPicPr>
      </xdr:nvPicPr>
      <xdr:blipFill>
        <a:blip xmlns:r="http://schemas.openxmlformats.org/officeDocument/2006/relationships" r:embed="rId1" cstate="print"/>
        <a:srcRect/>
        <a:stretch>
          <a:fillRect/>
        </a:stretch>
      </xdr:blipFill>
      <xdr:spPr bwMode="auto">
        <a:xfrm>
          <a:off x="5457825" y="9525"/>
          <a:ext cx="923925" cy="428625"/>
        </a:xfrm>
        <a:prstGeom prst="rect">
          <a:avLst/>
        </a:prstGeom>
        <a:noFill/>
        <a:ln w="9525">
          <a:noFill/>
          <a:miter lim="800000"/>
          <a:headEnd/>
          <a:tailEnd/>
        </a:ln>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14</xdr:col>
      <xdr:colOff>0</xdr:colOff>
      <xdr:row>0</xdr:row>
      <xdr:rowOff>9525</xdr:rowOff>
    </xdr:from>
    <xdr:to>
      <xdr:col>16</xdr:col>
      <xdr:colOff>95250</xdr:colOff>
      <xdr:row>2</xdr:row>
      <xdr:rowOff>0</xdr:rowOff>
    </xdr:to>
    <xdr:pic>
      <xdr:nvPicPr>
        <xdr:cNvPr id="92167" name="Picture 6" descr="new ITFn44h"/>
        <xdr:cNvPicPr>
          <a:picLocks noChangeAspect="1" noChangeArrowheads="1"/>
        </xdr:cNvPicPr>
      </xdr:nvPicPr>
      <xdr:blipFill>
        <a:blip xmlns:r="http://schemas.openxmlformats.org/officeDocument/2006/relationships" r:embed="rId1" cstate="print"/>
        <a:srcRect/>
        <a:stretch>
          <a:fillRect/>
        </a:stretch>
      </xdr:blipFill>
      <xdr:spPr bwMode="auto">
        <a:xfrm>
          <a:off x="5457825" y="9525"/>
          <a:ext cx="923925" cy="428625"/>
        </a:xfrm>
        <a:prstGeom prst="rect">
          <a:avLst/>
        </a:prstGeom>
        <a:noFill/>
        <a:ln w="9525">
          <a:noFill/>
          <a:miter lim="800000"/>
          <a:headEnd/>
          <a:tailEnd/>
        </a:ln>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13</xdr:col>
      <xdr:colOff>685800</xdr:colOff>
      <xdr:row>0</xdr:row>
      <xdr:rowOff>9525</xdr:rowOff>
    </xdr:from>
    <xdr:to>
      <xdr:col>16</xdr:col>
      <xdr:colOff>66675</xdr:colOff>
      <xdr:row>2</xdr:row>
      <xdr:rowOff>0</xdr:rowOff>
    </xdr:to>
    <xdr:pic>
      <xdr:nvPicPr>
        <xdr:cNvPr id="87047" name="Picture 6" descr="new ITFn44h"/>
        <xdr:cNvPicPr>
          <a:picLocks noChangeAspect="1" noChangeArrowheads="1"/>
        </xdr:cNvPicPr>
      </xdr:nvPicPr>
      <xdr:blipFill>
        <a:blip xmlns:r="http://schemas.openxmlformats.org/officeDocument/2006/relationships" r:embed="rId1" cstate="print"/>
        <a:srcRect/>
        <a:stretch>
          <a:fillRect/>
        </a:stretch>
      </xdr:blipFill>
      <xdr:spPr bwMode="auto">
        <a:xfrm>
          <a:off x="5429250" y="9525"/>
          <a:ext cx="923925" cy="428625"/>
        </a:xfrm>
        <a:prstGeom prst="rect">
          <a:avLst/>
        </a:prstGeom>
        <a:noFill/>
        <a:ln w="9525">
          <a:noFill/>
          <a:miter lim="800000"/>
          <a:headEnd/>
          <a:tailEnd/>
        </a:ln>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14</xdr:col>
      <xdr:colOff>0</xdr:colOff>
      <xdr:row>0</xdr:row>
      <xdr:rowOff>9525</xdr:rowOff>
    </xdr:from>
    <xdr:to>
      <xdr:col>16</xdr:col>
      <xdr:colOff>95250</xdr:colOff>
      <xdr:row>2</xdr:row>
      <xdr:rowOff>0</xdr:rowOff>
    </xdr:to>
    <xdr:pic>
      <xdr:nvPicPr>
        <xdr:cNvPr id="264199" name="Picture 6" descr="new ITFn44h"/>
        <xdr:cNvPicPr>
          <a:picLocks noChangeAspect="1" noChangeArrowheads="1"/>
        </xdr:cNvPicPr>
      </xdr:nvPicPr>
      <xdr:blipFill>
        <a:blip xmlns:r="http://schemas.openxmlformats.org/officeDocument/2006/relationships" r:embed="rId1" cstate="print"/>
        <a:srcRect/>
        <a:stretch>
          <a:fillRect/>
        </a:stretch>
      </xdr:blipFill>
      <xdr:spPr bwMode="auto">
        <a:xfrm>
          <a:off x="5457825" y="9525"/>
          <a:ext cx="923925" cy="428625"/>
        </a:xfrm>
        <a:prstGeom prst="rect">
          <a:avLst/>
        </a:prstGeom>
        <a:noFill/>
        <a:ln w="9525">
          <a:noFill/>
          <a:miter lim="800000"/>
          <a:headEnd/>
          <a:tailEnd/>
        </a:ln>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13</xdr:col>
      <xdr:colOff>704850</xdr:colOff>
      <xdr:row>0</xdr:row>
      <xdr:rowOff>9525</xdr:rowOff>
    </xdr:from>
    <xdr:to>
      <xdr:col>16</xdr:col>
      <xdr:colOff>85725</xdr:colOff>
      <xdr:row>2</xdr:row>
      <xdr:rowOff>0</xdr:rowOff>
    </xdr:to>
    <xdr:pic>
      <xdr:nvPicPr>
        <xdr:cNvPr id="90119" name="Picture 6" descr="new ITFn44h"/>
        <xdr:cNvPicPr>
          <a:picLocks noChangeAspect="1" noChangeArrowheads="1"/>
        </xdr:cNvPicPr>
      </xdr:nvPicPr>
      <xdr:blipFill>
        <a:blip xmlns:r="http://schemas.openxmlformats.org/officeDocument/2006/relationships" r:embed="rId1" cstate="print"/>
        <a:srcRect/>
        <a:stretch>
          <a:fillRect/>
        </a:stretch>
      </xdr:blipFill>
      <xdr:spPr bwMode="auto">
        <a:xfrm>
          <a:off x="5448300" y="9525"/>
          <a:ext cx="923925" cy="428625"/>
        </a:xfrm>
        <a:prstGeom prst="rect">
          <a:avLst/>
        </a:prstGeom>
        <a:noFill/>
        <a:ln w="9525">
          <a:noFill/>
          <a:miter lim="800000"/>
          <a:headEnd/>
          <a:tailEnd/>
        </a:ln>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14</xdr:col>
      <xdr:colOff>0</xdr:colOff>
      <xdr:row>0</xdr:row>
      <xdr:rowOff>9525</xdr:rowOff>
    </xdr:from>
    <xdr:to>
      <xdr:col>16</xdr:col>
      <xdr:colOff>95250</xdr:colOff>
      <xdr:row>2</xdr:row>
      <xdr:rowOff>0</xdr:rowOff>
    </xdr:to>
    <xdr:pic>
      <xdr:nvPicPr>
        <xdr:cNvPr id="88071" name="Picture 6" descr="new ITFn44h"/>
        <xdr:cNvPicPr>
          <a:picLocks noChangeAspect="1" noChangeArrowheads="1"/>
        </xdr:cNvPicPr>
      </xdr:nvPicPr>
      <xdr:blipFill>
        <a:blip xmlns:r="http://schemas.openxmlformats.org/officeDocument/2006/relationships" r:embed="rId1" cstate="print"/>
        <a:srcRect/>
        <a:stretch>
          <a:fillRect/>
        </a:stretch>
      </xdr:blipFill>
      <xdr:spPr bwMode="auto">
        <a:xfrm>
          <a:off x="5457825" y="9525"/>
          <a:ext cx="923925" cy="428625"/>
        </a:xfrm>
        <a:prstGeom prst="rect">
          <a:avLst/>
        </a:prstGeom>
        <a:noFill/>
        <a:ln w="9525">
          <a:noFill/>
          <a:miter lim="800000"/>
          <a:headEnd/>
          <a:tailEnd/>
        </a:ln>
      </xdr:spPr>
    </xdr:pic>
    <xdr:clientData/>
  </xdr:twoCellAnchor>
</xdr:wsDr>
</file>

<file path=xl/drawings/drawing22.xml><?xml version="1.0" encoding="utf-8"?>
<xdr:wsDr xmlns:xdr="http://schemas.openxmlformats.org/drawingml/2006/spreadsheetDrawing" xmlns:a="http://schemas.openxmlformats.org/drawingml/2006/main">
  <xdr:twoCellAnchor>
    <xdr:from>
      <xdr:col>13</xdr:col>
      <xdr:colOff>466725</xdr:colOff>
      <xdr:row>80</xdr:row>
      <xdr:rowOff>0</xdr:rowOff>
    </xdr:from>
    <xdr:to>
      <xdr:col>16</xdr:col>
      <xdr:colOff>104775</xdr:colOff>
      <xdr:row>80</xdr:row>
      <xdr:rowOff>0</xdr:rowOff>
    </xdr:to>
    <xdr:sp macro="" textlink="">
      <xdr:nvSpPr>
        <xdr:cNvPr id="89096" name="Picture 134"/>
        <xdr:cNvSpPr>
          <a:spLocks noChangeAspect="1" noChangeArrowheads="1"/>
        </xdr:cNvSpPr>
      </xdr:nvSpPr>
      <xdr:spPr bwMode="auto">
        <a:xfrm>
          <a:off x="5210175" y="9315450"/>
          <a:ext cx="1181100" cy="0"/>
        </a:xfrm>
        <a:prstGeom prst="rect">
          <a:avLst/>
        </a:prstGeom>
        <a:noFill/>
        <a:ln w="9525">
          <a:noFill/>
          <a:miter lim="800000"/>
          <a:headEnd/>
          <a:tailEnd/>
        </a:ln>
      </xdr:spPr>
    </xdr:sp>
    <xdr:clientData/>
  </xdr:twoCellAnchor>
  <xdr:twoCellAnchor editAs="oneCell">
    <xdr:from>
      <xdr:col>14</xdr:col>
      <xdr:colOff>0</xdr:colOff>
      <xdr:row>0</xdr:row>
      <xdr:rowOff>9525</xdr:rowOff>
    </xdr:from>
    <xdr:to>
      <xdr:col>16</xdr:col>
      <xdr:colOff>95250</xdr:colOff>
      <xdr:row>2</xdr:row>
      <xdr:rowOff>0</xdr:rowOff>
    </xdr:to>
    <xdr:pic>
      <xdr:nvPicPr>
        <xdr:cNvPr id="89097" name="Picture 7" descr="new ITFn44h"/>
        <xdr:cNvPicPr>
          <a:picLocks noChangeAspect="1" noChangeArrowheads="1"/>
        </xdr:cNvPicPr>
      </xdr:nvPicPr>
      <xdr:blipFill>
        <a:blip xmlns:r="http://schemas.openxmlformats.org/officeDocument/2006/relationships" r:embed="rId1" cstate="print"/>
        <a:srcRect/>
        <a:stretch>
          <a:fillRect/>
        </a:stretch>
      </xdr:blipFill>
      <xdr:spPr bwMode="auto">
        <a:xfrm>
          <a:off x="5457825" y="9525"/>
          <a:ext cx="923925" cy="428625"/>
        </a:xfrm>
        <a:prstGeom prst="rect">
          <a:avLst/>
        </a:prstGeom>
        <a:noFill/>
        <a:ln w="9525">
          <a:noFill/>
          <a:miter lim="800000"/>
          <a:headEnd/>
          <a:tailEnd/>
        </a:ln>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15</xdr:col>
      <xdr:colOff>200025</xdr:colOff>
      <xdr:row>0</xdr:row>
      <xdr:rowOff>19050</xdr:rowOff>
    </xdr:from>
    <xdr:to>
      <xdr:col>17</xdr:col>
      <xdr:colOff>342900</xdr:colOff>
      <xdr:row>1</xdr:row>
      <xdr:rowOff>114300</xdr:rowOff>
    </xdr:to>
    <xdr:pic>
      <xdr:nvPicPr>
        <xdr:cNvPr id="110596" name="Picture 3" descr="new ITFn44h"/>
        <xdr:cNvPicPr>
          <a:picLocks noChangeAspect="1" noChangeArrowheads="1"/>
        </xdr:cNvPicPr>
      </xdr:nvPicPr>
      <xdr:blipFill>
        <a:blip xmlns:r="http://schemas.openxmlformats.org/officeDocument/2006/relationships" r:embed="rId1" cstate="print"/>
        <a:srcRect/>
        <a:stretch>
          <a:fillRect/>
        </a:stretch>
      </xdr:blipFill>
      <xdr:spPr bwMode="auto">
        <a:xfrm>
          <a:off x="8201025" y="19050"/>
          <a:ext cx="923925" cy="428625"/>
        </a:xfrm>
        <a:prstGeom prst="rect">
          <a:avLst/>
        </a:prstGeom>
        <a:noFill/>
        <a:ln w="9525">
          <a:noFill/>
          <a:miter lim="800000"/>
          <a:headEnd/>
          <a:tailEnd/>
        </a:ln>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15</xdr:col>
      <xdr:colOff>200025</xdr:colOff>
      <xdr:row>0</xdr:row>
      <xdr:rowOff>9525</xdr:rowOff>
    </xdr:from>
    <xdr:to>
      <xdr:col>17</xdr:col>
      <xdr:colOff>552450</xdr:colOff>
      <xdr:row>1</xdr:row>
      <xdr:rowOff>104775</xdr:rowOff>
    </xdr:to>
    <xdr:pic>
      <xdr:nvPicPr>
        <xdr:cNvPr id="94223" name="Picture 14" descr="new ITFn44h"/>
        <xdr:cNvPicPr>
          <a:picLocks noChangeAspect="1" noChangeArrowheads="1"/>
        </xdr:cNvPicPr>
      </xdr:nvPicPr>
      <xdr:blipFill>
        <a:blip xmlns:r="http://schemas.openxmlformats.org/officeDocument/2006/relationships" r:embed="rId1" cstate="print"/>
        <a:srcRect/>
        <a:stretch>
          <a:fillRect/>
        </a:stretch>
      </xdr:blipFill>
      <xdr:spPr bwMode="auto">
        <a:xfrm>
          <a:off x="8191500" y="9525"/>
          <a:ext cx="923925" cy="428625"/>
        </a:xfrm>
        <a:prstGeom prst="rect">
          <a:avLst/>
        </a:prstGeom>
        <a:noFill/>
        <a:ln w="9525">
          <a:noFill/>
          <a:miter lim="800000"/>
          <a:headEnd/>
          <a:tailEnd/>
        </a:ln>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13</xdr:col>
      <xdr:colOff>704850</xdr:colOff>
      <xdr:row>0</xdr:row>
      <xdr:rowOff>9525</xdr:rowOff>
    </xdr:from>
    <xdr:to>
      <xdr:col>16</xdr:col>
      <xdr:colOff>85725</xdr:colOff>
      <xdr:row>2</xdr:row>
      <xdr:rowOff>0</xdr:rowOff>
    </xdr:to>
    <xdr:pic>
      <xdr:nvPicPr>
        <xdr:cNvPr id="95239" name="Picture 6" descr="new ITFn44h"/>
        <xdr:cNvPicPr>
          <a:picLocks noChangeAspect="1" noChangeArrowheads="1"/>
        </xdr:cNvPicPr>
      </xdr:nvPicPr>
      <xdr:blipFill>
        <a:blip xmlns:r="http://schemas.openxmlformats.org/officeDocument/2006/relationships" r:embed="rId1" cstate="print"/>
        <a:srcRect/>
        <a:stretch>
          <a:fillRect/>
        </a:stretch>
      </xdr:blipFill>
      <xdr:spPr bwMode="auto">
        <a:xfrm>
          <a:off x="5448300" y="9525"/>
          <a:ext cx="923925" cy="428625"/>
        </a:xfrm>
        <a:prstGeom prst="rect">
          <a:avLst/>
        </a:prstGeom>
        <a:noFill/>
        <a:ln w="9525">
          <a:noFill/>
          <a:miter lim="800000"/>
          <a:headEnd/>
          <a:tailEnd/>
        </a:ln>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13</xdr:col>
      <xdr:colOff>704850</xdr:colOff>
      <xdr:row>0</xdr:row>
      <xdr:rowOff>9525</xdr:rowOff>
    </xdr:from>
    <xdr:to>
      <xdr:col>16</xdr:col>
      <xdr:colOff>85725</xdr:colOff>
      <xdr:row>2</xdr:row>
      <xdr:rowOff>0</xdr:rowOff>
    </xdr:to>
    <xdr:pic>
      <xdr:nvPicPr>
        <xdr:cNvPr id="96263" name="Picture 6" descr="new ITFn44h"/>
        <xdr:cNvPicPr>
          <a:picLocks noChangeAspect="1" noChangeArrowheads="1"/>
        </xdr:cNvPicPr>
      </xdr:nvPicPr>
      <xdr:blipFill>
        <a:blip xmlns:r="http://schemas.openxmlformats.org/officeDocument/2006/relationships" r:embed="rId1" cstate="print"/>
        <a:srcRect/>
        <a:stretch>
          <a:fillRect/>
        </a:stretch>
      </xdr:blipFill>
      <xdr:spPr bwMode="auto">
        <a:xfrm>
          <a:off x="5448300" y="9525"/>
          <a:ext cx="923925" cy="428625"/>
        </a:xfrm>
        <a:prstGeom prst="rect">
          <a:avLst/>
        </a:prstGeom>
        <a:noFill/>
        <a:ln w="9525">
          <a:noFill/>
          <a:miter lim="800000"/>
          <a:headEnd/>
          <a:tailEnd/>
        </a:ln>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13</xdr:col>
      <xdr:colOff>685800</xdr:colOff>
      <xdr:row>0</xdr:row>
      <xdr:rowOff>9525</xdr:rowOff>
    </xdr:from>
    <xdr:to>
      <xdr:col>16</xdr:col>
      <xdr:colOff>66675</xdr:colOff>
      <xdr:row>2</xdr:row>
      <xdr:rowOff>0</xdr:rowOff>
    </xdr:to>
    <xdr:pic>
      <xdr:nvPicPr>
        <xdr:cNvPr id="97287" name="Picture 6" descr="new ITFn44h"/>
        <xdr:cNvPicPr>
          <a:picLocks noChangeAspect="1" noChangeArrowheads="1"/>
        </xdr:cNvPicPr>
      </xdr:nvPicPr>
      <xdr:blipFill>
        <a:blip xmlns:r="http://schemas.openxmlformats.org/officeDocument/2006/relationships" r:embed="rId1" cstate="print"/>
        <a:srcRect/>
        <a:stretch>
          <a:fillRect/>
        </a:stretch>
      </xdr:blipFill>
      <xdr:spPr bwMode="auto">
        <a:xfrm>
          <a:off x="5429250" y="9525"/>
          <a:ext cx="923925" cy="428625"/>
        </a:xfrm>
        <a:prstGeom prst="rect">
          <a:avLst/>
        </a:prstGeom>
        <a:noFill/>
        <a:ln w="9525">
          <a:noFill/>
          <a:miter lim="800000"/>
          <a:headEnd/>
          <a:tailEnd/>
        </a:ln>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13</xdr:col>
      <xdr:colOff>704850</xdr:colOff>
      <xdr:row>0</xdr:row>
      <xdr:rowOff>9525</xdr:rowOff>
    </xdr:from>
    <xdr:to>
      <xdr:col>16</xdr:col>
      <xdr:colOff>85725</xdr:colOff>
      <xdr:row>2</xdr:row>
      <xdr:rowOff>0</xdr:rowOff>
    </xdr:to>
    <xdr:pic>
      <xdr:nvPicPr>
        <xdr:cNvPr id="265223" name="Picture 6" descr="new ITFn44h"/>
        <xdr:cNvPicPr>
          <a:picLocks noChangeAspect="1" noChangeArrowheads="1"/>
        </xdr:cNvPicPr>
      </xdr:nvPicPr>
      <xdr:blipFill>
        <a:blip xmlns:r="http://schemas.openxmlformats.org/officeDocument/2006/relationships" r:embed="rId1" cstate="print"/>
        <a:srcRect/>
        <a:stretch>
          <a:fillRect/>
        </a:stretch>
      </xdr:blipFill>
      <xdr:spPr bwMode="auto">
        <a:xfrm>
          <a:off x="5448300" y="9525"/>
          <a:ext cx="923925" cy="428625"/>
        </a:xfrm>
        <a:prstGeom prst="rect">
          <a:avLst/>
        </a:prstGeom>
        <a:noFill/>
        <a:ln w="9525">
          <a:noFill/>
          <a:miter lim="800000"/>
          <a:headEnd/>
          <a:tailEnd/>
        </a:ln>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13</xdr:col>
      <xdr:colOff>704850</xdr:colOff>
      <xdr:row>0</xdr:row>
      <xdr:rowOff>9525</xdr:rowOff>
    </xdr:from>
    <xdr:to>
      <xdr:col>16</xdr:col>
      <xdr:colOff>85725</xdr:colOff>
      <xdr:row>2</xdr:row>
      <xdr:rowOff>0</xdr:rowOff>
    </xdr:to>
    <xdr:pic>
      <xdr:nvPicPr>
        <xdr:cNvPr id="98311" name="Picture 6" descr="new ITFn44h"/>
        <xdr:cNvPicPr>
          <a:picLocks noChangeAspect="1" noChangeArrowheads="1"/>
        </xdr:cNvPicPr>
      </xdr:nvPicPr>
      <xdr:blipFill>
        <a:blip xmlns:r="http://schemas.openxmlformats.org/officeDocument/2006/relationships" r:embed="rId1" cstate="print"/>
        <a:srcRect/>
        <a:stretch>
          <a:fillRect/>
        </a:stretch>
      </xdr:blipFill>
      <xdr:spPr bwMode="auto">
        <a:xfrm>
          <a:off x="5448300" y="9525"/>
          <a:ext cx="923925" cy="428625"/>
        </a:xfrm>
        <a:prstGeom prst="rect">
          <a:avLst/>
        </a:prstGeom>
        <a:noFill/>
        <a:ln w="9525">
          <a:noFill/>
          <a:miter lim="800000"/>
          <a:headEnd/>
          <a:tailEnd/>
        </a:ln>
      </xdr:spPr>
    </xdr:pic>
    <xdr:clientData/>
  </xdr:twoCellAnchor>
</xdr:wsDr>
</file>

<file path=xl/drawings/drawing30.xml><?xml version="1.0" encoding="utf-8"?>
<xdr:wsDr xmlns:xdr="http://schemas.openxmlformats.org/drawingml/2006/spreadsheetDrawing" xmlns:a="http://schemas.openxmlformats.org/drawingml/2006/main">
  <xdr:twoCellAnchor editAs="oneCell">
    <xdr:from>
      <xdr:col>13</xdr:col>
      <xdr:colOff>704850</xdr:colOff>
      <xdr:row>0</xdr:row>
      <xdr:rowOff>9525</xdr:rowOff>
    </xdr:from>
    <xdr:to>
      <xdr:col>16</xdr:col>
      <xdr:colOff>85725</xdr:colOff>
      <xdr:row>2</xdr:row>
      <xdr:rowOff>0</xdr:rowOff>
    </xdr:to>
    <xdr:pic>
      <xdr:nvPicPr>
        <xdr:cNvPr id="99335" name="Picture 6" descr="new ITFn44h"/>
        <xdr:cNvPicPr>
          <a:picLocks noChangeAspect="1" noChangeArrowheads="1"/>
        </xdr:cNvPicPr>
      </xdr:nvPicPr>
      <xdr:blipFill>
        <a:blip xmlns:r="http://schemas.openxmlformats.org/officeDocument/2006/relationships" r:embed="rId1" cstate="print"/>
        <a:srcRect/>
        <a:stretch>
          <a:fillRect/>
        </a:stretch>
      </xdr:blipFill>
      <xdr:spPr bwMode="auto">
        <a:xfrm>
          <a:off x="5448300" y="9525"/>
          <a:ext cx="923925" cy="428625"/>
        </a:xfrm>
        <a:prstGeom prst="rect">
          <a:avLst/>
        </a:prstGeom>
        <a:noFill/>
        <a:ln w="9525">
          <a:noFill/>
          <a:miter lim="800000"/>
          <a:headEnd/>
          <a:tailEnd/>
        </a:ln>
      </xdr:spPr>
    </xdr:pic>
    <xdr:clientData/>
  </xdr:twoCellAnchor>
</xdr:wsDr>
</file>

<file path=xl/drawings/drawing31.xml><?xml version="1.0" encoding="utf-8"?>
<xdr:wsDr xmlns:xdr="http://schemas.openxmlformats.org/drawingml/2006/spreadsheetDrawing" xmlns:a="http://schemas.openxmlformats.org/drawingml/2006/main">
  <xdr:twoCellAnchor>
    <xdr:from>
      <xdr:col>13</xdr:col>
      <xdr:colOff>466725</xdr:colOff>
      <xdr:row>80</xdr:row>
      <xdr:rowOff>0</xdr:rowOff>
    </xdr:from>
    <xdr:to>
      <xdr:col>16</xdr:col>
      <xdr:colOff>104775</xdr:colOff>
      <xdr:row>80</xdr:row>
      <xdr:rowOff>0</xdr:rowOff>
    </xdr:to>
    <xdr:sp macro="" textlink="">
      <xdr:nvSpPr>
        <xdr:cNvPr id="100360" name="Picture 134"/>
        <xdr:cNvSpPr>
          <a:spLocks noChangeAspect="1" noChangeArrowheads="1"/>
        </xdr:cNvSpPr>
      </xdr:nvSpPr>
      <xdr:spPr bwMode="auto">
        <a:xfrm>
          <a:off x="5210175" y="9315450"/>
          <a:ext cx="1181100" cy="0"/>
        </a:xfrm>
        <a:prstGeom prst="rect">
          <a:avLst/>
        </a:prstGeom>
        <a:noFill/>
        <a:ln w="9525">
          <a:noFill/>
          <a:miter lim="800000"/>
          <a:headEnd/>
          <a:tailEnd/>
        </a:ln>
      </xdr:spPr>
    </xdr:sp>
    <xdr:clientData/>
  </xdr:twoCellAnchor>
  <xdr:twoCellAnchor editAs="oneCell">
    <xdr:from>
      <xdr:col>14</xdr:col>
      <xdr:colOff>0</xdr:colOff>
      <xdr:row>0</xdr:row>
      <xdr:rowOff>9525</xdr:rowOff>
    </xdr:from>
    <xdr:to>
      <xdr:col>16</xdr:col>
      <xdr:colOff>95250</xdr:colOff>
      <xdr:row>2</xdr:row>
      <xdr:rowOff>0</xdr:rowOff>
    </xdr:to>
    <xdr:pic>
      <xdr:nvPicPr>
        <xdr:cNvPr id="100361" name="Picture 7" descr="new ITFn44h"/>
        <xdr:cNvPicPr>
          <a:picLocks noChangeAspect="1" noChangeArrowheads="1"/>
        </xdr:cNvPicPr>
      </xdr:nvPicPr>
      <xdr:blipFill>
        <a:blip xmlns:r="http://schemas.openxmlformats.org/officeDocument/2006/relationships" r:embed="rId1" cstate="print"/>
        <a:srcRect/>
        <a:stretch>
          <a:fillRect/>
        </a:stretch>
      </xdr:blipFill>
      <xdr:spPr bwMode="auto">
        <a:xfrm>
          <a:off x="5457825" y="9525"/>
          <a:ext cx="923925" cy="428625"/>
        </a:xfrm>
        <a:prstGeom prst="rect">
          <a:avLst/>
        </a:prstGeom>
        <a:noFill/>
        <a:ln w="9525">
          <a:noFill/>
          <a:miter lim="800000"/>
          <a:headEnd/>
          <a:tailEnd/>
        </a:ln>
      </xdr:spPr>
    </xdr:pic>
    <xdr:clientData/>
  </xdr:twoCellAnchor>
</xdr:wsDr>
</file>

<file path=xl/drawings/drawing32.xml><?xml version="1.0" encoding="utf-8"?>
<xdr:wsDr xmlns:xdr="http://schemas.openxmlformats.org/drawingml/2006/spreadsheetDrawing" xmlns:a="http://schemas.openxmlformats.org/drawingml/2006/main">
  <xdr:twoCellAnchor editAs="oneCell">
    <xdr:from>
      <xdr:col>10</xdr:col>
      <xdr:colOff>190500</xdr:colOff>
      <xdr:row>0</xdr:row>
      <xdr:rowOff>9525</xdr:rowOff>
    </xdr:from>
    <xdr:to>
      <xdr:col>11</xdr:col>
      <xdr:colOff>533400</xdr:colOff>
      <xdr:row>1</xdr:row>
      <xdr:rowOff>104775</xdr:rowOff>
    </xdr:to>
    <xdr:pic>
      <xdr:nvPicPr>
        <xdr:cNvPr id="117764" name="Picture 3" descr="new ITFn44h"/>
        <xdr:cNvPicPr>
          <a:picLocks noChangeAspect="1" noChangeArrowheads="1"/>
        </xdr:cNvPicPr>
      </xdr:nvPicPr>
      <xdr:blipFill>
        <a:blip xmlns:r="http://schemas.openxmlformats.org/officeDocument/2006/relationships" r:embed="rId1" cstate="print"/>
        <a:srcRect/>
        <a:stretch>
          <a:fillRect/>
        </a:stretch>
      </xdr:blipFill>
      <xdr:spPr bwMode="auto">
        <a:xfrm>
          <a:off x="8067675" y="9525"/>
          <a:ext cx="923925" cy="428625"/>
        </a:xfrm>
        <a:prstGeom prst="rect">
          <a:avLst/>
        </a:prstGeom>
        <a:noFill/>
        <a:ln w="9525">
          <a:noFill/>
          <a:miter lim="800000"/>
          <a:headEnd/>
          <a:tailEnd/>
        </a:ln>
      </xdr:spPr>
    </xdr:pic>
    <xdr:clientData/>
  </xdr:twoCellAnchor>
</xdr:wsDr>
</file>

<file path=xl/drawings/drawing33.xml><?xml version="1.0" encoding="utf-8"?>
<xdr:wsDr xmlns:xdr="http://schemas.openxmlformats.org/drawingml/2006/spreadsheetDrawing" xmlns:a="http://schemas.openxmlformats.org/drawingml/2006/main">
  <xdr:twoCellAnchor editAs="oneCell">
    <xdr:from>
      <xdr:col>19</xdr:col>
      <xdr:colOff>95250</xdr:colOff>
      <xdr:row>0</xdr:row>
      <xdr:rowOff>9525</xdr:rowOff>
    </xdr:from>
    <xdr:to>
      <xdr:col>21</xdr:col>
      <xdr:colOff>257175</xdr:colOff>
      <xdr:row>1</xdr:row>
      <xdr:rowOff>104775</xdr:rowOff>
    </xdr:to>
    <xdr:pic>
      <xdr:nvPicPr>
        <xdr:cNvPr id="118789" name="Picture 4" descr="new ITFn44h"/>
        <xdr:cNvPicPr>
          <a:picLocks noChangeAspect="1" noChangeArrowheads="1"/>
        </xdr:cNvPicPr>
      </xdr:nvPicPr>
      <xdr:blipFill>
        <a:blip xmlns:r="http://schemas.openxmlformats.org/officeDocument/2006/relationships" r:embed="rId1" cstate="print"/>
        <a:srcRect/>
        <a:stretch>
          <a:fillRect/>
        </a:stretch>
      </xdr:blipFill>
      <xdr:spPr bwMode="auto">
        <a:xfrm>
          <a:off x="8858250" y="9525"/>
          <a:ext cx="923925" cy="428625"/>
        </a:xfrm>
        <a:prstGeom prst="rect">
          <a:avLst/>
        </a:prstGeom>
        <a:noFill/>
        <a:ln w="9525">
          <a:noFill/>
          <a:miter lim="800000"/>
          <a:headEnd/>
          <a:tailEnd/>
        </a:ln>
      </xdr:spPr>
    </xdr:pic>
    <xdr:clientData/>
  </xdr:twoCellAnchor>
</xdr:wsDr>
</file>

<file path=xl/drawings/drawing34.xml><?xml version="1.0" encoding="utf-8"?>
<xdr:wsDr xmlns:xdr="http://schemas.openxmlformats.org/drawingml/2006/spreadsheetDrawing" xmlns:a="http://schemas.openxmlformats.org/drawingml/2006/main">
  <xdr:twoCellAnchor editAs="oneCell">
    <xdr:from>
      <xdr:col>13</xdr:col>
      <xdr:colOff>676275</xdr:colOff>
      <xdr:row>0</xdr:row>
      <xdr:rowOff>9525</xdr:rowOff>
    </xdr:from>
    <xdr:to>
      <xdr:col>16</xdr:col>
      <xdr:colOff>57150</xdr:colOff>
      <xdr:row>2</xdr:row>
      <xdr:rowOff>0</xdr:rowOff>
    </xdr:to>
    <xdr:pic>
      <xdr:nvPicPr>
        <xdr:cNvPr id="119815" name="Picture 6" descr="new ITFn44h"/>
        <xdr:cNvPicPr>
          <a:picLocks noChangeAspect="1" noChangeArrowheads="1"/>
        </xdr:cNvPicPr>
      </xdr:nvPicPr>
      <xdr:blipFill>
        <a:blip xmlns:r="http://schemas.openxmlformats.org/officeDocument/2006/relationships" r:embed="rId1" cstate="print"/>
        <a:srcRect/>
        <a:stretch>
          <a:fillRect/>
        </a:stretch>
      </xdr:blipFill>
      <xdr:spPr bwMode="auto">
        <a:xfrm>
          <a:off x="5419725" y="9525"/>
          <a:ext cx="923925" cy="428625"/>
        </a:xfrm>
        <a:prstGeom prst="rect">
          <a:avLst/>
        </a:prstGeom>
        <a:noFill/>
        <a:ln w="9525">
          <a:noFill/>
          <a:miter lim="800000"/>
          <a:headEnd/>
          <a:tailEnd/>
        </a:ln>
      </xdr:spPr>
    </xdr:pic>
    <xdr:clientData/>
  </xdr:twoCellAnchor>
</xdr:wsDr>
</file>

<file path=xl/drawings/drawing35.xml><?xml version="1.0" encoding="utf-8"?>
<xdr:wsDr xmlns:xdr="http://schemas.openxmlformats.org/drawingml/2006/spreadsheetDrawing" xmlns:a="http://schemas.openxmlformats.org/drawingml/2006/main">
  <xdr:twoCellAnchor editAs="oneCell">
    <xdr:from>
      <xdr:col>13</xdr:col>
      <xdr:colOff>685800</xdr:colOff>
      <xdr:row>0</xdr:row>
      <xdr:rowOff>9525</xdr:rowOff>
    </xdr:from>
    <xdr:to>
      <xdr:col>16</xdr:col>
      <xdr:colOff>66675</xdr:colOff>
      <xdr:row>2</xdr:row>
      <xdr:rowOff>0</xdr:rowOff>
    </xdr:to>
    <xdr:pic>
      <xdr:nvPicPr>
        <xdr:cNvPr id="121863" name="Picture 6" descr="new ITFn44h"/>
        <xdr:cNvPicPr>
          <a:picLocks noChangeAspect="1" noChangeArrowheads="1"/>
        </xdr:cNvPicPr>
      </xdr:nvPicPr>
      <xdr:blipFill>
        <a:blip xmlns:r="http://schemas.openxmlformats.org/officeDocument/2006/relationships" r:embed="rId1" cstate="print"/>
        <a:srcRect/>
        <a:stretch>
          <a:fillRect/>
        </a:stretch>
      </xdr:blipFill>
      <xdr:spPr bwMode="auto">
        <a:xfrm>
          <a:off x="5429250" y="9525"/>
          <a:ext cx="923925" cy="428625"/>
        </a:xfrm>
        <a:prstGeom prst="rect">
          <a:avLst/>
        </a:prstGeom>
        <a:noFill/>
        <a:ln w="9525">
          <a:noFill/>
          <a:miter lim="800000"/>
          <a:headEnd/>
          <a:tailEnd/>
        </a:ln>
      </xdr:spPr>
    </xdr:pic>
    <xdr:clientData/>
  </xdr:twoCellAnchor>
</xdr:wsDr>
</file>

<file path=xl/drawings/drawing36.xml><?xml version="1.0" encoding="utf-8"?>
<xdr:wsDr xmlns:xdr="http://schemas.openxmlformats.org/drawingml/2006/spreadsheetDrawing" xmlns:a="http://schemas.openxmlformats.org/drawingml/2006/main">
  <xdr:twoCellAnchor editAs="oneCell">
    <xdr:from>
      <xdr:col>13</xdr:col>
      <xdr:colOff>695325</xdr:colOff>
      <xdr:row>0</xdr:row>
      <xdr:rowOff>9525</xdr:rowOff>
    </xdr:from>
    <xdr:to>
      <xdr:col>16</xdr:col>
      <xdr:colOff>76200</xdr:colOff>
      <xdr:row>2</xdr:row>
      <xdr:rowOff>0</xdr:rowOff>
    </xdr:to>
    <xdr:pic>
      <xdr:nvPicPr>
        <xdr:cNvPr id="120847" name="Picture 14" descr="new ITFn44h"/>
        <xdr:cNvPicPr>
          <a:picLocks noChangeAspect="1" noChangeArrowheads="1"/>
        </xdr:cNvPicPr>
      </xdr:nvPicPr>
      <xdr:blipFill>
        <a:blip xmlns:r="http://schemas.openxmlformats.org/officeDocument/2006/relationships" r:embed="rId1" cstate="print"/>
        <a:srcRect/>
        <a:stretch>
          <a:fillRect/>
        </a:stretch>
      </xdr:blipFill>
      <xdr:spPr bwMode="auto">
        <a:xfrm>
          <a:off x="5438775" y="9525"/>
          <a:ext cx="923925" cy="428625"/>
        </a:xfrm>
        <a:prstGeom prst="rect">
          <a:avLst/>
        </a:prstGeom>
        <a:noFill/>
        <a:ln w="9525">
          <a:noFill/>
          <a:miter lim="800000"/>
          <a:headEnd/>
          <a:tailEnd/>
        </a:ln>
      </xdr:spPr>
    </xdr:pic>
    <xdr:clientData/>
  </xdr:twoCellAnchor>
</xdr:wsDr>
</file>

<file path=xl/drawings/drawing37.xml><?xml version="1.0" encoding="utf-8"?>
<xdr:wsDr xmlns:xdr="http://schemas.openxmlformats.org/drawingml/2006/spreadsheetDrawing" xmlns:a="http://schemas.openxmlformats.org/drawingml/2006/main">
  <xdr:twoCellAnchor editAs="oneCell">
    <xdr:from>
      <xdr:col>10</xdr:col>
      <xdr:colOff>161925</xdr:colOff>
      <xdr:row>0</xdr:row>
      <xdr:rowOff>9525</xdr:rowOff>
    </xdr:from>
    <xdr:to>
      <xdr:col>11</xdr:col>
      <xdr:colOff>514350</xdr:colOff>
      <xdr:row>1</xdr:row>
      <xdr:rowOff>104775</xdr:rowOff>
    </xdr:to>
    <xdr:pic>
      <xdr:nvPicPr>
        <xdr:cNvPr id="122884" name="Picture 3" descr="new ITFn44h"/>
        <xdr:cNvPicPr>
          <a:picLocks noChangeAspect="1" noChangeArrowheads="1"/>
        </xdr:cNvPicPr>
      </xdr:nvPicPr>
      <xdr:blipFill>
        <a:blip xmlns:r="http://schemas.openxmlformats.org/officeDocument/2006/relationships" r:embed="rId1" cstate="print"/>
        <a:srcRect/>
        <a:stretch>
          <a:fillRect/>
        </a:stretch>
      </xdr:blipFill>
      <xdr:spPr bwMode="auto">
        <a:xfrm>
          <a:off x="7924800" y="9525"/>
          <a:ext cx="923925" cy="428625"/>
        </a:xfrm>
        <a:prstGeom prst="rect">
          <a:avLst/>
        </a:prstGeom>
        <a:noFill/>
        <a:ln w="9525">
          <a:noFill/>
          <a:miter lim="800000"/>
          <a:headEnd/>
          <a:tailEnd/>
        </a:ln>
      </xdr:spPr>
    </xdr:pic>
    <xdr:clientData/>
  </xdr:twoCellAnchor>
</xdr:wsDr>
</file>

<file path=xl/drawings/drawing38.xml><?xml version="1.0" encoding="utf-8"?>
<xdr:wsDr xmlns:xdr="http://schemas.openxmlformats.org/drawingml/2006/spreadsheetDrawing" xmlns:a="http://schemas.openxmlformats.org/drawingml/2006/main">
  <xdr:twoCellAnchor editAs="oneCell">
    <xdr:from>
      <xdr:col>19</xdr:col>
      <xdr:colOff>95250</xdr:colOff>
      <xdr:row>0</xdr:row>
      <xdr:rowOff>19050</xdr:rowOff>
    </xdr:from>
    <xdr:to>
      <xdr:col>21</xdr:col>
      <xdr:colOff>257175</xdr:colOff>
      <xdr:row>1</xdr:row>
      <xdr:rowOff>114300</xdr:rowOff>
    </xdr:to>
    <xdr:pic>
      <xdr:nvPicPr>
        <xdr:cNvPr id="123909" name="Picture 4" descr="new ITFn44h"/>
        <xdr:cNvPicPr>
          <a:picLocks noChangeAspect="1" noChangeArrowheads="1"/>
        </xdr:cNvPicPr>
      </xdr:nvPicPr>
      <xdr:blipFill>
        <a:blip xmlns:r="http://schemas.openxmlformats.org/officeDocument/2006/relationships" r:embed="rId1" cstate="print"/>
        <a:srcRect/>
        <a:stretch>
          <a:fillRect/>
        </a:stretch>
      </xdr:blipFill>
      <xdr:spPr bwMode="auto">
        <a:xfrm>
          <a:off x="8858250" y="19050"/>
          <a:ext cx="923925" cy="428625"/>
        </a:xfrm>
        <a:prstGeom prst="rect">
          <a:avLst/>
        </a:prstGeom>
        <a:noFill/>
        <a:ln w="9525">
          <a:noFill/>
          <a:miter lim="800000"/>
          <a:headEnd/>
          <a:tailEnd/>
        </a:ln>
      </xdr:spPr>
    </xdr:pic>
    <xdr:clientData/>
  </xdr:twoCellAnchor>
</xdr:wsDr>
</file>

<file path=xl/drawings/drawing39.xml><?xml version="1.0" encoding="utf-8"?>
<xdr:wsDr xmlns:xdr="http://schemas.openxmlformats.org/drawingml/2006/spreadsheetDrawing" xmlns:a="http://schemas.openxmlformats.org/drawingml/2006/main">
  <xdr:twoCellAnchor editAs="oneCell">
    <xdr:from>
      <xdr:col>13</xdr:col>
      <xdr:colOff>704850</xdr:colOff>
      <xdr:row>0</xdr:row>
      <xdr:rowOff>9525</xdr:rowOff>
    </xdr:from>
    <xdr:to>
      <xdr:col>16</xdr:col>
      <xdr:colOff>85725</xdr:colOff>
      <xdr:row>2</xdr:row>
      <xdr:rowOff>0</xdr:rowOff>
    </xdr:to>
    <xdr:pic>
      <xdr:nvPicPr>
        <xdr:cNvPr id="124935" name="Picture 6" descr="new ITFn44h"/>
        <xdr:cNvPicPr>
          <a:picLocks noChangeAspect="1" noChangeArrowheads="1"/>
        </xdr:cNvPicPr>
      </xdr:nvPicPr>
      <xdr:blipFill>
        <a:blip xmlns:r="http://schemas.openxmlformats.org/officeDocument/2006/relationships" r:embed="rId1" cstate="print"/>
        <a:srcRect/>
        <a:stretch>
          <a:fillRect/>
        </a:stretch>
      </xdr:blipFill>
      <xdr:spPr bwMode="auto">
        <a:xfrm>
          <a:off x="5448300" y="9525"/>
          <a:ext cx="923925" cy="428625"/>
        </a:xfrm>
        <a:prstGeom prst="rect">
          <a:avLst/>
        </a:prstGeom>
        <a:noFill/>
        <a:ln w="9525">
          <a:noFill/>
          <a:miter lim="800000"/>
          <a:headEnd/>
          <a:tailEnd/>
        </a:ln>
      </xdr:spPr>
    </xdr:pic>
    <xdr:clientData/>
  </xdr:twoCellAnchor>
</xdr:wsDr>
</file>

<file path=xl/drawings/drawing40.xml><?xml version="1.0" encoding="utf-8"?>
<xdr:wsDr xmlns:xdr="http://schemas.openxmlformats.org/drawingml/2006/spreadsheetDrawing" xmlns:a="http://schemas.openxmlformats.org/drawingml/2006/main">
  <xdr:twoCellAnchor editAs="oneCell">
    <xdr:from>
      <xdr:col>13</xdr:col>
      <xdr:colOff>695325</xdr:colOff>
      <xdr:row>0</xdr:row>
      <xdr:rowOff>9525</xdr:rowOff>
    </xdr:from>
    <xdr:to>
      <xdr:col>16</xdr:col>
      <xdr:colOff>76200</xdr:colOff>
      <xdr:row>2</xdr:row>
      <xdr:rowOff>0</xdr:rowOff>
    </xdr:to>
    <xdr:pic>
      <xdr:nvPicPr>
        <xdr:cNvPr id="125959" name="Picture 6" descr="new ITFn44h"/>
        <xdr:cNvPicPr>
          <a:picLocks noChangeAspect="1" noChangeArrowheads="1"/>
        </xdr:cNvPicPr>
      </xdr:nvPicPr>
      <xdr:blipFill>
        <a:blip xmlns:r="http://schemas.openxmlformats.org/officeDocument/2006/relationships" r:embed="rId1" cstate="print"/>
        <a:srcRect/>
        <a:stretch>
          <a:fillRect/>
        </a:stretch>
      </xdr:blipFill>
      <xdr:spPr bwMode="auto">
        <a:xfrm>
          <a:off x="5438775" y="9525"/>
          <a:ext cx="923925" cy="428625"/>
        </a:xfrm>
        <a:prstGeom prst="rect">
          <a:avLst/>
        </a:prstGeom>
        <a:noFill/>
        <a:ln w="9525">
          <a:noFill/>
          <a:miter lim="800000"/>
          <a:headEnd/>
          <a:tailEnd/>
        </a:ln>
      </xdr:spPr>
    </xdr:pic>
    <xdr:clientData/>
  </xdr:twoCellAnchor>
</xdr:wsDr>
</file>

<file path=xl/drawings/drawing41.xml><?xml version="1.0" encoding="utf-8"?>
<xdr:wsDr xmlns:xdr="http://schemas.openxmlformats.org/drawingml/2006/spreadsheetDrawing" xmlns:a="http://schemas.openxmlformats.org/drawingml/2006/main">
  <xdr:twoCellAnchor editAs="oneCell">
    <xdr:from>
      <xdr:col>13</xdr:col>
      <xdr:colOff>695325</xdr:colOff>
      <xdr:row>0</xdr:row>
      <xdr:rowOff>9525</xdr:rowOff>
    </xdr:from>
    <xdr:to>
      <xdr:col>16</xdr:col>
      <xdr:colOff>76200</xdr:colOff>
      <xdr:row>2</xdr:row>
      <xdr:rowOff>0</xdr:rowOff>
    </xdr:to>
    <xdr:pic>
      <xdr:nvPicPr>
        <xdr:cNvPr id="126986" name="Picture 9" descr="new ITFn44h"/>
        <xdr:cNvPicPr>
          <a:picLocks noChangeAspect="1" noChangeArrowheads="1"/>
        </xdr:cNvPicPr>
      </xdr:nvPicPr>
      <xdr:blipFill>
        <a:blip xmlns:r="http://schemas.openxmlformats.org/officeDocument/2006/relationships" r:embed="rId1" cstate="print"/>
        <a:srcRect/>
        <a:stretch>
          <a:fillRect/>
        </a:stretch>
      </xdr:blipFill>
      <xdr:spPr bwMode="auto">
        <a:xfrm>
          <a:off x="5438775" y="9525"/>
          <a:ext cx="923925" cy="428625"/>
        </a:xfrm>
        <a:prstGeom prst="rect">
          <a:avLst/>
        </a:prstGeom>
        <a:noFill/>
        <a:ln w="9525">
          <a:noFill/>
          <a:miter lim="800000"/>
          <a:headEnd/>
          <a:tailEnd/>
        </a:ln>
      </xdr:spPr>
    </xdr:pic>
    <xdr:clientData/>
  </xdr:twoCellAnchor>
</xdr:wsDr>
</file>

<file path=xl/drawings/drawing42.xml><?xml version="1.0" encoding="utf-8"?>
<xdr:wsDr xmlns:xdr="http://schemas.openxmlformats.org/drawingml/2006/spreadsheetDrawing" xmlns:a="http://schemas.openxmlformats.org/drawingml/2006/main">
  <xdr:twoCellAnchor editAs="oneCell">
    <xdr:from>
      <xdr:col>4</xdr:col>
      <xdr:colOff>371475</xdr:colOff>
      <xdr:row>1</xdr:row>
      <xdr:rowOff>9525</xdr:rowOff>
    </xdr:from>
    <xdr:to>
      <xdr:col>4</xdr:col>
      <xdr:colOff>1295400</xdr:colOff>
      <xdr:row>2</xdr:row>
      <xdr:rowOff>104775</xdr:rowOff>
    </xdr:to>
    <xdr:pic>
      <xdr:nvPicPr>
        <xdr:cNvPr id="66565" name="Picture 4" descr="new ITFn44h"/>
        <xdr:cNvPicPr>
          <a:picLocks noChangeAspect="1" noChangeArrowheads="1"/>
        </xdr:cNvPicPr>
      </xdr:nvPicPr>
      <xdr:blipFill>
        <a:blip xmlns:r="http://schemas.openxmlformats.org/officeDocument/2006/relationships" r:embed="rId1" cstate="print"/>
        <a:srcRect/>
        <a:stretch>
          <a:fillRect/>
        </a:stretch>
      </xdr:blipFill>
      <xdr:spPr bwMode="auto">
        <a:xfrm>
          <a:off x="5400675" y="180975"/>
          <a:ext cx="923925" cy="428625"/>
        </a:xfrm>
        <a:prstGeom prst="rect">
          <a:avLst/>
        </a:prstGeom>
        <a:noFill/>
        <a:ln w="9525">
          <a:noFill/>
          <a:miter lim="800000"/>
          <a:headEnd/>
          <a:tailEnd/>
        </a:ln>
      </xdr:spPr>
    </xdr:pic>
    <xdr:clientData/>
  </xdr:twoCellAnchor>
</xdr:wsDr>
</file>

<file path=xl/drawings/drawing43.xml><?xml version="1.0" encoding="utf-8"?>
<xdr:wsDr xmlns:xdr="http://schemas.openxmlformats.org/drawingml/2006/spreadsheetDrawing" xmlns:a="http://schemas.openxmlformats.org/drawingml/2006/main">
  <xdr:twoCellAnchor editAs="oneCell">
    <xdr:from>
      <xdr:col>8</xdr:col>
      <xdr:colOff>85725</xdr:colOff>
      <xdr:row>1</xdr:row>
      <xdr:rowOff>57150</xdr:rowOff>
    </xdr:from>
    <xdr:to>
      <xdr:col>8</xdr:col>
      <xdr:colOff>1009650</xdr:colOff>
      <xdr:row>2</xdr:row>
      <xdr:rowOff>152400</xdr:rowOff>
    </xdr:to>
    <xdr:pic>
      <xdr:nvPicPr>
        <xdr:cNvPr id="67589" name="Picture 4" descr="new ITFn44h"/>
        <xdr:cNvPicPr>
          <a:picLocks noChangeAspect="1" noChangeArrowheads="1"/>
        </xdr:cNvPicPr>
      </xdr:nvPicPr>
      <xdr:blipFill>
        <a:blip xmlns:r="http://schemas.openxmlformats.org/officeDocument/2006/relationships" r:embed="rId1" cstate="print"/>
        <a:srcRect/>
        <a:stretch>
          <a:fillRect/>
        </a:stretch>
      </xdr:blipFill>
      <xdr:spPr bwMode="auto">
        <a:xfrm>
          <a:off x="8239125" y="228600"/>
          <a:ext cx="923925" cy="428625"/>
        </a:xfrm>
        <a:prstGeom prst="rect">
          <a:avLst/>
        </a:prstGeom>
        <a:noFill/>
        <a:ln w="9525">
          <a:noFill/>
          <a:miter lim="800000"/>
          <a:headEnd/>
          <a:tailEnd/>
        </a:ln>
      </xdr:spPr>
    </xdr:pic>
    <xdr:clientData/>
  </xdr:twoCellAnchor>
</xdr:wsDr>
</file>

<file path=xl/drawings/drawing44.xml><?xml version="1.0" encoding="utf-8"?>
<xdr:wsDr xmlns:xdr="http://schemas.openxmlformats.org/drawingml/2006/spreadsheetDrawing" xmlns:a="http://schemas.openxmlformats.org/drawingml/2006/main">
  <xdr:twoCellAnchor editAs="oneCell">
    <xdr:from>
      <xdr:col>9</xdr:col>
      <xdr:colOff>142875</xdr:colOff>
      <xdr:row>1</xdr:row>
      <xdr:rowOff>28575</xdr:rowOff>
    </xdr:from>
    <xdr:to>
      <xdr:col>10</xdr:col>
      <xdr:colOff>419100</xdr:colOff>
      <xdr:row>2</xdr:row>
      <xdr:rowOff>123825</xdr:rowOff>
    </xdr:to>
    <xdr:pic>
      <xdr:nvPicPr>
        <xdr:cNvPr id="28680" name="Picture 7" descr="new ITFn44h"/>
        <xdr:cNvPicPr>
          <a:picLocks noChangeAspect="1" noChangeArrowheads="1"/>
        </xdr:cNvPicPr>
      </xdr:nvPicPr>
      <xdr:blipFill>
        <a:blip xmlns:r="http://schemas.openxmlformats.org/officeDocument/2006/relationships" r:embed="rId1" cstate="print"/>
        <a:srcRect/>
        <a:stretch>
          <a:fillRect/>
        </a:stretch>
      </xdr:blipFill>
      <xdr:spPr bwMode="auto">
        <a:xfrm>
          <a:off x="5210175" y="200025"/>
          <a:ext cx="923925" cy="428625"/>
        </a:xfrm>
        <a:prstGeom prst="rect">
          <a:avLst/>
        </a:prstGeom>
        <a:noFill/>
        <a:ln w="9525">
          <a:noFill/>
          <a:miter lim="800000"/>
          <a:headEnd/>
          <a:tailEnd/>
        </a:ln>
      </xdr:spPr>
    </xdr:pic>
    <xdr:clientData/>
  </xdr:twoCellAnchor>
</xdr:wsDr>
</file>

<file path=xl/drawings/drawing45.xml><?xml version="1.0" encoding="utf-8"?>
<xdr:wsDr xmlns:xdr="http://schemas.openxmlformats.org/drawingml/2006/spreadsheetDrawing" xmlns:a="http://schemas.openxmlformats.org/drawingml/2006/main">
  <xdr:twoCellAnchor editAs="oneCell">
    <xdr:from>
      <xdr:col>8</xdr:col>
      <xdr:colOff>57150</xdr:colOff>
      <xdr:row>1</xdr:row>
      <xdr:rowOff>0</xdr:rowOff>
    </xdr:from>
    <xdr:to>
      <xdr:col>8</xdr:col>
      <xdr:colOff>981075</xdr:colOff>
      <xdr:row>2</xdr:row>
      <xdr:rowOff>95250</xdr:rowOff>
    </xdr:to>
    <xdr:pic>
      <xdr:nvPicPr>
        <xdr:cNvPr id="29703" name="Picture 6" descr="new ITFn44h"/>
        <xdr:cNvPicPr>
          <a:picLocks noChangeAspect="1" noChangeArrowheads="1"/>
        </xdr:cNvPicPr>
      </xdr:nvPicPr>
      <xdr:blipFill>
        <a:blip xmlns:r="http://schemas.openxmlformats.org/officeDocument/2006/relationships" r:embed="rId1" cstate="print"/>
        <a:srcRect/>
        <a:stretch>
          <a:fillRect/>
        </a:stretch>
      </xdr:blipFill>
      <xdr:spPr bwMode="auto">
        <a:xfrm>
          <a:off x="8210550" y="171450"/>
          <a:ext cx="923925" cy="428625"/>
        </a:xfrm>
        <a:prstGeom prst="rect">
          <a:avLst/>
        </a:prstGeom>
        <a:noFill/>
        <a:ln w="9525">
          <a:noFill/>
          <a:miter lim="800000"/>
          <a:headEnd/>
          <a:tailEnd/>
        </a:ln>
      </xdr:spPr>
    </xdr:pic>
    <xdr:clientData/>
  </xdr:twoCellAnchor>
</xdr:wsDr>
</file>

<file path=xl/drawings/drawing46.xml><?xml version="1.0" encoding="utf-8"?>
<xdr:wsDr xmlns:xdr="http://schemas.openxmlformats.org/drawingml/2006/spreadsheetDrawing" xmlns:a="http://schemas.openxmlformats.org/drawingml/2006/main">
  <xdr:twoCellAnchor editAs="oneCell">
    <xdr:from>
      <xdr:col>5</xdr:col>
      <xdr:colOff>266700</xdr:colOff>
      <xdr:row>0</xdr:row>
      <xdr:rowOff>19050</xdr:rowOff>
    </xdr:from>
    <xdr:to>
      <xdr:col>6</xdr:col>
      <xdr:colOff>581025</xdr:colOff>
      <xdr:row>1</xdr:row>
      <xdr:rowOff>114300</xdr:rowOff>
    </xdr:to>
    <xdr:pic>
      <xdr:nvPicPr>
        <xdr:cNvPr id="30728" name="Picture 7" descr="new ITFn44h"/>
        <xdr:cNvPicPr>
          <a:picLocks noChangeAspect="1" noChangeArrowheads="1"/>
        </xdr:cNvPicPr>
      </xdr:nvPicPr>
      <xdr:blipFill>
        <a:blip xmlns:r="http://schemas.openxmlformats.org/officeDocument/2006/relationships" r:embed="rId1" cstate="print"/>
        <a:srcRect/>
        <a:stretch>
          <a:fillRect/>
        </a:stretch>
      </xdr:blipFill>
      <xdr:spPr bwMode="auto">
        <a:xfrm>
          <a:off x="5219700" y="19050"/>
          <a:ext cx="923925" cy="428625"/>
        </a:xfrm>
        <a:prstGeom prst="rect">
          <a:avLst/>
        </a:prstGeom>
        <a:noFill/>
        <a:ln w="9525">
          <a:noFill/>
          <a:miter lim="800000"/>
          <a:headEnd/>
          <a:tailEnd/>
        </a:ln>
      </xdr:spPr>
    </xdr:pic>
    <xdr:clientData/>
  </xdr:twoCellAnchor>
</xdr:wsDr>
</file>

<file path=xl/drawings/drawing47.xml><?xml version="1.0" encoding="utf-8"?>
<xdr:wsDr xmlns:xdr="http://schemas.openxmlformats.org/drawingml/2006/spreadsheetDrawing" xmlns:a="http://schemas.openxmlformats.org/drawingml/2006/main">
  <xdr:twoCellAnchor editAs="oneCell">
    <xdr:from>
      <xdr:col>5</xdr:col>
      <xdr:colOff>266700</xdr:colOff>
      <xdr:row>0</xdr:row>
      <xdr:rowOff>19050</xdr:rowOff>
    </xdr:from>
    <xdr:to>
      <xdr:col>6</xdr:col>
      <xdr:colOff>581025</xdr:colOff>
      <xdr:row>1</xdr:row>
      <xdr:rowOff>114300</xdr:rowOff>
    </xdr:to>
    <xdr:pic>
      <xdr:nvPicPr>
        <xdr:cNvPr id="260099" name="Picture 2" descr="new ITFn44h"/>
        <xdr:cNvPicPr>
          <a:picLocks noChangeAspect="1" noChangeArrowheads="1"/>
        </xdr:cNvPicPr>
      </xdr:nvPicPr>
      <xdr:blipFill>
        <a:blip xmlns:r="http://schemas.openxmlformats.org/officeDocument/2006/relationships" r:embed="rId1" cstate="print"/>
        <a:srcRect/>
        <a:stretch>
          <a:fillRect/>
        </a:stretch>
      </xdr:blipFill>
      <xdr:spPr bwMode="auto">
        <a:xfrm>
          <a:off x="5219700" y="19050"/>
          <a:ext cx="923925" cy="428625"/>
        </a:xfrm>
        <a:prstGeom prst="rect">
          <a:avLst/>
        </a:prstGeom>
        <a:noFill/>
        <a:ln w="9525">
          <a:noFill/>
          <a:miter lim="800000"/>
          <a:headEnd/>
          <a:tailEnd/>
        </a:ln>
      </xdr:spPr>
    </xdr:pic>
    <xdr:clientData/>
  </xdr:twoCellAnchor>
</xdr:wsDr>
</file>

<file path=xl/drawings/drawing48.xml><?xml version="1.0" encoding="utf-8"?>
<xdr:wsDr xmlns:xdr="http://schemas.openxmlformats.org/drawingml/2006/spreadsheetDrawing" xmlns:a="http://schemas.openxmlformats.org/drawingml/2006/main">
  <xdr:twoCellAnchor editAs="oneCell">
    <xdr:from>
      <xdr:col>5</xdr:col>
      <xdr:colOff>266700</xdr:colOff>
      <xdr:row>0</xdr:row>
      <xdr:rowOff>19050</xdr:rowOff>
    </xdr:from>
    <xdr:to>
      <xdr:col>6</xdr:col>
      <xdr:colOff>581025</xdr:colOff>
      <xdr:row>1</xdr:row>
      <xdr:rowOff>114300</xdr:rowOff>
    </xdr:to>
    <xdr:pic>
      <xdr:nvPicPr>
        <xdr:cNvPr id="31752" name="Picture 7" descr="new ITFn44h"/>
        <xdr:cNvPicPr>
          <a:picLocks noChangeAspect="1" noChangeArrowheads="1"/>
        </xdr:cNvPicPr>
      </xdr:nvPicPr>
      <xdr:blipFill>
        <a:blip xmlns:r="http://schemas.openxmlformats.org/officeDocument/2006/relationships" r:embed="rId1" cstate="print"/>
        <a:srcRect/>
        <a:stretch>
          <a:fillRect/>
        </a:stretch>
      </xdr:blipFill>
      <xdr:spPr bwMode="auto">
        <a:xfrm>
          <a:off x="5219700" y="19050"/>
          <a:ext cx="923925" cy="428625"/>
        </a:xfrm>
        <a:prstGeom prst="rect">
          <a:avLst/>
        </a:prstGeom>
        <a:noFill/>
        <a:ln w="9525">
          <a:noFill/>
          <a:miter lim="800000"/>
          <a:headEnd/>
          <a:tailEnd/>
        </a:ln>
      </xdr:spPr>
    </xdr:pic>
    <xdr:clientData/>
  </xdr:twoCellAnchor>
</xdr:wsDr>
</file>

<file path=xl/drawings/drawing49.xml><?xml version="1.0" encoding="utf-8"?>
<xdr:wsDr xmlns:xdr="http://schemas.openxmlformats.org/drawingml/2006/spreadsheetDrawing" xmlns:a="http://schemas.openxmlformats.org/drawingml/2006/main">
  <xdr:twoCellAnchor editAs="oneCell">
    <xdr:from>
      <xdr:col>5</xdr:col>
      <xdr:colOff>266700</xdr:colOff>
      <xdr:row>0</xdr:row>
      <xdr:rowOff>19050</xdr:rowOff>
    </xdr:from>
    <xdr:to>
      <xdr:col>6</xdr:col>
      <xdr:colOff>581025</xdr:colOff>
      <xdr:row>1</xdr:row>
      <xdr:rowOff>114300</xdr:rowOff>
    </xdr:to>
    <xdr:pic>
      <xdr:nvPicPr>
        <xdr:cNvPr id="261123" name="Picture 2" descr="new ITFn44h"/>
        <xdr:cNvPicPr>
          <a:picLocks noChangeAspect="1" noChangeArrowheads="1"/>
        </xdr:cNvPicPr>
      </xdr:nvPicPr>
      <xdr:blipFill>
        <a:blip xmlns:r="http://schemas.openxmlformats.org/officeDocument/2006/relationships" r:embed="rId1" cstate="print"/>
        <a:srcRect/>
        <a:stretch>
          <a:fillRect/>
        </a:stretch>
      </xdr:blipFill>
      <xdr:spPr bwMode="auto">
        <a:xfrm>
          <a:off x="5219700" y="19050"/>
          <a:ext cx="923925" cy="428625"/>
        </a:xfrm>
        <a:prstGeom prst="rect">
          <a:avLst/>
        </a:prstGeom>
        <a:noFill/>
        <a:ln w="9525">
          <a:noFill/>
          <a:miter lim="800000"/>
          <a:headEnd/>
          <a:tailEnd/>
        </a:ln>
      </xdr:spPr>
    </xdr:pic>
    <xdr:clientData/>
  </xdr:twoCellAnchor>
</xdr:wsDr>
</file>

<file path=xl/drawings/drawing50.xml><?xml version="1.0" encoding="utf-8"?>
<xdr:wsDr xmlns:xdr="http://schemas.openxmlformats.org/drawingml/2006/spreadsheetDrawing" xmlns:a="http://schemas.openxmlformats.org/drawingml/2006/main">
  <xdr:twoCellAnchor editAs="oneCell">
    <xdr:from>
      <xdr:col>5</xdr:col>
      <xdr:colOff>266700</xdr:colOff>
      <xdr:row>0</xdr:row>
      <xdr:rowOff>9525</xdr:rowOff>
    </xdr:from>
    <xdr:to>
      <xdr:col>6</xdr:col>
      <xdr:colOff>581025</xdr:colOff>
      <xdr:row>1</xdr:row>
      <xdr:rowOff>104775</xdr:rowOff>
    </xdr:to>
    <xdr:pic>
      <xdr:nvPicPr>
        <xdr:cNvPr id="33800" name="Picture 7" descr="new ITFn44h"/>
        <xdr:cNvPicPr>
          <a:picLocks noChangeAspect="1" noChangeArrowheads="1"/>
        </xdr:cNvPicPr>
      </xdr:nvPicPr>
      <xdr:blipFill>
        <a:blip xmlns:r="http://schemas.openxmlformats.org/officeDocument/2006/relationships" r:embed="rId1" cstate="print"/>
        <a:srcRect/>
        <a:stretch>
          <a:fillRect/>
        </a:stretch>
      </xdr:blipFill>
      <xdr:spPr bwMode="auto">
        <a:xfrm>
          <a:off x="5219700" y="9525"/>
          <a:ext cx="923925" cy="428625"/>
        </a:xfrm>
        <a:prstGeom prst="rect">
          <a:avLst/>
        </a:prstGeom>
        <a:noFill/>
        <a:ln w="9525">
          <a:noFill/>
          <a:miter lim="800000"/>
          <a:headEnd/>
          <a:tailEnd/>
        </a:ln>
      </xdr:spPr>
    </xdr:pic>
    <xdr:clientData/>
  </xdr:twoCellAnchor>
</xdr:wsDr>
</file>

<file path=xl/drawings/drawing51.xml><?xml version="1.0" encoding="utf-8"?>
<xdr:wsDr xmlns:xdr="http://schemas.openxmlformats.org/drawingml/2006/spreadsheetDrawing" xmlns:a="http://schemas.openxmlformats.org/drawingml/2006/main">
  <xdr:twoCellAnchor editAs="oneCell">
    <xdr:from>
      <xdr:col>5</xdr:col>
      <xdr:colOff>266700</xdr:colOff>
      <xdr:row>0</xdr:row>
      <xdr:rowOff>28575</xdr:rowOff>
    </xdr:from>
    <xdr:to>
      <xdr:col>6</xdr:col>
      <xdr:colOff>581025</xdr:colOff>
      <xdr:row>1</xdr:row>
      <xdr:rowOff>123825</xdr:rowOff>
    </xdr:to>
    <xdr:pic>
      <xdr:nvPicPr>
        <xdr:cNvPr id="262147" name="Picture 2" descr="new ITFn44h"/>
        <xdr:cNvPicPr>
          <a:picLocks noChangeAspect="1" noChangeArrowheads="1"/>
        </xdr:cNvPicPr>
      </xdr:nvPicPr>
      <xdr:blipFill>
        <a:blip xmlns:r="http://schemas.openxmlformats.org/officeDocument/2006/relationships" r:embed="rId1" cstate="print"/>
        <a:srcRect/>
        <a:stretch>
          <a:fillRect/>
        </a:stretch>
      </xdr:blipFill>
      <xdr:spPr bwMode="auto">
        <a:xfrm>
          <a:off x="5219700" y="28575"/>
          <a:ext cx="923925" cy="428625"/>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hyperlink" Target="http://www.tennisofficial.com/" TargetMode="External"/><Relationship Id="rId1" Type="http://schemas.openxmlformats.org/officeDocument/2006/relationships/hyperlink" Target="mailto:forms@itftennis.com" TargetMode="Externa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4.xml"/><Relationship Id="rId1" Type="http://schemas.openxmlformats.org/officeDocument/2006/relationships/printerSettings" Target="../printerSettings/printerSettings3.bin"/><Relationship Id="rId4" Type="http://schemas.openxmlformats.org/officeDocument/2006/relationships/comments" Target="../comments3.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5.xml"/><Relationship Id="rId1" Type="http://schemas.openxmlformats.org/officeDocument/2006/relationships/printerSettings" Target="../printerSettings/printerSettings4.bin"/><Relationship Id="rId4" Type="http://schemas.openxmlformats.org/officeDocument/2006/relationships/comments" Target="../comments4.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6.xml"/><Relationship Id="rId1" Type="http://schemas.openxmlformats.org/officeDocument/2006/relationships/printerSettings" Target="../printerSettings/printerSettings5.bin"/><Relationship Id="rId4" Type="http://schemas.openxmlformats.org/officeDocument/2006/relationships/comments" Target="../comments5.x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7.xml"/><Relationship Id="rId1" Type="http://schemas.openxmlformats.org/officeDocument/2006/relationships/printerSettings" Target="../printerSettings/printerSettings6.bin"/><Relationship Id="rId4" Type="http://schemas.openxmlformats.org/officeDocument/2006/relationships/comments" Target="../comments6.xm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9.xml"/><Relationship Id="rId1" Type="http://schemas.openxmlformats.org/officeDocument/2006/relationships/printerSettings" Target="../printerSettings/printerSettings8.bin"/><Relationship Id="rId4" Type="http://schemas.openxmlformats.org/officeDocument/2006/relationships/comments" Target="../comments7.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10.xml"/><Relationship Id="rId1" Type="http://schemas.openxmlformats.org/officeDocument/2006/relationships/printerSettings" Target="../printerSettings/printerSettings9.bin"/><Relationship Id="rId4" Type="http://schemas.openxmlformats.org/officeDocument/2006/relationships/comments" Target="../comments8.xml"/></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11.xml"/><Relationship Id="rId1" Type="http://schemas.openxmlformats.org/officeDocument/2006/relationships/printerSettings" Target="../printerSettings/printerSettings10.bin"/><Relationship Id="rId4" Type="http://schemas.openxmlformats.org/officeDocument/2006/relationships/comments" Target="../comments9.xml"/></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12.xml"/><Relationship Id="rId1" Type="http://schemas.openxmlformats.org/officeDocument/2006/relationships/printerSettings" Target="../printerSettings/printerSettings11.bin"/><Relationship Id="rId4" Type="http://schemas.openxmlformats.org/officeDocument/2006/relationships/comments" Target="../comments10.xml"/></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13.xml"/><Relationship Id="rId1" Type="http://schemas.openxmlformats.org/officeDocument/2006/relationships/printerSettings" Target="../printerSettings/printerSettings12.bin"/><Relationship Id="rId4" Type="http://schemas.openxmlformats.org/officeDocument/2006/relationships/comments" Target="../comments11.xml"/></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15.xml"/><Relationship Id="rId1" Type="http://schemas.openxmlformats.org/officeDocument/2006/relationships/printerSettings" Target="../printerSettings/printerSettings14.bin"/><Relationship Id="rId4" Type="http://schemas.openxmlformats.org/officeDocument/2006/relationships/comments" Target="../comments12.x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6.xml"/><Relationship Id="rId1" Type="http://schemas.openxmlformats.org/officeDocument/2006/relationships/printerSettings" Target="../printerSettings/printerSettings15.bin"/><Relationship Id="rId4" Type="http://schemas.openxmlformats.org/officeDocument/2006/relationships/comments" Target="../comments13.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17.xml"/><Relationship Id="rId1" Type="http://schemas.openxmlformats.org/officeDocument/2006/relationships/printerSettings" Target="../printerSettings/printerSettings16.bin"/><Relationship Id="rId4" Type="http://schemas.openxmlformats.org/officeDocument/2006/relationships/comments" Target="../comments14.xml"/></Relationships>
</file>

<file path=xl/worksheets/_rels/sheet18.xml.rels><?xml version="1.0" encoding="UTF-8" standalone="yes"?>
<Relationships xmlns="http://schemas.openxmlformats.org/package/2006/relationships"><Relationship Id="rId3" Type="http://schemas.openxmlformats.org/officeDocument/2006/relationships/comments" Target="../comments15.xml"/><Relationship Id="rId2" Type="http://schemas.openxmlformats.org/officeDocument/2006/relationships/vmlDrawing" Target="../drawings/vmlDrawing15.vml"/><Relationship Id="rId1" Type="http://schemas.openxmlformats.org/officeDocument/2006/relationships/drawing" Target="../drawings/drawing18.xml"/></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drawing" Target="../drawings/drawing19.xml"/><Relationship Id="rId1" Type="http://schemas.openxmlformats.org/officeDocument/2006/relationships/printerSettings" Target="../printerSettings/printerSettings17.bin"/><Relationship Id="rId4" Type="http://schemas.openxmlformats.org/officeDocument/2006/relationships/comments" Target="../comments16.xml"/></Relationships>
</file>

<file path=xl/worksheets/_rels/sheet20.xml.rels><?xml version="1.0" encoding="UTF-8" standalone="yes"?>
<Relationships xmlns="http://schemas.openxmlformats.org/package/2006/relationships"><Relationship Id="rId3" Type="http://schemas.openxmlformats.org/officeDocument/2006/relationships/comments" Target="../comments17.xml"/><Relationship Id="rId2" Type="http://schemas.openxmlformats.org/officeDocument/2006/relationships/vmlDrawing" Target="../drawings/vmlDrawing17.vml"/><Relationship Id="rId1" Type="http://schemas.openxmlformats.org/officeDocument/2006/relationships/drawing" Target="../drawings/drawing20.xml"/></Relationships>
</file>

<file path=xl/worksheets/_rels/sheet21.xml.rels><?xml version="1.0" encoding="UTF-8" standalone="yes"?>
<Relationships xmlns="http://schemas.openxmlformats.org/package/2006/relationships"><Relationship Id="rId3" Type="http://schemas.openxmlformats.org/officeDocument/2006/relationships/comments" Target="../comments18.xml"/><Relationship Id="rId2" Type="http://schemas.openxmlformats.org/officeDocument/2006/relationships/vmlDrawing" Target="../drawings/vmlDrawing18.vml"/><Relationship Id="rId1" Type="http://schemas.openxmlformats.org/officeDocument/2006/relationships/drawing" Target="../drawings/drawing21.xml"/></Relationships>
</file>

<file path=xl/worksheets/_rels/sheet22.xml.rels><?xml version="1.0" encoding="UTF-8" standalone="yes"?>
<Relationships xmlns="http://schemas.openxmlformats.org/package/2006/relationships"><Relationship Id="rId3" Type="http://schemas.openxmlformats.org/officeDocument/2006/relationships/comments" Target="../comments19.xml"/><Relationship Id="rId2" Type="http://schemas.openxmlformats.org/officeDocument/2006/relationships/vmlDrawing" Target="../drawings/vmlDrawing19.vml"/><Relationship Id="rId1" Type="http://schemas.openxmlformats.org/officeDocument/2006/relationships/drawing" Target="../drawings/drawing22.xml"/></Relationships>
</file>

<file path=xl/worksheets/_rels/sheet23.xml.rels><?xml version="1.0" encoding="UTF-8" standalone="yes"?>
<Relationships xmlns="http://schemas.openxmlformats.org/package/2006/relationships"><Relationship Id="rId1" Type="http://schemas.openxmlformats.org/officeDocument/2006/relationships/drawing" Target="../drawings/drawing23.xml"/></Relationships>
</file>

<file path=xl/worksheets/_rels/sheet24.xml.rels><?xml version="1.0" encoding="UTF-8" standalone="yes"?>
<Relationships xmlns="http://schemas.openxmlformats.org/package/2006/relationships"><Relationship Id="rId3" Type="http://schemas.openxmlformats.org/officeDocument/2006/relationships/comments" Target="../comments20.xml"/><Relationship Id="rId2" Type="http://schemas.openxmlformats.org/officeDocument/2006/relationships/vmlDrawing" Target="../drawings/vmlDrawing20.vml"/><Relationship Id="rId1" Type="http://schemas.openxmlformats.org/officeDocument/2006/relationships/drawing" Target="../drawings/drawing24.xml"/></Relationships>
</file>

<file path=xl/worksheets/_rels/sheet25.xml.rels><?xml version="1.0" encoding="UTF-8" standalone="yes"?>
<Relationships xmlns="http://schemas.openxmlformats.org/package/2006/relationships"><Relationship Id="rId3" Type="http://schemas.openxmlformats.org/officeDocument/2006/relationships/comments" Target="../comments21.xml"/><Relationship Id="rId2" Type="http://schemas.openxmlformats.org/officeDocument/2006/relationships/vmlDrawing" Target="../drawings/vmlDrawing21.vml"/><Relationship Id="rId1" Type="http://schemas.openxmlformats.org/officeDocument/2006/relationships/drawing" Target="../drawings/drawing25.xml"/></Relationships>
</file>

<file path=xl/worksheets/_rels/sheet26.xml.rels><?xml version="1.0" encoding="UTF-8" standalone="yes"?>
<Relationships xmlns="http://schemas.openxmlformats.org/package/2006/relationships"><Relationship Id="rId3" Type="http://schemas.openxmlformats.org/officeDocument/2006/relationships/comments" Target="../comments22.xml"/><Relationship Id="rId2" Type="http://schemas.openxmlformats.org/officeDocument/2006/relationships/vmlDrawing" Target="../drawings/vmlDrawing22.vml"/><Relationship Id="rId1" Type="http://schemas.openxmlformats.org/officeDocument/2006/relationships/drawing" Target="../drawings/drawing26.xml"/></Relationships>
</file>

<file path=xl/worksheets/_rels/sheet27.xml.rels><?xml version="1.0" encoding="UTF-8" standalone="yes"?>
<Relationships xmlns="http://schemas.openxmlformats.org/package/2006/relationships"><Relationship Id="rId3" Type="http://schemas.openxmlformats.org/officeDocument/2006/relationships/comments" Target="../comments23.xml"/><Relationship Id="rId2" Type="http://schemas.openxmlformats.org/officeDocument/2006/relationships/vmlDrawing" Target="../drawings/vmlDrawing23.vml"/><Relationship Id="rId1" Type="http://schemas.openxmlformats.org/officeDocument/2006/relationships/drawing" Target="../drawings/drawing27.xml"/></Relationships>
</file>

<file path=xl/worksheets/_rels/sheet28.xml.rels><?xml version="1.0" encoding="UTF-8" standalone="yes"?>
<Relationships xmlns="http://schemas.openxmlformats.org/package/2006/relationships"><Relationship Id="rId3" Type="http://schemas.openxmlformats.org/officeDocument/2006/relationships/comments" Target="../comments24.xml"/><Relationship Id="rId2" Type="http://schemas.openxmlformats.org/officeDocument/2006/relationships/vmlDrawing" Target="../drawings/vmlDrawing24.vml"/><Relationship Id="rId1" Type="http://schemas.openxmlformats.org/officeDocument/2006/relationships/drawing" Target="../drawings/drawing28.xml"/></Relationships>
</file>

<file path=xl/worksheets/_rels/sheet29.xml.rels><?xml version="1.0" encoding="UTF-8" standalone="yes"?>
<Relationships xmlns="http://schemas.openxmlformats.org/package/2006/relationships"><Relationship Id="rId3" Type="http://schemas.openxmlformats.org/officeDocument/2006/relationships/comments" Target="../comments25.xml"/><Relationship Id="rId2" Type="http://schemas.openxmlformats.org/officeDocument/2006/relationships/vmlDrawing" Target="../drawings/vmlDrawing25.vml"/><Relationship Id="rId1" Type="http://schemas.openxmlformats.org/officeDocument/2006/relationships/drawing" Target="../drawings/drawing29.xml"/></Relationships>
</file>

<file path=xl/worksheets/_rels/sheet30.xml.rels><?xml version="1.0" encoding="UTF-8" standalone="yes"?>
<Relationships xmlns="http://schemas.openxmlformats.org/package/2006/relationships"><Relationship Id="rId3" Type="http://schemas.openxmlformats.org/officeDocument/2006/relationships/comments" Target="../comments26.xml"/><Relationship Id="rId2" Type="http://schemas.openxmlformats.org/officeDocument/2006/relationships/vmlDrawing" Target="../drawings/vmlDrawing26.vml"/><Relationship Id="rId1" Type="http://schemas.openxmlformats.org/officeDocument/2006/relationships/drawing" Target="../drawings/drawing30.xml"/></Relationships>
</file>

<file path=xl/worksheets/_rels/sheet31.xml.rels><?xml version="1.0" encoding="UTF-8" standalone="yes"?>
<Relationships xmlns="http://schemas.openxmlformats.org/package/2006/relationships"><Relationship Id="rId3" Type="http://schemas.openxmlformats.org/officeDocument/2006/relationships/comments" Target="../comments27.xml"/><Relationship Id="rId2" Type="http://schemas.openxmlformats.org/officeDocument/2006/relationships/vmlDrawing" Target="../drawings/vmlDrawing27.vml"/><Relationship Id="rId1" Type="http://schemas.openxmlformats.org/officeDocument/2006/relationships/drawing" Target="../drawings/drawing31.xml"/></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18.bin"/></Relationships>
</file>

<file path=xl/worksheets/_rels/sheet33.xml.rels><?xml version="1.0" encoding="UTF-8" standalone="yes"?>
<Relationships xmlns="http://schemas.openxmlformats.org/package/2006/relationships"><Relationship Id="rId2" Type="http://schemas.openxmlformats.org/officeDocument/2006/relationships/vmlDrawing" Target="../drawings/vmlDrawing28.vml"/><Relationship Id="rId1" Type="http://schemas.openxmlformats.org/officeDocument/2006/relationships/drawing" Target="../drawings/drawing33.xml"/></Relationships>
</file>

<file path=xl/worksheets/_rels/sheet34.xml.rels><?xml version="1.0" encoding="UTF-8" standalone="yes"?>
<Relationships xmlns="http://schemas.openxmlformats.org/package/2006/relationships"><Relationship Id="rId3" Type="http://schemas.openxmlformats.org/officeDocument/2006/relationships/vmlDrawing" Target="../drawings/vmlDrawing29.vml"/><Relationship Id="rId2" Type="http://schemas.openxmlformats.org/officeDocument/2006/relationships/drawing" Target="../drawings/drawing34.xml"/><Relationship Id="rId1" Type="http://schemas.openxmlformats.org/officeDocument/2006/relationships/printerSettings" Target="../printerSettings/printerSettings19.bin"/><Relationship Id="rId4" Type="http://schemas.openxmlformats.org/officeDocument/2006/relationships/comments" Target="../comments28.xml"/></Relationships>
</file>

<file path=xl/worksheets/_rels/sheet35.xml.rels><?xml version="1.0" encoding="UTF-8" standalone="yes"?>
<Relationships xmlns="http://schemas.openxmlformats.org/package/2006/relationships"><Relationship Id="rId3" Type="http://schemas.openxmlformats.org/officeDocument/2006/relationships/comments" Target="../comments29.xml"/><Relationship Id="rId2" Type="http://schemas.openxmlformats.org/officeDocument/2006/relationships/vmlDrawing" Target="../drawings/vmlDrawing30.vml"/><Relationship Id="rId1" Type="http://schemas.openxmlformats.org/officeDocument/2006/relationships/drawing" Target="../drawings/drawing35.xml"/></Relationships>
</file>

<file path=xl/worksheets/_rels/sheet36.xml.rels><?xml version="1.0" encoding="UTF-8" standalone="yes"?>
<Relationships xmlns="http://schemas.openxmlformats.org/package/2006/relationships"><Relationship Id="rId3" Type="http://schemas.openxmlformats.org/officeDocument/2006/relationships/comments" Target="../comments30.xml"/><Relationship Id="rId2" Type="http://schemas.openxmlformats.org/officeDocument/2006/relationships/vmlDrawing" Target="../drawings/vmlDrawing31.vml"/><Relationship Id="rId1" Type="http://schemas.openxmlformats.org/officeDocument/2006/relationships/drawing" Target="../drawings/drawing36.xml"/></Relationships>
</file>

<file path=xl/worksheets/_rels/sheet37.xml.rels><?xml version="1.0" encoding="UTF-8" standalone="yes"?>
<Relationships xmlns="http://schemas.openxmlformats.org/package/2006/relationships"><Relationship Id="rId1" Type="http://schemas.openxmlformats.org/officeDocument/2006/relationships/drawing" Target="../drawings/drawing37.xml"/></Relationships>
</file>

<file path=xl/worksheets/_rels/sheet38.xml.rels><?xml version="1.0" encoding="UTF-8" standalone="yes"?>
<Relationships xmlns="http://schemas.openxmlformats.org/package/2006/relationships"><Relationship Id="rId2" Type="http://schemas.openxmlformats.org/officeDocument/2006/relationships/vmlDrawing" Target="../drawings/vmlDrawing32.vml"/><Relationship Id="rId1" Type="http://schemas.openxmlformats.org/officeDocument/2006/relationships/drawing" Target="../drawings/drawing38.xml"/></Relationships>
</file>

<file path=xl/worksheets/_rels/sheet39.xml.rels><?xml version="1.0" encoding="UTF-8" standalone="yes"?>
<Relationships xmlns="http://schemas.openxmlformats.org/package/2006/relationships"><Relationship Id="rId3" Type="http://schemas.openxmlformats.org/officeDocument/2006/relationships/comments" Target="../comments31.xml"/><Relationship Id="rId2" Type="http://schemas.openxmlformats.org/officeDocument/2006/relationships/vmlDrawing" Target="../drawings/vmlDrawing33.vml"/><Relationship Id="rId1" Type="http://schemas.openxmlformats.org/officeDocument/2006/relationships/drawing" Target="../drawings/drawing39.xml"/></Relationships>
</file>

<file path=xl/worksheets/_rels/sheet40.xml.rels><?xml version="1.0" encoding="UTF-8" standalone="yes"?>
<Relationships xmlns="http://schemas.openxmlformats.org/package/2006/relationships"><Relationship Id="rId3" Type="http://schemas.openxmlformats.org/officeDocument/2006/relationships/comments" Target="../comments32.xml"/><Relationship Id="rId2" Type="http://schemas.openxmlformats.org/officeDocument/2006/relationships/vmlDrawing" Target="../drawings/vmlDrawing34.vml"/><Relationship Id="rId1" Type="http://schemas.openxmlformats.org/officeDocument/2006/relationships/drawing" Target="../drawings/drawing40.xml"/></Relationships>
</file>

<file path=xl/worksheets/_rels/sheet41.xml.rels><?xml version="1.0" encoding="UTF-8" standalone="yes"?>
<Relationships xmlns="http://schemas.openxmlformats.org/package/2006/relationships"><Relationship Id="rId3" Type="http://schemas.openxmlformats.org/officeDocument/2006/relationships/comments" Target="../comments33.xml"/><Relationship Id="rId2" Type="http://schemas.openxmlformats.org/officeDocument/2006/relationships/vmlDrawing" Target="../drawings/vmlDrawing35.vml"/><Relationship Id="rId1" Type="http://schemas.openxmlformats.org/officeDocument/2006/relationships/drawing" Target="../drawings/drawing41.xml"/></Relationships>
</file>

<file path=xl/worksheets/_rels/sheet42.xml.rels><?xml version="1.0" encoding="UTF-8" standalone="yes"?>
<Relationships xmlns="http://schemas.openxmlformats.org/package/2006/relationships"><Relationship Id="rId1" Type="http://schemas.openxmlformats.org/officeDocument/2006/relationships/drawing" Target="../drawings/drawing42.xml"/></Relationships>
</file>

<file path=xl/worksheets/_rels/sheet43.xml.rels><?xml version="1.0" encoding="UTF-8" standalone="yes"?>
<Relationships xmlns="http://schemas.openxmlformats.org/package/2006/relationships"><Relationship Id="rId2" Type="http://schemas.openxmlformats.org/officeDocument/2006/relationships/drawing" Target="../drawings/drawing43.xml"/><Relationship Id="rId1" Type="http://schemas.openxmlformats.org/officeDocument/2006/relationships/printerSettings" Target="../printerSettings/printerSettings20.bin"/></Relationships>
</file>

<file path=xl/worksheets/_rels/sheet44.xml.rels><?xml version="1.0" encoding="UTF-8" standalone="yes"?>
<Relationships xmlns="http://schemas.openxmlformats.org/package/2006/relationships"><Relationship Id="rId1" Type="http://schemas.openxmlformats.org/officeDocument/2006/relationships/drawing" Target="../drawings/drawing44.xml"/></Relationships>
</file>

<file path=xl/worksheets/_rels/sheet45.xml.rels><?xml version="1.0" encoding="UTF-8" standalone="yes"?>
<Relationships xmlns="http://schemas.openxmlformats.org/package/2006/relationships"><Relationship Id="rId1" Type="http://schemas.openxmlformats.org/officeDocument/2006/relationships/drawing" Target="../drawings/drawing45.xml"/></Relationships>
</file>

<file path=xl/worksheets/_rels/sheet46.xml.rels><?xml version="1.0" encoding="UTF-8" standalone="yes"?>
<Relationships xmlns="http://schemas.openxmlformats.org/package/2006/relationships"><Relationship Id="rId1" Type="http://schemas.openxmlformats.org/officeDocument/2006/relationships/drawing" Target="../drawings/drawing46.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47.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48.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49.xml"/></Relationships>
</file>

<file path=xl/worksheets/_rels/sheet50.xml.rels><?xml version="1.0" encoding="UTF-8" standalone="yes"?>
<Relationships xmlns="http://schemas.openxmlformats.org/package/2006/relationships"><Relationship Id="rId1" Type="http://schemas.openxmlformats.org/officeDocument/2006/relationships/drawing" Target="../drawings/drawing50.xml"/></Relationships>
</file>

<file path=xl/worksheets/_rels/sheet51.xml.rels><?xml version="1.0" encoding="UTF-8" standalone="yes"?>
<Relationships xmlns="http://schemas.openxmlformats.org/package/2006/relationships"><Relationship Id="rId1" Type="http://schemas.openxmlformats.org/officeDocument/2006/relationships/drawing" Target="../drawings/drawing51.xml"/></Relationships>
</file>

<file path=xl/worksheets/sheet1.xml><?xml version="1.0" encoding="utf-8"?>
<worksheet xmlns="http://schemas.openxmlformats.org/spreadsheetml/2006/main" xmlns:r="http://schemas.openxmlformats.org/officeDocument/2006/relationships">
  <sheetPr codeName="Sheet1"/>
  <dimension ref="A1:G18"/>
  <sheetViews>
    <sheetView showGridLines="0" showZeros="0" workbookViewId="0">
      <selection activeCell="A10" sqref="A10"/>
    </sheetView>
  </sheetViews>
  <sheetFormatPr defaultRowHeight="12.75"/>
  <cols>
    <col min="1" max="4" width="19.140625" customWidth="1"/>
    <col min="5" max="5" width="19.140625" style="1" customWidth="1"/>
  </cols>
  <sheetData>
    <row r="1" spans="1:7" s="2" customFormat="1" ht="49.5" customHeight="1" thickBot="1">
      <c r="A1" s="4" t="s">
        <v>0</v>
      </c>
      <c r="B1" s="4"/>
      <c r="C1" s="4"/>
      <c r="D1" s="4"/>
      <c r="E1" s="5"/>
      <c r="F1" s="6"/>
      <c r="G1" s="6"/>
    </row>
    <row r="2" spans="1:7" s="7" customFormat="1" ht="36.75" customHeight="1" thickBot="1">
      <c r="A2" s="8" t="s">
        <v>1</v>
      </c>
      <c r="B2" s="9"/>
      <c r="C2" s="9"/>
      <c r="D2" s="9"/>
      <c r="E2" s="10"/>
      <c r="F2" s="11"/>
      <c r="G2" s="11"/>
    </row>
    <row r="3" spans="1:7" s="2" customFormat="1" ht="6" customHeight="1" thickBot="1">
      <c r="A3" s="13"/>
      <c r="B3" s="14"/>
      <c r="C3" s="14"/>
      <c r="D3" s="14"/>
      <c r="E3" s="15"/>
      <c r="F3" s="6"/>
      <c r="G3" s="6"/>
    </row>
    <row r="4" spans="1:7" s="2" customFormat="1" ht="20.25" customHeight="1" thickBot="1">
      <c r="A4" s="16" t="s">
        <v>2</v>
      </c>
      <c r="B4" s="17"/>
      <c r="C4" s="17"/>
      <c r="D4" s="17"/>
      <c r="E4" s="18"/>
      <c r="F4" s="6"/>
      <c r="G4" s="6"/>
    </row>
    <row r="5" spans="1:7" s="19" customFormat="1" ht="15" customHeight="1">
      <c r="A5" s="21" t="s">
        <v>3</v>
      </c>
      <c r="B5" s="22"/>
      <c r="C5" s="22"/>
      <c r="D5" s="22"/>
      <c r="E5" s="24"/>
      <c r="F5" s="25"/>
      <c r="G5" s="26"/>
    </row>
    <row r="6" spans="1:7" s="2" customFormat="1" ht="26.25">
      <c r="A6" s="27"/>
      <c r="B6" s="28"/>
      <c r="C6" s="29"/>
      <c r="D6" s="30"/>
      <c r="E6" s="31" t="s">
        <v>373</v>
      </c>
      <c r="F6" s="6"/>
      <c r="G6" s="6"/>
    </row>
    <row r="7" spans="1:7" s="19" customFormat="1" ht="15" customHeight="1">
      <c r="A7" s="21" t="s">
        <v>4</v>
      </c>
      <c r="B7" s="22"/>
      <c r="C7" s="22"/>
      <c r="D7" s="193" t="s">
        <v>357</v>
      </c>
      <c r="E7" s="666" t="s">
        <v>356</v>
      </c>
      <c r="F7" s="25"/>
      <c r="G7" s="26"/>
    </row>
    <row r="8" spans="1:7" s="2" customFormat="1" ht="16.5" customHeight="1">
      <c r="A8" s="32" t="s">
        <v>5</v>
      </c>
      <c r="B8" s="33"/>
      <c r="C8" s="34"/>
      <c r="D8" s="36"/>
      <c r="E8" s="37"/>
      <c r="F8" s="6"/>
      <c r="G8" s="6"/>
    </row>
    <row r="9" spans="1:7" s="2" customFormat="1" ht="15" customHeight="1">
      <c r="A9" s="21" t="s">
        <v>347</v>
      </c>
      <c r="B9" s="22"/>
      <c r="C9" s="22" t="s">
        <v>6</v>
      </c>
      <c r="D9" s="22" t="s">
        <v>7</v>
      </c>
      <c r="E9" s="38" t="s">
        <v>8</v>
      </c>
      <c r="F9" s="6"/>
      <c r="G9" s="6"/>
    </row>
    <row r="10" spans="1:7" s="2" customFormat="1">
      <c r="A10" s="40"/>
      <c r="B10" s="41"/>
      <c r="C10" s="42"/>
      <c r="D10" s="43"/>
      <c r="E10" s="44"/>
      <c r="F10" s="6"/>
      <c r="G10" s="6"/>
    </row>
    <row r="11" spans="1:7">
      <c r="A11" s="21" t="s">
        <v>9</v>
      </c>
      <c r="B11" s="22"/>
      <c r="C11" s="46"/>
      <c r="D11" s="46"/>
      <c r="E11" s="47"/>
      <c r="F11" s="48"/>
      <c r="G11" s="48"/>
    </row>
    <row r="12" spans="1:7" s="2" customFormat="1">
      <c r="A12" s="49"/>
      <c r="B12" s="6"/>
      <c r="C12" s="51"/>
      <c r="D12" s="52"/>
      <c r="E12" s="53"/>
      <c r="F12" s="6"/>
      <c r="G12" s="6"/>
    </row>
    <row r="13" spans="1:7" ht="7.5" customHeight="1">
      <c r="A13" s="48"/>
      <c r="B13" s="48"/>
      <c r="C13" s="48"/>
      <c r="D13" s="48"/>
      <c r="E13" s="54"/>
      <c r="F13" s="48"/>
      <c r="G13" s="48"/>
    </row>
    <row r="14" spans="1:7" ht="107.25" customHeight="1">
      <c r="A14" s="48"/>
      <c r="B14" s="48"/>
      <c r="C14" s="48"/>
      <c r="D14" s="48"/>
      <c r="E14" s="54"/>
      <c r="F14" s="48"/>
      <c r="G14" s="48"/>
    </row>
    <row r="15" spans="1:7">
      <c r="A15" s="46" t="s">
        <v>371</v>
      </c>
      <c r="B15" s="46"/>
      <c r="C15" s="46"/>
      <c r="D15" s="46"/>
      <c r="E15" s="54"/>
      <c r="F15" s="48"/>
      <c r="G15" s="48"/>
    </row>
    <row r="16" spans="1:7">
      <c r="A16" s="46" t="s">
        <v>10</v>
      </c>
      <c r="B16" s="46"/>
      <c r="C16" s="46"/>
      <c r="D16" s="46"/>
      <c r="E16" s="55"/>
      <c r="F16" s="48"/>
      <c r="G16" s="48"/>
    </row>
    <row r="17" spans="1:7" ht="12.75" customHeight="1">
      <c r="A17" s="57" t="s">
        <v>11</v>
      </c>
      <c r="B17" s="707" t="s">
        <v>372</v>
      </c>
      <c r="C17" s="58"/>
      <c r="D17" s="59"/>
      <c r="E17" s="54"/>
      <c r="F17" s="48"/>
      <c r="G17" s="48"/>
    </row>
    <row r="18" spans="1:7">
      <c r="A18" s="48"/>
      <c r="B18" s="48"/>
      <c r="C18" s="48"/>
      <c r="D18" s="48"/>
      <c r="E18" s="54"/>
      <c r="F18" s="48"/>
      <c r="G18" s="48"/>
    </row>
  </sheetData>
  <phoneticPr fontId="78" type="noConversion"/>
  <hyperlinks>
    <hyperlink ref="B17" r:id="rId1"/>
    <hyperlink ref="E7" r:id="rId2"/>
  </hyperlinks>
  <pageMargins left="0.35" right="0.35" top="0.39" bottom="0.39" header="0" footer="0"/>
  <pageSetup paperSize="9" orientation="portrait" horizontalDpi="360" verticalDpi="360"/>
  <headerFooter alignWithMargins="0"/>
  <drawing r:id="rId3"/>
</worksheet>
</file>

<file path=xl/worksheets/sheet2.xml><?xml version="1.0" encoding="utf-8"?>
<worksheet xmlns="http://schemas.openxmlformats.org/spreadsheetml/2006/main" xmlns:r="http://schemas.openxmlformats.org/officeDocument/2006/relationships">
  <sheetPr codeName="Sheet11"/>
  <dimension ref="A1:R135"/>
  <sheetViews>
    <sheetView showGridLines="0" showZeros="0" zoomScale="86" workbookViewId="0">
      <pane ySplit="7" topLeftCell="A8" activePane="bottomLeft" state="frozen"/>
      <selection activeCell="A4" sqref="A4:C4"/>
      <selection pane="bottomLeft" activeCell="F19" sqref="F19"/>
    </sheetView>
  </sheetViews>
  <sheetFormatPr defaultRowHeight="12.75"/>
  <cols>
    <col min="1" max="1" width="4" customWidth="1"/>
    <col min="2" max="2" width="19.85546875" customWidth="1"/>
    <col min="3" max="3" width="18" customWidth="1"/>
    <col min="4" max="4" width="6.28515625" style="60" customWidth="1"/>
    <col min="5" max="5" width="10.5703125" style="94" customWidth="1"/>
    <col min="6" max="6" width="21.5703125" customWidth="1"/>
    <col min="7" max="7" width="16.28515625" customWidth="1"/>
    <col min="8" max="11" width="6.140625" style="60" customWidth="1"/>
    <col min="12" max="12" width="6" style="60" hidden="1" customWidth="1"/>
    <col min="13" max="13" width="5.28515625" style="60" hidden="1" customWidth="1"/>
    <col min="14" max="14" width="2.28515625" style="104" hidden="1" customWidth="1"/>
    <col min="15" max="15" width="5.42578125" style="60" hidden="1" customWidth="1"/>
    <col min="16" max="18" width="6.140625" style="60" customWidth="1"/>
  </cols>
  <sheetData>
    <row r="1" spans="1:18" ht="26.25">
      <c r="A1" s="81">
        <f>'Week SetUp'!$A$6</f>
        <v>0</v>
      </c>
      <c r="B1" s="82"/>
      <c r="C1" s="82"/>
      <c r="D1" s="105"/>
      <c r="E1" s="105"/>
      <c r="F1" s="83" t="s">
        <v>23</v>
      </c>
      <c r="G1" s="83"/>
      <c r="H1" s="86"/>
      <c r="I1" s="84"/>
      <c r="J1" s="84"/>
      <c r="K1" s="84"/>
      <c r="L1" s="84"/>
      <c r="M1" s="84"/>
      <c r="N1" s="106"/>
      <c r="O1" s="84"/>
      <c r="P1" s="84"/>
      <c r="Q1" s="84"/>
      <c r="R1" s="107"/>
    </row>
    <row r="2" spans="1:18" ht="13.5" thickBot="1">
      <c r="A2" s="85" t="str">
        <f>'Week SetUp'!$A$8</f>
        <v>ITF Junior Circuit</v>
      </c>
      <c r="B2" s="85"/>
      <c r="C2" s="72"/>
      <c r="D2" s="95"/>
      <c r="E2" s="95"/>
      <c r="F2" s="108"/>
      <c r="G2" s="108"/>
      <c r="H2" s="95"/>
      <c r="I2" s="95"/>
      <c r="J2" s="95"/>
      <c r="K2" s="95"/>
      <c r="L2" s="83"/>
      <c r="M2" s="83"/>
      <c r="N2" s="109"/>
      <c r="O2" s="83"/>
      <c r="P2" s="110"/>
      <c r="Q2" s="69"/>
      <c r="R2" s="110"/>
    </row>
    <row r="3" spans="1:18" s="2" customFormat="1">
      <c r="A3" s="63" t="s">
        <v>12</v>
      </c>
      <c r="B3" s="63"/>
      <c r="C3" s="61" t="s">
        <v>6</v>
      </c>
      <c r="D3" s="61"/>
      <c r="E3" s="61"/>
      <c r="F3" s="63" t="s">
        <v>7</v>
      </c>
      <c r="G3" s="63" t="s">
        <v>18</v>
      </c>
      <c r="H3" s="96"/>
      <c r="I3" s="64"/>
      <c r="J3" s="64" t="s">
        <v>8</v>
      </c>
      <c r="K3" s="111" t="s">
        <v>24</v>
      </c>
      <c r="L3" s="112"/>
      <c r="M3" s="112"/>
      <c r="N3" s="112"/>
      <c r="O3" s="112"/>
      <c r="P3" s="112"/>
      <c r="Q3" s="112"/>
      <c r="R3" s="113"/>
    </row>
    <row r="4" spans="1:18" s="2" customFormat="1" ht="13.5" thickBot="1">
      <c r="A4" s="710">
        <f>'Week SetUp'!$A$10</f>
        <v>0</v>
      </c>
      <c r="B4" s="710"/>
      <c r="C4" s="88">
        <f>'Week SetUp'!$C$10</f>
        <v>0</v>
      </c>
      <c r="D4" s="89"/>
      <c r="E4" s="89"/>
      <c r="F4" s="88">
        <f>'Week SetUp'!$D$10</f>
        <v>0</v>
      </c>
      <c r="G4" s="114">
        <f>'Week SetUp'!$A$12</f>
        <v>0</v>
      </c>
      <c r="H4" s="89"/>
      <c r="I4" s="76"/>
      <c r="J4" s="76">
        <f>'Week SetUp'!$E$10</f>
        <v>0</v>
      </c>
      <c r="K4" s="115"/>
      <c r="L4" s="116"/>
      <c r="M4" s="90"/>
      <c r="N4" s="116"/>
      <c r="O4" s="90"/>
      <c r="P4" s="90"/>
      <c r="Q4" s="90"/>
      <c r="R4" s="117"/>
    </row>
    <row r="5" spans="1:18" s="2" customFormat="1">
      <c r="A5" s="118"/>
      <c r="B5" s="63"/>
      <c r="C5" s="61" t="s">
        <v>25</v>
      </c>
      <c r="D5" s="61" t="s">
        <v>16</v>
      </c>
      <c r="E5" s="61"/>
      <c r="F5" s="63" t="s">
        <v>26</v>
      </c>
      <c r="G5" s="61" t="s">
        <v>27</v>
      </c>
      <c r="H5" s="61"/>
      <c r="I5" s="119"/>
      <c r="J5" s="119"/>
      <c r="K5" s="120"/>
      <c r="L5" s="121"/>
      <c r="M5" s="122"/>
      <c r="N5" s="123"/>
      <c r="O5" s="122"/>
      <c r="P5" s="122"/>
      <c r="Q5" s="122"/>
      <c r="R5" s="124"/>
    </row>
    <row r="6" spans="1:18" s="125" customFormat="1" ht="16.5" thickBot="1">
      <c r="A6" s="126" t="s">
        <v>28</v>
      </c>
      <c r="B6" s="127"/>
      <c r="C6" s="128"/>
      <c r="D6" s="129"/>
      <c r="E6" s="129"/>
      <c r="F6" s="128"/>
      <c r="G6" s="128"/>
      <c r="H6" s="130"/>
      <c r="I6" s="130"/>
      <c r="J6" s="130"/>
      <c r="K6" s="131"/>
      <c r="L6" s="130"/>
      <c r="M6" s="130"/>
      <c r="N6" s="132"/>
      <c r="O6" s="130"/>
      <c r="P6" s="130"/>
      <c r="Q6" s="130"/>
      <c r="R6" s="133"/>
    </row>
    <row r="7" spans="1:18" ht="30.75" customHeight="1" thickBot="1">
      <c r="A7" s="134" t="s">
        <v>20</v>
      </c>
      <c r="B7" s="135" t="s">
        <v>13</v>
      </c>
      <c r="C7" s="135" t="s">
        <v>14</v>
      </c>
      <c r="D7" s="135" t="s">
        <v>21</v>
      </c>
      <c r="E7" s="135" t="s">
        <v>22</v>
      </c>
      <c r="F7" s="135" t="s">
        <v>29</v>
      </c>
      <c r="G7" s="136" t="s">
        <v>30</v>
      </c>
      <c r="H7" s="137" t="s">
        <v>31</v>
      </c>
      <c r="I7" s="137" t="s">
        <v>32</v>
      </c>
      <c r="J7" s="137" t="s">
        <v>33</v>
      </c>
      <c r="K7" s="136" t="s">
        <v>19</v>
      </c>
      <c r="L7" s="138"/>
      <c r="M7" s="139"/>
      <c r="N7" s="140"/>
      <c r="O7" s="139"/>
      <c r="P7" s="135" t="s">
        <v>34</v>
      </c>
      <c r="Q7" s="141" t="s">
        <v>35</v>
      </c>
      <c r="R7" s="136" t="s">
        <v>36</v>
      </c>
    </row>
    <row r="8" spans="1:18" s="12" customFormat="1" ht="18.95" customHeight="1">
      <c r="A8" s="142">
        <v>1</v>
      </c>
      <c r="B8" s="100"/>
      <c r="C8" s="100"/>
      <c r="D8" s="101"/>
      <c r="E8" s="143"/>
      <c r="F8" s="101"/>
      <c r="G8" s="144"/>
      <c r="H8" s="101"/>
      <c r="I8" s="101"/>
      <c r="J8" s="101"/>
      <c r="K8" s="102"/>
      <c r="L8" s="145"/>
      <c r="M8" s="101"/>
      <c r="N8" s="145"/>
      <c r="O8" s="101"/>
      <c r="P8" s="101"/>
      <c r="Q8" s="102"/>
      <c r="R8" s="102"/>
    </row>
    <row r="9" spans="1:18" s="12" customFormat="1" ht="18.95" customHeight="1">
      <c r="A9" s="142">
        <v>2</v>
      </c>
      <c r="B9" s="100"/>
      <c r="C9" s="100"/>
      <c r="D9" s="101"/>
      <c r="E9" s="143"/>
      <c r="F9" s="101"/>
      <c r="G9" s="144"/>
      <c r="H9" s="101"/>
      <c r="I9" s="101"/>
      <c r="J9" s="101"/>
      <c r="K9" s="102"/>
      <c r="L9" s="145"/>
      <c r="M9" s="101"/>
      <c r="N9" s="145"/>
      <c r="O9" s="101"/>
      <c r="P9" s="101"/>
      <c r="Q9" s="102"/>
      <c r="R9" s="102"/>
    </row>
    <row r="10" spans="1:18" s="12" customFormat="1" ht="18.95" customHeight="1">
      <c r="A10" s="142">
        <v>3</v>
      </c>
      <c r="B10" s="100"/>
      <c r="C10" s="100"/>
      <c r="D10" s="101"/>
      <c r="E10" s="143"/>
      <c r="F10" s="101"/>
      <c r="G10" s="144"/>
      <c r="H10" s="101"/>
      <c r="I10" s="101"/>
      <c r="J10" s="101"/>
      <c r="K10" s="102"/>
      <c r="L10" s="145"/>
      <c r="M10" s="101"/>
      <c r="N10" s="145"/>
      <c r="O10" s="101"/>
      <c r="P10" s="101"/>
      <c r="Q10" s="102"/>
      <c r="R10" s="102"/>
    </row>
    <row r="11" spans="1:18" s="12" customFormat="1" ht="18.95" customHeight="1">
      <c r="A11" s="142">
        <v>4</v>
      </c>
      <c r="B11" s="100"/>
      <c r="C11" s="100"/>
      <c r="D11" s="101"/>
      <c r="E11" s="143"/>
      <c r="F11" s="101"/>
      <c r="G11" s="144"/>
      <c r="H11" s="101"/>
      <c r="I11" s="101"/>
      <c r="J11" s="101"/>
      <c r="K11" s="102"/>
      <c r="L11" s="145"/>
      <c r="M11" s="101"/>
      <c r="N11" s="145"/>
      <c r="O11" s="101"/>
      <c r="P11" s="101"/>
      <c r="Q11" s="102"/>
      <c r="R11" s="102"/>
    </row>
    <row r="12" spans="1:18" s="12" customFormat="1" ht="18.95" customHeight="1">
      <c r="A12" s="142">
        <v>5</v>
      </c>
      <c r="B12" s="100"/>
      <c r="C12" s="100"/>
      <c r="D12" s="101"/>
      <c r="E12" s="143"/>
      <c r="F12" s="101"/>
      <c r="G12" s="144"/>
      <c r="H12" s="101"/>
      <c r="I12" s="101"/>
      <c r="J12" s="101"/>
      <c r="K12" s="102"/>
      <c r="L12" s="145"/>
      <c r="M12" s="101"/>
      <c r="N12" s="145"/>
      <c r="O12" s="101"/>
      <c r="P12" s="101"/>
      <c r="Q12" s="102"/>
      <c r="R12" s="102"/>
    </row>
    <row r="13" spans="1:18" s="12" customFormat="1" ht="18.95" customHeight="1">
      <c r="A13" s="142">
        <v>6</v>
      </c>
      <c r="B13" s="100"/>
      <c r="C13" s="100"/>
      <c r="D13" s="101"/>
      <c r="E13" s="143"/>
      <c r="F13" s="101"/>
      <c r="G13" s="144"/>
      <c r="H13" s="101"/>
      <c r="I13" s="101"/>
      <c r="J13" s="101"/>
      <c r="K13" s="102"/>
      <c r="L13" s="145"/>
      <c r="M13" s="101"/>
      <c r="N13" s="145"/>
      <c r="O13" s="101"/>
      <c r="P13" s="101"/>
      <c r="Q13" s="102"/>
      <c r="R13" s="102"/>
    </row>
    <row r="14" spans="1:18" s="12" customFormat="1" ht="18.95" customHeight="1">
      <c r="A14" s="142">
        <v>7</v>
      </c>
      <c r="B14" s="100"/>
      <c r="C14" s="100"/>
      <c r="D14" s="101"/>
      <c r="E14" s="143"/>
      <c r="F14" s="101"/>
      <c r="G14" s="144"/>
      <c r="H14" s="101"/>
      <c r="I14" s="101"/>
      <c r="J14" s="101"/>
      <c r="K14" s="102"/>
      <c r="L14" s="145"/>
      <c r="M14" s="101"/>
      <c r="N14" s="145"/>
      <c r="O14" s="101"/>
      <c r="P14" s="101"/>
      <c r="Q14" s="102"/>
      <c r="R14" s="102"/>
    </row>
    <row r="15" spans="1:18" s="12" customFormat="1" ht="18.95" customHeight="1">
      <c r="A15" s="142">
        <v>8</v>
      </c>
      <c r="B15" s="100"/>
      <c r="C15" s="100"/>
      <c r="D15" s="101"/>
      <c r="E15" s="143"/>
      <c r="F15" s="101"/>
      <c r="G15" s="144"/>
      <c r="H15" s="101"/>
      <c r="I15" s="101"/>
      <c r="J15" s="101"/>
      <c r="K15" s="102"/>
      <c r="L15" s="145"/>
      <c r="M15" s="101"/>
      <c r="N15" s="145"/>
      <c r="O15" s="101"/>
      <c r="P15" s="101"/>
      <c r="Q15" s="102"/>
      <c r="R15" s="102"/>
    </row>
    <row r="16" spans="1:18" s="12" customFormat="1" ht="18.95" customHeight="1">
      <c r="A16" s="142">
        <v>9</v>
      </c>
      <c r="B16" s="100"/>
      <c r="C16" s="100"/>
      <c r="D16" s="101"/>
      <c r="E16" s="143"/>
      <c r="F16" s="101"/>
      <c r="G16" s="144"/>
      <c r="H16" s="101"/>
      <c r="I16" s="101"/>
      <c r="J16" s="101"/>
      <c r="K16" s="102"/>
      <c r="L16" s="145"/>
      <c r="M16" s="101"/>
      <c r="N16" s="145"/>
      <c r="O16" s="101"/>
      <c r="P16" s="101"/>
      <c r="Q16" s="102"/>
      <c r="R16" s="102"/>
    </row>
    <row r="17" spans="1:18" s="12" customFormat="1" ht="18.95" customHeight="1">
      <c r="A17" s="142">
        <v>10</v>
      </c>
      <c r="B17" s="100"/>
      <c r="C17" s="100"/>
      <c r="D17" s="101"/>
      <c r="E17" s="143"/>
      <c r="F17" s="101"/>
      <c r="G17" s="144"/>
      <c r="H17" s="101"/>
      <c r="I17" s="101"/>
      <c r="J17" s="101"/>
      <c r="K17" s="102"/>
      <c r="L17" s="145"/>
      <c r="M17" s="101"/>
      <c r="N17" s="145"/>
      <c r="O17" s="101"/>
      <c r="P17" s="101"/>
      <c r="Q17" s="102"/>
      <c r="R17" s="102"/>
    </row>
    <row r="18" spans="1:18" s="12" customFormat="1" ht="18.95" customHeight="1">
      <c r="A18" s="142">
        <v>11</v>
      </c>
      <c r="B18" s="100"/>
      <c r="C18" s="100"/>
      <c r="D18" s="101"/>
      <c r="E18" s="143"/>
      <c r="F18" s="101"/>
      <c r="G18" s="144"/>
      <c r="H18" s="101"/>
      <c r="I18" s="101"/>
      <c r="J18" s="101"/>
      <c r="K18" s="102"/>
      <c r="L18" s="145"/>
      <c r="M18" s="101"/>
      <c r="N18" s="145"/>
      <c r="O18" s="101"/>
      <c r="P18" s="101"/>
      <c r="Q18" s="102"/>
      <c r="R18" s="102"/>
    </row>
    <row r="19" spans="1:18" s="12" customFormat="1" ht="18.95" customHeight="1">
      <c r="A19" s="142">
        <v>12</v>
      </c>
      <c r="B19" s="100"/>
      <c r="C19" s="100"/>
      <c r="D19" s="101"/>
      <c r="E19" s="143"/>
      <c r="F19" s="708"/>
      <c r="G19" s="144"/>
      <c r="H19" s="101"/>
      <c r="I19" s="101"/>
      <c r="J19" s="101"/>
      <c r="K19" s="102"/>
      <c r="L19" s="145"/>
      <c r="M19" s="101"/>
      <c r="N19" s="145"/>
      <c r="O19" s="101"/>
      <c r="P19" s="101"/>
      <c r="Q19" s="102"/>
      <c r="R19" s="102"/>
    </row>
    <row r="20" spans="1:18" s="12" customFormat="1" ht="18.95" customHeight="1">
      <c r="A20" s="142">
        <v>13</v>
      </c>
      <c r="B20" s="100"/>
      <c r="C20" s="100"/>
      <c r="D20" s="101"/>
      <c r="E20" s="143"/>
      <c r="F20" s="101"/>
      <c r="G20" s="144"/>
      <c r="H20" s="101"/>
      <c r="I20" s="101"/>
      <c r="J20" s="101"/>
      <c r="K20" s="102"/>
      <c r="L20" s="145"/>
      <c r="M20" s="101"/>
      <c r="N20" s="145"/>
      <c r="O20" s="101"/>
      <c r="P20" s="101"/>
      <c r="Q20" s="102"/>
      <c r="R20" s="102"/>
    </row>
    <row r="21" spans="1:18" s="12" customFormat="1" ht="18.95" customHeight="1">
      <c r="A21" s="142">
        <v>14</v>
      </c>
      <c r="B21" s="100"/>
      <c r="C21" s="100"/>
      <c r="D21" s="101"/>
      <c r="E21" s="143"/>
      <c r="F21" s="101"/>
      <c r="G21" s="144"/>
      <c r="H21" s="101"/>
      <c r="I21" s="101"/>
      <c r="J21" s="101"/>
      <c r="K21" s="102"/>
      <c r="L21" s="145"/>
      <c r="M21" s="101"/>
      <c r="N21" s="145"/>
      <c r="O21" s="101"/>
      <c r="P21" s="101"/>
      <c r="Q21" s="102"/>
      <c r="R21" s="102"/>
    </row>
    <row r="22" spans="1:18" s="12" customFormat="1" ht="18.95" customHeight="1">
      <c r="A22" s="142">
        <v>15</v>
      </c>
      <c r="B22" s="100"/>
      <c r="C22" s="100"/>
      <c r="D22" s="101"/>
      <c r="E22" s="143"/>
      <c r="F22" s="101"/>
      <c r="G22" s="144"/>
      <c r="H22" s="101"/>
      <c r="I22" s="101"/>
      <c r="J22" s="101"/>
      <c r="K22" s="102"/>
      <c r="L22" s="145"/>
      <c r="M22" s="101"/>
      <c r="N22" s="145"/>
      <c r="O22" s="101"/>
      <c r="P22" s="101"/>
      <c r="Q22" s="102"/>
      <c r="R22" s="102"/>
    </row>
    <row r="23" spans="1:18" s="12" customFormat="1" ht="18.95" customHeight="1">
      <c r="A23" s="142">
        <v>16</v>
      </c>
      <c r="B23" s="100"/>
      <c r="C23" s="100"/>
      <c r="D23" s="101"/>
      <c r="E23" s="143"/>
      <c r="F23" s="101"/>
      <c r="G23" s="144"/>
      <c r="H23" s="101"/>
      <c r="I23" s="101"/>
      <c r="J23" s="101"/>
      <c r="K23" s="102"/>
      <c r="L23" s="145"/>
      <c r="M23" s="101"/>
      <c r="N23" s="145"/>
      <c r="O23" s="101"/>
      <c r="P23" s="101"/>
      <c r="Q23" s="102"/>
      <c r="R23" s="102"/>
    </row>
    <row r="24" spans="1:18" s="12" customFormat="1" ht="18.95" customHeight="1">
      <c r="A24" s="142">
        <v>17</v>
      </c>
      <c r="B24" s="100"/>
      <c r="C24" s="100"/>
      <c r="D24" s="101"/>
      <c r="E24" s="143"/>
      <c r="F24" s="101"/>
      <c r="G24" s="144"/>
      <c r="H24" s="101"/>
      <c r="I24" s="101"/>
      <c r="J24" s="101"/>
      <c r="K24" s="102"/>
      <c r="L24" s="145"/>
      <c r="M24" s="101"/>
      <c r="N24" s="145"/>
      <c r="O24" s="101"/>
      <c r="P24" s="101"/>
      <c r="Q24" s="102"/>
      <c r="R24" s="102"/>
    </row>
    <row r="25" spans="1:18" s="12" customFormat="1" ht="18.95" customHeight="1">
      <c r="A25" s="142">
        <v>18</v>
      </c>
      <c r="B25" s="100"/>
      <c r="C25" s="100"/>
      <c r="D25" s="101"/>
      <c r="E25" s="143"/>
      <c r="F25" s="101"/>
      <c r="G25" s="144"/>
      <c r="H25" s="101"/>
      <c r="I25" s="101"/>
      <c r="J25" s="101"/>
      <c r="K25" s="102"/>
      <c r="L25" s="145"/>
      <c r="M25" s="101"/>
      <c r="N25" s="145"/>
      <c r="O25" s="101"/>
      <c r="P25" s="101"/>
      <c r="Q25" s="102"/>
      <c r="R25" s="102"/>
    </row>
    <row r="26" spans="1:18" s="12" customFormat="1" ht="18.95" customHeight="1">
      <c r="A26" s="142">
        <v>19</v>
      </c>
      <c r="B26" s="100"/>
      <c r="C26" s="100"/>
      <c r="D26" s="101"/>
      <c r="E26" s="143"/>
      <c r="F26" s="101"/>
      <c r="G26" s="144"/>
      <c r="H26" s="101"/>
      <c r="I26" s="101"/>
      <c r="J26" s="101"/>
      <c r="K26" s="102"/>
      <c r="L26" s="145"/>
      <c r="M26" s="101"/>
      <c r="N26" s="145"/>
      <c r="O26" s="101"/>
      <c r="P26" s="101"/>
      <c r="Q26" s="102"/>
      <c r="R26" s="102"/>
    </row>
    <row r="27" spans="1:18" s="12" customFormat="1" ht="18.95" customHeight="1">
      <c r="A27" s="142">
        <v>20</v>
      </c>
      <c r="B27" s="100"/>
      <c r="C27" s="100"/>
      <c r="D27" s="101"/>
      <c r="E27" s="143"/>
      <c r="F27" s="101"/>
      <c r="G27" s="144"/>
      <c r="H27" s="101"/>
      <c r="I27" s="101"/>
      <c r="J27" s="101"/>
      <c r="K27" s="102"/>
      <c r="L27" s="145"/>
      <c r="M27" s="101"/>
      <c r="N27" s="145"/>
      <c r="O27" s="101"/>
      <c r="P27" s="101"/>
      <c r="Q27" s="102"/>
      <c r="R27" s="102"/>
    </row>
    <row r="28" spans="1:18" s="12" customFormat="1" ht="18.95" customHeight="1">
      <c r="A28" s="142">
        <v>21</v>
      </c>
      <c r="B28" s="100"/>
      <c r="C28" s="100"/>
      <c r="D28" s="101"/>
      <c r="E28" s="143"/>
      <c r="F28" s="101"/>
      <c r="G28" s="144"/>
      <c r="H28" s="101"/>
      <c r="I28" s="101"/>
      <c r="J28" s="101"/>
      <c r="K28" s="102"/>
      <c r="L28" s="145"/>
      <c r="M28" s="101"/>
      <c r="N28" s="145"/>
      <c r="O28" s="101"/>
      <c r="P28" s="101"/>
      <c r="Q28" s="102"/>
      <c r="R28" s="102"/>
    </row>
    <row r="29" spans="1:18" s="12" customFormat="1" ht="18.95" customHeight="1">
      <c r="A29" s="142">
        <v>22</v>
      </c>
      <c r="B29" s="100"/>
      <c r="C29" s="100"/>
      <c r="D29" s="101"/>
      <c r="E29" s="143"/>
      <c r="F29" s="101"/>
      <c r="G29" s="144"/>
      <c r="H29" s="101"/>
      <c r="I29" s="101"/>
      <c r="J29" s="101"/>
      <c r="K29" s="102"/>
      <c r="L29" s="145"/>
      <c r="M29" s="101"/>
      <c r="N29" s="145"/>
      <c r="O29" s="101"/>
      <c r="P29" s="101"/>
      <c r="Q29" s="102"/>
      <c r="R29" s="102"/>
    </row>
    <row r="30" spans="1:18" s="12" customFormat="1" ht="18.95" customHeight="1">
      <c r="A30" s="142">
        <v>23</v>
      </c>
      <c r="B30" s="100"/>
      <c r="C30" s="100"/>
      <c r="D30" s="101"/>
      <c r="E30" s="143"/>
      <c r="F30" s="101"/>
      <c r="G30" s="144"/>
      <c r="H30" s="101"/>
      <c r="I30" s="101"/>
      <c r="J30" s="101"/>
      <c r="K30" s="102"/>
      <c r="L30" s="145"/>
      <c r="M30" s="101"/>
      <c r="N30" s="145"/>
      <c r="O30" s="101"/>
      <c r="P30" s="101"/>
      <c r="Q30" s="102"/>
      <c r="R30" s="102"/>
    </row>
    <row r="31" spans="1:18" s="12" customFormat="1" ht="18.95" customHeight="1">
      <c r="A31" s="142">
        <v>24</v>
      </c>
      <c r="B31" s="100"/>
      <c r="C31" s="100"/>
      <c r="D31" s="101"/>
      <c r="E31" s="143"/>
      <c r="F31" s="101"/>
      <c r="G31" s="144"/>
      <c r="H31" s="101"/>
      <c r="I31" s="101"/>
      <c r="J31" s="101"/>
      <c r="K31" s="102"/>
      <c r="L31" s="145"/>
      <c r="M31" s="101"/>
      <c r="N31" s="145"/>
      <c r="O31" s="101"/>
      <c r="P31" s="101"/>
      <c r="Q31" s="102"/>
      <c r="R31" s="102"/>
    </row>
    <row r="32" spans="1:18" s="12" customFormat="1" ht="18.95" customHeight="1">
      <c r="A32" s="142">
        <v>25</v>
      </c>
      <c r="B32" s="100"/>
      <c r="C32" s="100"/>
      <c r="D32" s="101"/>
      <c r="E32" s="143"/>
      <c r="F32" s="101"/>
      <c r="G32" s="144"/>
      <c r="H32" s="101"/>
      <c r="I32" s="101"/>
      <c r="J32" s="101"/>
      <c r="K32" s="102"/>
      <c r="L32" s="145"/>
      <c r="M32" s="101"/>
      <c r="N32" s="145"/>
      <c r="O32" s="101"/>
      <c r="P32" s="101"/>
      <c r="Q32" s="102"/>
      <c r="R32" s="102"/>
    </row>
    <row r="33" spans="1:18" s="12" customFormat="1" ht="18.95" customHeight="1">
      <c r="A33" s="142">
        <v>26</v>
      </c>
      <c r="B33" s="100"/>
      <c r="C33" s="100"/>
      <c r="D33" s="101"/>
      <c r="E33" s="143"/>
      <c r="F33" s="101"/>
      <c r="G33" s="144"/>
      <c r="H33" s="101"/>
      <c r="I33" s="101"/>
      <c r="J33" s="101"/>
      <c r="K33" s="102"/>
      <c r="L33" s="145"/>
      <c r="M33" s="101"/>
      <c r="N33" s="145"/>
      <c r="O33" s="101"/>
      <c r="P33" s="101"/>
      <c r="Q33" s="102"/>
      <c r="R33" s="102"/>
    </row>
    <row r="34" spans="1:18" s="12" customFormat="1" ht="18.95" customHeight="1">
      <c r="A34" s="142">
        <v>27</v>
      </c>
      <c r="B34" s="100"/>
      <c r="C34" s="100"/>
      <c r="D34" s="101"/>
      <c r="E34" s="143"/>
      <c r="F34" s="101"/>
      <c r="G34" s="144"/>
      <c r="H34" s="101"/>
      <c r="I34" s="101"/>
      <c r="J34" s="101"/>
      <c r="K34" s="102"/>
      <c r="L34" s="145"/>
      <c r="M34" s="101"/>
      <c r="N34" s="145"/>
      <c r="O34" s="101"/>
      <c r="P34" s="101"/>
      <c r="Q34" s="102"/>
      <c r="R34" s="102"/>
    </row>
    <row r="35" spans="1:18" s="12" customFormat="1" ht="18.95" customHeight="1">
      <c r="A35" s="142">
        <v>28</v>
      </c>
      <c r="B35" s="100"/>
      <c r="C35" s="100"/>
      <c r="D35" s="101"/>
      <c r="E35" s="143"/>
      <c r="F35" s="101"/>
      <c r="G35" s="144"/>
      <c r="H35" s="101"/>
      <c r="I35" s="101"/>
      <c r="J35" s="101"/>
      <c r="K35" s="102"/>
      <c r="L35" s="145"/>
      <c r="M35" s="101"/>
      <c r="N35" s="145"/>
      <c r="O35" s="101"/>
      <c r="P35" s="101"/>
      <c r="Q35" s="102"/>
      <c r="R35" s="102"/>
    </row>
    <row r="36" spans="1:18" s="12" customFormat="1" ht="18.95" customHeight="1">
      <c r="A36" s="142">
        <v>29</v>
      </c>
      <c r="B36" s="100"/>
      <c r="C36" s="100"/>
      <c r="D36" s="101"/>
      <c r="E36" s="143"/>
      <c r="F36" s="101"/>
      <c r="G36" s="144"/>
      <c r="H36" s="101"/>
      <c r="I36" s="101"/>
      <c r="J36" s="101"/>
      <c r="K36" s="102"/>
      <c r="L36" s="145"/>
      <c r="M36" s="101"/>
      <c r="N36" s="145"/>
      <c r="O36" s="101"/>
      <c r="P36" s="101"/>
      <c r="Q36" s="102"/>
      <c r="R36" s="102"/>
    </row>
    <row r="37" spans="1:18" s="12" customFormat="1" ht="18.95" customHeight="1">
      <c r="A37" s="142">
        <v>30</v>
      </c>
      <c r="B37" s="100"/>
      <c r="C37" s="100"/>
      <c r="D37" s="101"/>
      <c r="E37" s="143"/>
      <c r="F37" s="101"/>
      <c r="G37" s="144"/>
      <c r="H37" s="101"/>
      <c r="I37" s="101"/>
      <c r="J37" s="101"/>
      <c r="K37" s="102"/>
      <c r="L37" s="145"/>
      <c r="M37" s="101"/>
      <c r="N37" s="145"/>
      <c r="O37" s="101"/>
      <c r="P37" s="101"/>
      <c r="Q37" s="102"/>
      <c r="R37" s="102"/>
    </row>
    <row r="38" spans="1:18" s="12" customFormat="1" ht="18.95" customHeight="1">
      <c r="A38" s="142">
        <v>31</v>
      </c>
      <c r="B38" s="100"/>
      <c r="C38" s="100"/>
      <c r="D38" s="101"/>
      <c r="E38" s="143"/>
      <c r="F38" s="101"/>
      <c r="G38" s="144"/>
      <c r="H38" s="101"/>
      <c r="I38" s="101"/>
      <c r="J38" s="101"/>
      <c r="K38" s="102"/>
      <c r="L38" s="145"/>
      <c r="M38" s="101"/>
      <c r="N38" s="145"/>
      <c r="O38" s="101"/>
      <c r="P38" s="101"/>
      <c r="Q38" s="102"/>
      <c r="R38" s="102"/>
    </row>
    <row r="39" spans="1:18" s="12" customFormat="1" ht="18.95" customHeight="1">
      <c r="A39" s="142">
        <v>32</v>
      </c>
      <c r="B39" s="100"/>
      <c r="C39" s="100"/>
      <c r="D39" s="101"/>
      <c r="E39" s="143"/>
      <c r="F39" s="101"/>
      <c r="G39" s="144"/>
      <c r="H39" s="101"/>
      <c r="I39" s="101"/>
      <c r="J39" s="101"/>
      <c r="K39" s="102"/>
      <c r="L39" s="145"/>
      <c r="M39" s="101"/>
      <c r="N39" s="145"/>
      <c r="O39" s="101"/>
      <c r="P39" s="101"/>
      <c r="Q39" s="102"/>
      <c r="R39" s="102"/>
    </row>
    <row r="40" spans="1:18" s="12" customFormat="1" ht="18.95" customHeight="1">
      <c r="A40" s="142">
        <v>33</v>
      </c>
      <c r="B40" s="100"/>
      <c r="C40" s="100"/>
      <c r="D40" s="101"/>
      <c r="E40" s="143"/>
      <c r="F40" s="101"/>
      <c r="G40" s="144"/>
      <c r="H40" s="101"/>
      <c r="I40" s="101"/>
      <c r="J40" s="101"/>
      <c r="K40" s="102"/>
      <c r="L40" s="145"/>
      <c r="M40" s="101"/>
      <c r="N40" s="145"/>
      <c r="O40" s="101"/>
      <c r="P40" s="101"/>
      <c r="Q40" s="102"/>
      <c r="R40" s="102"/>
    </row>
    <row r="41" spans="1:18" s="12" customFormat="1" ht="18.95" customHeight="1">
      <c r="A41" s="142">
        <v>34</v>
      </c>
      <c r="B41" s="100"/>
      <c r="C41" s="100"/>
      <c r="D41" s="101"/>
      <c r="E41" s="143"/>
      <c r="F41" s="101"/>
      <c r="G41" s="144"/>
      <c r="H41" s="101"/>
      <c r="I41" s="101"/>
      <c r="J41" s="101"/>
      <c r="K41" s="102"/>
      <c r="L41" s="145"/>
      <c r="M41" s="101"/>
      <c r="N41" s="145"/>
      <c r="O41" s="101"/>
      <c r="P41" s="101"/>
      <c r="Q41" s="102"/>
      <c r="R41" s="102"/>
    </row>
    <row r="42" spans="1:18" s="12" customFormat="1" ht="18.95" customHeight="1">
      <c r="A42" s="142">
        <v>35</v>
      </c>
      <c r="B42" s="100"/>
      <c r="C42" s="100"/>
      <c r="D42" s="101"/>
      <c r="E42" s="143"/>
      <c r="F42" s="101"/>
      <c r="G42" s="144"/>
      <c r="H42" s="101"/>
      <c r="I42" s="101"/>
      <c r="J42" s="101"/>
      <c r="K42" s="102"/>
      <c r="L42" s="145"/>
      <c r="M42" s="101"/>
      <c r="N42" s="145"/>
      <c r="O42" s="101"/>
      <c r="P42" s="101"/>
      <c r="Q42" s="102"/>
      <c r="R42" s="102"/>
    </row>
    <row r="43" spans="1:18" s="12" customFormat="1" ht="18.95" customHeight="1">
      <c r="A43" s="142">
        <v>36</v>
      </c>
      <c r="B43" s="100"/>
      <c r="C43" s="100"/>
      <c r="D43" s="101"/>
      <c r="E43" s="143"/>
      <c r="F43" s="101"/>
      <c r="G43" s="144"/>
      <c r="H43" s="101"/>
      <c r="I43" s="101"/>
      <c r="J43" s="101"/>
      <c r="K43" s="102"/>
      <c r="L43" s="145"/>
      <c r="M43" s="101"/>
      <c r="N43" s="145"/>
      <c r="O43" s="101"/>
      <c r="P43" s="101"/>
      <c r="Q43" s="102"/>
      <c r="R43" s="102"/>
    </row>
    <row r="44" spans="1:18" s="12" customFormat="1" ht="18.95" customHeight="1">
      <c r="A44" s="142">
        <v>37</v>
      </c>
      <c r="B44" s="100"/>
      <c r="C44" s="100"/>
      <c r="D44" s="101"/>
      <c r="E44" s="143"/>
      <c r="F44" s="101"/>
      <c r="G44" s="144"/>
      <c r="H44" s="101"/>
      <c r="I44" s="101"/>
      <c r="J44" s="101"/>
      <c r="K44" s="102"/>
      <c r="L44" s="145"/>
      <c r="M44" s="101"/>
      <c r="N44" s="145"/>
      <c r="O44" s="101"/>
      <c r="P44" s="101"/>
      <c r="Q44" s="102"/>
      <c r="R44" s="102"/>
    </row>
    <row r="45" spans="1:18" s="12" customFormat="1" ht="18.95" customHeight="1">
      <c r="A45" s="142">
        <v>38</v>
      </c>
      <c r="B45" s="100"/>
      <c r="C45" s="100"/>
      <c r="D45" s="101"/>
      <c r="E45" s="143"/>
      <c r="F45" s="101"/>
      <c r="G45" s="144"/>
      <c r="H45" s="101"/>
      <c r="I45" s="101"/>
      <c r="J45" s="101"/>
      <c r="K45" s="102"/>
      <c r="L45" s="145"/>
      <c r="M45" s="101"/>
      <c r="N45" s="145"/>
      <c r="O45" s="101"/>
      <c r="P45" s="101"/>
      <c r="Q45" s="102"/>
      <c r="R45" s="102"/>
    </row>
    <row r="46" spans="1:18" s="12" customFormat="1" ht="18.95" customHeight="1">
      <c r="A46" s="142">
        <v>39</v>
      </c>
      <c r="B46" s="100"/>
      <c r="C46" s="100"/>
      <c r="D46" s="101"/>
      <c r="E46" s="143"/>
      <c r="F46" s="101"/>
      <c r="G46" s="144"/>
      <c r="H46" s="101"/>
      <c r="I46" s="101"/>
      <c r="J46" s="101"/>
      <c r="K46" s="102"/>
      <c r="L46" s="145"/>
      <c r="M46" s="101"/>
      <c r="N46" s="145"/>
      <c r="O46" s="101"/>
      <c r="P46" s="101"/>
      <c r="Q46" s="102"/>
      <c r="R46" s="102"/>
    </row>
    <row r="47" spans="1:18" s="12" customFormat="1" ht="18.95" customHeight="1">
      <c r="A47" s="142">
        <v>40</v>
      </c>
      <c r="B47" s="100"/>
      <c r="C47" s="100"/>
      <c r="D47" s="101"/>
      <c r="E47" s="143"/>
      <c r="F47" s="101"/>
      <c r="G47" s="144"/>
      <c r="H47" s="101"/>
      <c r="I47" s="101"/>
      <c r="J47" s="101"/>
      <c r="K47" s="102"/>
      <c r="L47" s="145"/>
      <c r="M47" s="101"/>
      <c r="N47" s="145"/>
      <c r="O47" s="101"/>
      <c r="P47" s="101"/>
      <c r="Q47" s="102"/>
      <c r="R47" s="102"/>
    </row>
    <row r="48" spans="1:18" s="12" customFormat="1" ht="18.95" customHeight="1">
      <c r="A48" s="142">
        <v>41</v>
      </c>
      <c r="B48" s="100"/>
      <c r="C48" s="100"/>
      <c r="D48" s="101"/>
      <c r="E48" s="143"/>
      <c r="F48" s="101"/>
      <c r="G48" s="144"/>
      <c r="H48" s="101"/>
      <c r="I48" s="101"/>
      <c r="J48" s="101"/>
      <c r="K48" s="102"/>
      <c r="L48" s="145"/>
      <c r="M48" s="101"/>
      <c r="N48" s="145"/>
      <c r="O48" s="101"/>
      <c r="P48" s="101"/>
      <c r="Q48" s="102"/>
      <c r="R48" s="102"/>
    </row>
    <row r="49" spans="1:18" s="12" customFormat="1" ht="18.95" customHeight="1">
      <c r="A49" s="142">
        <v>42</v>
      </c>
      <c r="B49" s="100"/>
      <c r="C49" s="100"/>
      <c r="D49" s="101"/>
      <c r="E49" s="143"/>
      <c r="F49" s="101"/>
      <c r="G49" s="144"/>
      <c r="H49" s="101"/>
      <c r="I49" s="101"/>
      <c r="J49" s="101"/>
      <c r="K49" s="102"/>
      <c r="L49" s="145"/>
      <c r="M49" s="101"/>
      <c r="N49" s="145"/>
      <c r="O49" s="101"/>
      <c r="P49" s="101"/>
      <c r="Q49" s="102"/>
      <c r="R49" s="102"/>
    </row>
    <row r="50" spans="1:18" s="12" customFormat="1" ht="18.95" customHeight="1">
      <c r="A50" s="142">
        <v>43</v>
      </c>
      <c r="B50" s="100"/>
      <c r="C50" s="100"/>
      <c r="D50" s="101"/>
      <c r="E50" s="143"/>
      <c r="F50" s="101"/>
      <c r="G50" s="144"/>
      <c r="H50" s="101"/>
      <c r="I50" s="101"/>
      <c r="J50" s="101"/>
      <c r="K50" s="102"/>
      <c r="L50" s="145"/>
      <c r="M50" s="101"/>
      <c r="N50" s="145"/>
      <c r="O50" s="101"/>
      <c r="P50" s="101"/>
      <c r="Q50" s="102"/>
      <c r="R50" s="102"/>
    </row>
    <row r="51" spans="1:18" s="12" customFormat="1" ht="18.95" customHeight="1">
      <c r="A51" s="142">
        <v>44</v>
      </c>
      <c r="B51" s="100"/>
      <c r="C51" s="100"/>
      <c r="D51" s="101"/>
      <c r="E51" s="143"/>
      <c r="F51" s="101"/>
      <c r="G51" s="144"/>
      <c r="H51" s="101"/>
      <c r="I51" s="101"/>
      <c r="J51" s="101"/>
      <c r="K51" s="102"/>
      <c r="L51" s="145"/>
      <c r="M51" s="101"/>
      <c r="N51" s="145"/>
      <c r="O51" s="101"/>
      <c r="P51" s="101"/>
      <c r="Q51" s="102"/>
      <c r="R51" s="102"/>
    </row>
    <row r="52" spans="1:18" s="12" customFormat="1" ht="18.95" customHeight="1">
      <c r="A52" s="142">
        <v>45</v>
      </c>
      <c r="B52" s="100"/>
      <c r="C52" s="100"/>
      <c r="D52" s="101"/>
      <c r="E52" s="143"/>
      <c r="F52" s="101"/>
      <c r="G52" s="144"/>
      <c r="H52" s="101"/>
      <c r="I52" s="101"/>
      <c r="J52" s="101"/>
      <c r="K52" s="102"/>
      <c r="L52" s="145"/>
      <c r="M52" s="101"/>
      <c r="N52" s="145"/>
      <c r="O52" s="101"/>
      <c r="P52" s="101"/>
      <c r="Q52" s="102"/>
      <c r="R52" s="102"/>
    </row>
    <row r="53" spans="1:18" s="12" customFormat="1" ht="18.95" customHeight="1">
      <c r="A53" s="142">
        <v>46</v>
      </c>
      <c r="B53" s="100"/>
      <c r="C53" s="100"/>
      <c r="D53" s="101"/>
      <c r="E53" s="143"/>
      <c r="F53" s="101"/>
      <c r="G53" s="144"/>
      <c r="H53" s="101"/>
      <c r="I53" s="101"/>
      <c r="J53" s="101"/>
      <c r="K53" s="102"/>
      <c r="L53" s="145"/>
      <c r="M53" s="101"/>
      <c r="N53" s="145"/>
      <c r="O53" s="101"/>
      <c r="P53" s="101"/>
      <c r="Q53" s="102"/>
      <c r="R53" s="102"/>
    </row>
    <row r="54" spans="1:18" s="12" customFormat="1" ht="18.95" customHeight="1">
      <c r="A54" s="142">
        <v>47</v>
      </c>
      <c r="B54" s="100"/>
      <c r="C54" s="100"/>
      <c r="D54" s="101"/>
      <c r="E54" s="143"/>
      <c r="F54" s="101"/>
      <c r="G54" s="144"/>
      <c r="H54" s="101"/>
      <c r="I54" s="101"/>
      <c r="J54" s="101"/>
      <c r="K54" s="102"/>
      <c r="L54" s="145"/>
      <c r="M54" s="101"/>
      <c r="N54" s="145"/>
      <c r="O54" s="101"/>
      <c r="P54" s="101"/>
      <c r="Q54" s="102"/>
      <c r="R54" s="102"/>
    </row>
    <row r="55" spans="1:18" s="12" customFormat="1" ht="18.95" customHeight="1">
      <c r="A55" s="142">
        <v>48</v>
      </c>
      <c r="B55" s="100"/>
      <c r="C55" s="100"/>
      <c r="D55" s="101"/>
      <c r="E55" s="143"/>
      <c r="F55" s="101"/>
      <c r="G55" s="144"/>
      <c r="H55" s="101"/>
      <c r="I55" s="101"/>
      <c r="J55" s="101"/>
      <c r="K55" s="102"/>
      <c r="L55" s="145"/>
      <c r="M55" s="101"/>
      <c r="N55" s="145"/>
      <c r="O55" s="101"/>
      <c r="P55" s="101"/>
      <c r="Q55" s="102"/>
      <c r="R55" s="102"/>
    </row>
    <row r="56" spans="1:18" s="12" customFormat="1" ht="18.95" customHeight="1">
      <c r="A56" s="142">
        <v>49</v>
      </c>
      <c r="B56" s="100"/>
      <c r="C56" s="100"/>
      <c r="D56" s="101"/>
      <c r="E56" s="143"/>
      <c r="F56" s="101"/>
      <c r="G56" s="144"/>
      <c r="H56" s="101"/>
      <c r="I56" s="101"/>
      <c r="J56" s="101"/>
      <c r="K56" s="102"/>
      <c r="L56" s="145"/>
      <c r="M56" s="101"/>
      <c r="N56" s="145"/>
      <c r="O56" s="101"/>
      <c r="P56" s="101"/>
      <c r="Q56" s="102"/>
      <c r="R56" s="102"/>
    </row>
    <row r="57" spans="1:18" s="12" customFormat="1" ht="18.95" customHeight="1">
      <c r="A57" s="142">
        <v>50</v>
      </c>
      <c r="B57" s="100"/>
      <c r="C57" s="100"/>
      <c r="D57" s="101"/>
      <c r="E57" s="143"/>
      <c r="F57" s="101"/>
      <c r="G57" s="144"/>
      <c r="H57" s="101"/>
      <c r="I57" s="101"/>
      <c r="J57" s="101"/>
      <c r="K57" s="102"/>
      <c r="L57" s="145"/>
      <c r="M57" s="101"/>
      <c r="N57" s="145"/>
      <c r="O57" s="101"/>
      <c r="P57" s="101"/>
      <c r="Q57" s="102"/>
      <c r="R57" s="102"/>
    </row>
    <row r="58" spans="1:18" s="12" customFormat="1" ht="18.95" customHeight="1">
      <c r="A58" s="142">
        <v>51</v>
      </c>
      <c r="B58" s="100"/>
      <c r="C58" s="100"/>
      <c r="D58" s="101"/>
      <c r="E58" s="143"/>
      <c r="F58" s="101"/>
      <c r="G58" s="144"/>
      <c r="H58" s="101"/>
      <c r="I58" s="101"/>
      <c r="J58" s="101"/>
      <c r="K58" s="102"/>
      <c r="L58" s="145"/>
      <c r="M58" s="101"/>
      <c r="N58" s="145"/>
      <c r="O58" s="101"/>
      <c r="P58" s="101"/>
      <c r="Q58" s="102"/>
      <c r="R58" s="102"/>
    </row>
    <row r="59" spans="1:18" s="12" customFormat="1" ht="18.95" customHeight="1">
      <c r="A59" s="142">
        <v>52</v>
      </c>
      <c r="B59" s="100"/>
      <c r="C59" s="100"/>
      <c r="D59" s="101"/>
      <c r="E59" s="143"/>
      <c r="F59" s="101"/>
      <c r="G59" s="144"/>
      <c r="H59" s="101"/>
      <c r="I59" s="101"/>
      <c r="J59" s="101"/>
      <c r="K59" s="102"/>
      <c r="L59" s="145"/>
      <c r="M59" s="101"/>
      <c r="N59" s="145"/>
      <c r="O59" s="101"/>
      <c r="P59" s="101"/>
      <c r="Q59" s="102"/>
      <c r="R59" s="102"/>
    </row>
    <row r="60" spans="1:18" s="12" customFormat="1" ht="18.95" customHeight="1">
      <c r="A60" s="142">
        <v>53</v>
      </c>
      <c r="B60" s="100"/>
      <c r="C60" s="100"/>
      <c r="D60" s="101"/>
      <c r="E60" s="143"/>
      <c r="F60" s="101"/>
      <c r="G60" s="144"/>
      <c r="H60" s="101"/>
      <c r="I60" s="101"/>
      <c r="J60" s="101"/>
      <c r="K60" s="102"/>
      <c r="L60" s="145"/>
      <c r="M60" s="101"/>
      <c r="N60" s="145"/>
      <c r="O60" s="101"/>
      <c r="P60" s="101"/>
      <c r="Q60" s="102"/>
      <c r="R60" s="102"/>
    </row>
    <row r="61" spans="1:18" s="12" customFormat="1" ht="18.95" customHeight="1">
      <c r="A61" s="142">
        <v>54</v>
      </c>
      <c r="B61" s="100"/>
      <c r="C61" s="100"/>
      <c r="D61" s="101"/>
      <c r="E61" s="143"/>
      <c r="F61" s="101"/>
      <c r="G61" s="144"/>
      <c r="H61" s="101"/>
      <c r="I61" s="101"/>
      <c r="J61" s="101"/>
      <c r="K61" s="102"/>
      <c r="L61" s="145"/>
      <c r="M61" s="101"/>
      <c r="N61" s="145"/>
      <c r="O61" s="101"/>
      <c r="P61" s="101"/>
      <c r="Q61" s="102"/>
      <c r="R61" s="102"/>
    </row>
    <row r="62" spans="1:18" s="12" customFormat="1" ht="18.95" customHeight="1">
      <c r="A62" s="142">
        <v>55</v>
      </c>
      <c r="B62" s="100"/>
      <c r="C62" s="100"/>
      <c r="D62" s="101"/>
      <c r="E62" s="143"/>
      <c r="F62" s="101"/>
      <c r="G62" s="144"/>
      <c r="H62" s="101"/>
      <c r="I62" s="101"/>
      <c r="J62" s="101"/>
      <c r="K62" s="102"/>
      <c r="L62" s="145"/>
      <c r="M62" s="101"/>
      <c r="N62" s="145"/>
      <c r="O62" s="101"/>
      <c r="P62" s="101"/>
      <c r="Q62" s="102"/>
      <c r="R62" s="102"/>
    </row>
    <row r="63" spans="1:18" s="12" customFormat="1" ht="18.95" customHeight="1">
      <c r="A63" s="142">
        <v>56</v>
      </c>
      <c r="B63" s="100"/>
      <c r="C63" s="100"/>
      <c r="D63" s="101"/>
      <c r="E63" s="143"/>
      <c r="F63" s="101"/>
      <c r="G63" s="144"/>
      <c r="H63" s="101"/>
      <c r="I63" s="101"/>
      <c r="J63" s="101"/>
      <c r="K63" s="102"/>
      <c r="L63" s="145"/>
      <c r="M63" s="101"/>
      <c r="N63" s="145"/>
      <c r="O63" s="101"/>
      <c r="P63" s="101"/>
      <c r="Q63" s="102"/>
      <c r="R63" s="102"/>
    </row>
    <row r="64" spans="1:18" s="12" customFormat="1" ht="18.95" customHeight="1">
      <c r="A64" s="142">
        <v>57</v>
      </c>
      <c r="B64" s="100"/>
      <c r="C64" s="100"/>
      <c r="D64" s="101"/>
      <c r="E64" s="143"/>
      <c r="F64" s="101"/>
      <c r="G64" s="144"/>
      <c r="H64" s="101"/>
      <c r="I64" s="101"/>
      <c r="J64" s="101"/>
      <c r="K64" s="102"/>
      <c r="L64" s="145"/>
      <c r="M64" s="101"/>
      <c r="N64" s="145"/>
      <c r="O64" s="101"/>
      <c r="P64" s="101"/>
      <c r="Q64" s="102"/>
      <c r="R64" s="102"/>
    </row>
    <row r="65" spans="1:18" s="12" customFormat="1" ht="18.95" customHeight="1">
      <c r="A65" s="142">
        <v>58</v>
      </c>
      <c r="B65" s="100"/>
      <c r="C65" s="100"/>
      <c r="D65" s="101"/>
      <c r="E65" s="143"/>
      <c r="F65" s="101"/>
      <c r="G65" s="144"/>
      <c r="H65" s="101"/>
      <c r="I65" s="101"/>
      <c r="J65" s="101"/>
      <c r="K65" s="102"/>
      <c r="L65" s="145"/>
      <c r="M65" s="101"/>
      <c r="N65" s="145"/>
      <c r="O65" s="101"/>
      <c r="P65" s="101"/>
      <c r="Q65" s="102"/>
      <c r="R65" s="102"/>
    </row>
    <row r="66" spans="1:18" s="12" customFormat="1" ht="18.95" customHeight="1">
      <c r="A66" s="142">
        <v>59</v>
      </c>
      <c r="B66" s="100"/>
      <c r="C66" s="100"/>
      <c r="D66" s="101"/>
      <c r="E66" s="143"/>
      <c r="F66" s="101"/>
      <c r="G66" s="144"/>
      <c r="H66" s="101"/>
      <c r="I66" s="101"/>
      <c r="J66" s="101"/>
      <c r="K66" s="102"/>
      <c r="L66" s="145"/>
      <c r="M66" s="101"/>
      <c r="N66" s="145"/>
      <c r="O66" s="101"/>
      <c r="P66" s="101"/>
      <c r="Q66" s="102"/>
      <c r="R66" s="102"/>
    </row>
    <row r="67" spans="1:18" s="12" customFormat="1" ht="18.95" customHeight="1">
      <c r="A67" s="142">
        <v>60</v>
      </c>
      <c r="B67" s="100"/>
      <c r="C67" s="100"/>
      <c r="D67" s="101"/>
      <c r="E67" s="143"/>
      <c r="F67" s="101"/>
      <c r="G67" s="144"/>
      <c r="H67" s="101"/>
      <c r="I67" s="101"/>
      <c r="J67" s="101"/>
      <c r="K67" s="102"/>
      <c r="L67" s="145"/>
      <c r="M67" s="101"/>
      <c r="N67" s="145"/>
      <c r="O67" s="101"/>
      <c r="P67" s="101"/>
      <c r="Q67" s="102"/>
      <c r="R67" s="102"/>
    </row>
    <row r="68" spans="1:18" s="12" customFormat="1" ht="18.95" customHeight="1">
      <c r="A68" s="142">
        <v>61</v>
      </c>
      <c r="B68" s="100"/>
      <c r="C68" s="100"/>
      <c r="D68" s="101"/>
      <c r="E68" s="143"/>
      <c r="F68" s="101"/>
      <c r="G68" s="144"/>
      <c r="H68" s="101"/>
      <c r="I68" s="101"/>
      <c r="J68" s="101"/>
      <c r="K68" s="102"/>
      <c r="L68" s="145"/>
      <c r="M68" s="101"/>
      <c r="N68" s="145"/>
      <c r="O68" s="101"/>
      <c r="P68" s="101"/>
      <c r="Q68" s="102"/>
      <c r="R68" s="102"/>
    </row>
    <row r="69" spans="1:18" s="12" customFormat="1" ht="18.95" customHeight="1">
      <c r="A69" s="142">
        <v>62</v>
      </c>
      <c r="B69" s="100"/>
      <c r="C69" s="100"/>
      <c r="D69" s="101"/>
      <c r="E69" s="143"/>
      <c r="F69" s="101"/>
      <c r="G69" s="144"/>
      <c r="H69" s="101"/>
      <c r="I69" s="101"/>
      <c r="J69" s="101"/>
      <c r="K69" s="102"/>
      <c r="L69" s="145"/>
      <c r="M69" s="101"/>
      <c r="N69" s="145"/>
      <c r="O69" s="101"/>
      <c r="P69" s="101"/>
      <c r="Q69" s="102"/>
      <c r="R69" s="102"/>
    </row>
    <row r="70" spans="1:18" s="12" customFormat="1" ht="18.95" customHeight="1">
      <c r="A70" s="142">
        <v>63</v>
      </c>
      <c r="B70" s="100"/>
      <c r="C70" s="100"/>
      <c r="D70" s="101"/>
      <c r="E70" s="143"/>
      <c r="F70" s="101"/>
      <c r="G70" s="144"/>
      <c r="H70" s="101"/>
      <c r="I70" s="101"/>
      <c r="J70" s="101"/>
      <c r="K70" s="102"/>
      <c r="L70" s="145"/>
      <c r="M70" s="101"/>
      <c r="N70" s="145"/>
      <c r="O70" s="101"/>
      <c r="P70" s="101"/>
      <c r="Q70" s="102"/>
      <c r="R70" s="102"/>
    </row>
    <row r="71" spans="1:18" s="12" customFormat="1" ht="18.95" customHeight="1">
      <c r="A71" s="142">
        <v>64</v>
      </c>
      <c r="B71" s="100"/>
      <c r="C71" s="100"/>
      <c r="D71" s="101"/>
      <c r="E71" s="143"/>
      <c r="F71" s="101"/>
      <c r="G71" s="144"/>
      <c r="H71" s="101"/>
      <c r="I71" s="101"/>
      <c r="J71" s="101"/>
      <c r="K71" s="102"/>
      <c r="L71" s="145"/>
      <c r="M71" s="101"/>
      <c r="N71" s="145"/>
      <c r="O71" s="101"/>
      <c r="P71" s="101"/>
      <c r="Q71" s="102"/>
      <c r="R71" s="102"/>
    </row>
    <row r="72" spans="1:18" s="12" customFormat="1" ht="18.95" customHeight="1">
      <c r="A72" s="142">
        <v>65</v>
      </c>
      <c r="B72" s="100"/>
      <c r="C72" s="100"/>
      <c r="D72" s="101"/>
      <c r="E72" s="143"/>
      <c r="F72" s="101"/>
      <c r="G72" s="144"/>
      <c r="H72" s="101"/>
      <c r="I72" s="101"/>
      <c r="J72" s="101"/>
      <c r="K72" s="102"/>
      <c r="L72" s="145"/>
      <c r="M72" s="101"/>
      <c r="N72" s="145"/>
      <c r="O72" s="101"/>
      <c r="P72" s="101"/>
      <c r="Q72" s="102"/>
      <c r="R72" s="102"/>
    </row>
    <row r="73" spans="1:18" s="12" customFormat="1" ht="18.95" customHeight="1">
      <c r="A73" s="142">
        <v>66</v>
      </c>
      <c r="B73" s="100"/>
      <c r="C73" s="100"/>
      <c r="D73" s="101"/>
      <c r="E73" s="143"/>
      <c r="F73" s="101"/>
      <c r="G73" s="144"/>
      <c r="H73" s="101"/>
      <c r="I73" s="101"/>
      <c r="J73" s="101"/>
      <c r="K73" s="102"/>
      <c r="L73" s="145"/>
      <c r="M73" s="101"/>
      <c r="N73" s="145"/>
      <c r="O73" s="101"/>
      <c r="P73" s="101"/>
      <c r="Q73" s="102"/>
      <c r="R73" s="102"/>
    </row>
    <row r="74" spans="1:18" s="12" customFormat="1" ht="18.95" customHeight="1">
      <c r="A74" s="142">
        <v>67</v>
      </c>
      <c r="B74" s="100"/>
      <c r="C74" s="100"/>
      <c r="D74" s="101"/>
      <c r="E74" s="143"/>
      <c r="F74" s="101"/>
      <c r="G74" s="144"/>
      <c r="H74" s="101"/>
      <c r="I74" s="101"/>
      <c r="J74" s="101"/>
      <c r="K74" s="102"/>
      <c r="L74" s="145"/>
      <c r="M74" s="101"/>
      <c r="N74" s="145"/>
      <c r="O74" s="101"/>
      <c r="P74" s="101"/>
      <c r="Q74" s="102"/>
      <c r="R74" s="102"/>
    </row>
    <row r="75" spans="1:18" s="12" customFormat="1" ht="18.95" customHeight="1">
      <c r="A75" s="142">
        <v>68</v>
      </c>
      <c r="B75" s="100"/>
      <c r="C75" s="100"/>
      <c r="D75" s="101"/>
      <c r="E75" s="143"/>
      <c r="F75" s="101"/>
      <c r="G75" s="144"/>
      <c r="H75" s="101"/>
      <c r="I75" s="101"/>
      <c r="J75" s="101"/>
      <c r="K75" s="102"/>
      <c r="L75" s="145"/>
      <c r="M75" s="101"/>
      <c r="N75" s="145"/>
      <c r="O75" s="101"/>
      <c r="P75" s="101"/>
      <c r="Q75" s="102"/>
      <c r="R75" s="102"/>
    </row>
    <row r="76" spans="1:18" s="12" customFormat="1" ht="18.95" customHeight="1">
      <c r="A76" s="142">
        <v>69</v>
      </c>
      <c r="B76" s="100"/>
      <c r="C76" s="100"/>
      <c r="D76" s="101"/>
      <c r="E76" s="143"/>
      <c r="F76" s="101"/>
      <c r="G76" s="144"/>
      <c r="H76" s="101"/>
      <c r="I76" s="101"/>
      <c r="J76" s="101"/>
      <c r="K76" s="102"/>
      <c r="L76" s="145"/>
      <c r="M76" s="101"/>
      <c r="N76" s="145"/>
      <c r="O76" s="101"/>
      <c r="P76" s="101"/>
      <c r="Q76" s="102"/>
      <c r="R76" s="102"/>
    </row>
    <row r="77" spans="1:18" s="12" customFormat="1" ht="18.95" customHeight="1">
      <c r="A77" s="142">
        <v>70</v>
      </c>
      <c r="B77" s="100"/>
      <c r="C77" s="100"/>
      <c r="D77" s="101"/>
      <c r="E77" s="143"/>
      <c r="F77" s="101"/>
      <c r="G77" s="144"/>
      <c r="H77" s="101"/>
      <c r="I77" s="101"/>
      <c r="J77" s="101"/>
      <c r="K77" s="102"/>
      <c r="L77" s="145"/>
      <c r="M77" s="101"/>
      <c r="N77" s="145"/>
      <c r="O77" s="101"/>
      <c r="P77" s="101"/>
      <c r="Q77" s="102"/>
      <c r="R77" s="102"/>
    </row>
    <row r="78" spans="1:18" s="12" customFormat="1" ht="18.95" customHeight="1">
      <c r="A78" s="142">
        <v>71</v>
      </c>
      <c r="B78" s="100"/>
      <c r="C78" s="100"/>
      <c r="D78" s="101"/>
      <c r="E78" s="143"/>
      <c r="F78" s="101"/>
      <c r="G78" s="144"/>
      <c r="H78" s="101"/>
      <c r="I78" s="101"/>
      <c r="J78" s="101"/>
      <c r="K78" s="102"/>
      <c r="L78" s="145"/>
      <c r="M78" s="101"/>
      <c r="N78" s="145"/>
      <c r="O78" s="101"/>
      <c r="P78" s="101"/>
      <c r="Q78" s="102"/>
      <c r="R78" s="102"/>
    </row>
    <row r="79" spans="1:18" s="12" customFormat="1" ht="18.95" customHeight="1">
      <c r="A79" s="142">
        <v>72</v>
      </c>
      <c r="B79" s="100"/>
      <c r="C79" s="100"/>
      <c r="D79" s="101"/>
      <c r="E79" s="143"/>
      <c r="F79" s="101"/>
      <c r="G79" s="144"/>
      <c r="H79" s="101"/>
      <c r="I79" s="101"/>
      <c r="J79" s="101"/>
      <c r="K79" s="102"/>
      <c r="L79" s="145"/>
      <c r="M79" s="101"/>
      <c r="N79" s="145"/>
      <c r="O79" s="101"/>
      <c r="P79" s="101"/>
      <c r="Q79" s="102"/>
      <c r="R79" s="102"/>
    </row>
    <row r="80" spans="1:18" s="12" customFormat="1" ht="18.95" customHeight="1">
      <c r="A80" s="142">
        <v>73</v>
      </c>
      <c r="B80" s="100"/>
      <c r="C80" s="100"/>
      <c r="D80" s="101"/>
      <c r="E80" s="143"/>
      <c r="F80" s="101"/>
      <c r="G80" s="144"/>
      <c r="H80" s="101"/>
      <c r="I80" s="101"/>
      <c r="J80" s="101"/>
      <c r="K80" s="102"/>
      <c r="L80" s="145"/>
      <c r="M80" s="101"/>
      <c r="N80" s="145"/>
      <c r="O80" s="101"/>
      <c r="P80" s="101"/>
      <c r="Q80" s="102"/>
      <c r="R80" s="102"/>
    </row>
    <row r="81" spans="1:18" s="12" customFormat="1" ht="18.95" customHeight="1">
      <c r="A81" s="142">
        <v>74</v>
      </c>
      <c r="B81" s="100"/>
      <c r="C81" s="100"/>
      <c r="D81" s="101"/>
      <c r="E81" s="143"/>
      <c r="F81" s="101"/>
      <c r="G81" s="144"/>
      <c r="H81" s="101"/>
      <c r="I81" s="101"/>
      <c r="J81" s="101"/>
      <c r="K81" s="102"/>
      <c r="L81" s="145"/>
      <c r="M81" s="101"/>
      <c r="N81" s="145"/>
      <c r="O81" s="101"/>
      <c r="P81" s="101"/>
      <c r="Q81" s="102"/>
      <c r="R81" s="102"/>
    </row>
    <row r="82" spans="1:18" s="12" customFormat="1" ht="18.95" customHeight="1">
      <c r="A82" s="142">
        <v>75</v>
      </c>
      <c r="B82" s="100"/>
      <c r="C82" s="100"/>
      <c r="D82" s="101"/>
      <c r="E82" s="143"/>
      <c r="F82" s="101"/>
      <c r="G82" s="144"/>
      <c r="H82" s="101"/>
      <c r="I82" s="101"/>
      <c r="J82" s="101"/>
      <c r="K82" s="102"/>
      <c r="L82" s="145"/>
      <c r="M82" s="101"/>
      <c r="N82" s="145"/>
      <c r="O82" s="101"/>
      <c r="P82" s="101"/>
      <c r="Q82" s="102"/>
      <c r="R82" s="102"/>
    </row>
    <row r="83" spans="1:18" s="12" customFormat="1" ht="18.95" customHeight="1">
      <c r="A83" s="142">
        <v>76</v>
      </c>
      <c r="B83" s="100"/>
      <c r="C83" s="100"/>
      <c r="D83" s="101"/>
      <c r="E83" s="143"/>
      <c r="F83" s="101"/>
      <c r="G83" s="144"/>
      <c r="H83" s="101"/>
      <c r="I83" s="101"/>
      <c r="J83" s="101"/>
      <c r="K83" s="102"/>
      <c r="L83" s="145"/>
      <c r="M83" s="101"/>
      <c r="N83" s="145"/>
      <c r="O83" s="101"/>
      <c r="P83" s="101"/>
      <c r="Q83" s="102"/>
      <c r="R83" s="102"/>
    </row>
    <row r="84" spans="1:18" s="12" customFormat="1" ht="18.95" customHeight="1">
      <c r="A84" s="142">
        <v>77</v>
      </c>
      <c r="B84" s="100"/>
      <c r="C84" s="100"/>
      <c r="D84" s="101"/>
      <c r="E84" s="143"/>
      <c r="F84" s="101"/>
      <c r="G84" s="144"/>
      <c r="H84" s="101"/>
      <c r="I84" s="101"/>
      <c r="J84" s="101"/>
      <c r="K84" s="102"/>
      <c r="L84" s="145"/>
      <c r="M84" s="101"/>
      <c r="N84" s="145"/>
      <c r="O84" s="101"/>
      <c r="P84" s="101"/>
      <c r="Q84" s="102"/>
      <c r="R84" s="102"/>
    </row>
    <row r="85" spans="1:18" s="12" customFormat="1" ht="18.95" customHeight="1">
      <c r="A85" s="142">
        <v>78</v>
      </c>
      <c r="B85" s="100"/>
      <c r="C85" s="100"/>
      <c r="D85" s="101"/>
      <c r="E85" s="143"/>
      <c r="F85" s="101"/>
      <c r="G85" s="144"/>
      <c r="H85" s="101"/>
      <c r="I85" s="101"/>
      <c r="J85" s="101"/>
      <c r="K85" s="102"/>
      <c r="L85" s="145"/>
      <c r="M85" s="101"/>
      <c r="N85" s="145"/>
      <c r="O85" s="101"/>
      <c r="P85" s="101"/>
      <c r="Q85" s="102"/>
      <c r="R85" s="102"/>
    </row>
    <row r="86" spans="1:18" s="12" customFormat="1" ht="18.95" customHeight="1">
      <c r="A86" s="142">
        <v>79</v>
      </c>
      <c r="B86" s="100"/>
      <c r="C86" s="100"/>
      <c r="D86" s="101"/>
      <c r="E86" s="143"/>
      <c r="F86" s="101"/>
      <c r="G86" s="144"/>
      <c r="H86" s="101"/>
      <c r="I86" s="101"/>
      <c r="J86" s="101"/>
      <c r="K86" s="102"/>
      <c r="L86" s="145"/>
      <c r="M86" s="101"/>
      <c r="N86" s="145"/>
      <c r="O86" s="101"/>
      <c r="P86" s="101"/>
      <c r="Q86" s="102"/>
      <c r="R86" s="102"/>
    </row>
    <row r="87" spans="1:18" s="12" customFormat="1" ht="18.95" customHeight="1">
      <c r="A87" s="142">
        <v>80</v>
      </c>
      <c r="B87" s="100"/>
      <c r="C87" s="100"/>
      <c r="D87" s="101"/>
      <c r="E87" s="143"/>
      <c r="F87" s="101"/>
      <c r="G87" s="144"/>
      <c r="H87" s="101"/>
      <c r="I87" s="101"/>
      <c r="J87" s="101"/>
      <c r="K87" s="102"/>
      <c r="L87" s="145"/>
      <c r="M87" s="101"/>
      <c r="N87" s="145"/>
      <c r="O87" s="101"/>
      <c r="P87" s="101"/>
      <c r="Q87" s="102"/>
      <c r="R87" s="102"/>
    </row>
    <row r="88" spans="1:18" s="12" customFormat="1" ht="18.95" customHeight="1">
      <c r="A88" s="142">
        <v>81</v>
      </c>
      <c r="B88" s="100"/>
      <c r="C88" s="100"/>
      <c r="D88" s="101"/>
      <c r="E88" s="143"/>
      <c r="F88" s="101"/>
      <c r="G88" s="144"/>
      <c r="H88" s="101"/>
      <c r="I88" s="101"/>
      <c r="J88" s="101"/>
      <c r="K88" s="102"/>
      <c r="L88" s="145"/>
      <c r="M88" s="101"/>
      <c r="N88" s="145"/>
      <c r="O88" s="101"/>
      <c r="P88" s="101"/>
      <c r="Q88" s="102"/>
      <c r="R88" s="102"/>
    </row>
    <row r="89" spans="1:18" s="12" customFormat="1" ht="18.95" customHeight="1">
      <c r="A89" s="142">
        <v>82</v>
      </c>
      <c r="B89" s="100"/>
      <c r="C89" s="100"/>
      <c r="D89" s="101"/>
      <c r="E89" s="143"/>
      <c r="F89" s="101"/>
      <c r="G89" s="144"/>
      <c r="H89" s="101"/>
      <c r="I89" s="101"/>
      <c r="J89" s="101"/>
      <c r="K89" s="102"/>
      <c r="L89" s="145"/>
      <c r="M89" s="101"/>
      <c r="N89" s="145"/>
      <c r="O89" s="101"/>
      <c r="P89" s="101"/>
      <c r="Q89" s="102"/>
      <c r="R89" s="102"/>
    </row>
    <row r="90" spans="1:18" s="12" customFormat="1" ht="18.95" customHeight="1">
      <c r="A90" s="142">
        <v>83</v>
      </c>
      <c r="B90" s="100"/>
      <c r="C90" s="100"/>
      <c r="D90" s="101"/>
      <c r="E90" s="143"/>
      <c r="F90" s="101"/>
      <c r="G90" s="144"/>
      <c r="H90" s="101"/>
      <c r="I90" s="101"/>
      <c r="J90" s="101"/>
      <c r="K90" s="102"/>
      <c r="L90" s="145"/>
      <c r="M90" s="101"/>
      <c r="N90" s="145"/>
      <c r="O90" s="101"/>
      <c r="P90" s="101"/>
      <c r="Q90" s="102"/>
      <c r="R90" s="102"/>
    </row>
    <row r="91" spans="1:18" s="12" customFormat="1" ht="18.95" customHeight="1">
      <c r="A91" s="142">
        <v>84</v>
      </c>
      <c r="B91" s="100"/>
      <c r="C91" s="100"/>
      <c r="D91" s="101"/>
      <c r="E91" s="143"/>
      <c r="F91" s="101"/>
      <c r="G91" s="144"/>
      <c r="H91" s="101"/>
      <c r="I91" s="101"/>
      <c r="J91" s="101"/>
      <c r="K91" s="102"/>
      <c r="L91" s="145"/>
      <c r="M91" s="101"/>
      <c r="N91" s="145"/>
      <c r="O91" s="101"/>
      <c r="P91" s="101"/>
      <c r="Q91" s="102"/>
      <c r="R91" s="102"/>
    </row>
    <row r="92" spans="1:18" s="12" customFormat="1" ht="18.95" customHeight="1">
      <c r="A92" s="142">
        <v>85</v>
      </c>
      <c r="B92" s="100"/>
      <c r="C92" s="100"/>
      <c r="D92" s="101"/>
      <c r="E92" s="143"/>
      <c r="F92" s="101"/>
      <c r="G92" s="144"/>
      <c r="H92" s="101"/>
      <c r="I92" s="101"/>
      <c r="J92" s="101"/>
      <c r="K92" s="102"/>
      <c r="L92" s="145"/>
      <c r="M92" s="101"/>
      <c r="N92" s="145"/>
      <c r="O92" s="101"/>
      <c r="P92" s="101"/>
      <c r="Q92" s="102"/>
      <c r="R92" s="102"/>
    </row>
    <row r="93" spans="1:18" s="12" customFormat="1" ht="18.95" customHeight="1">
      <c r="A93" s="142">
        <v>86</v>
      </c>
      <c r="B93" s="100"/>
      <c r="C93" s="100"/>
      <c r="D93" s="101"/>
      <c r="E93" s="143"/>
      <c r="F93" s="101"/>
      <c r="G93" s="144"/>
      <c r="H93" s="101"/>
      <c r="I93" s="101"/>
      <c r="J93" s="101"/>
      <c r="K93" s="102"/>
      <c r="L93" s="145"/>
      <c r="M93" s="101"/>
      <c r="N93" s="145"/>
      <c r="O93" s="101"/>
      <c r="P93" s="101"/>
      <c r="Q93" s="102"/>
      <c r="R93" s="102"/>
    </row>
    <row r="94" spans="1:18" s="12" customFormat="1" ht="18.95" customHeight="1">
      <c r="A94" s="142">
        <v>87</v>
      </c>
      <c r="B94" s="100"/>
      <c r="C94" s="100"/>
      <c r="D94" s="101"/>
      <c r="E94" s="143"/>
      <c r="F94" s="101"/>
      <c r="G94" s="144"/>
      <c r="H94" s="101"/>
      <c r="I94" s="101"/>
      <c r="J94" s="101"/>
      <c r="K94" s="102"/>
      <c r="L94" s="145"/>
      <c r="M94" s="101"/>
      <c r="N94" s="145"/>
      <c r="O94" s="101"/>
      <c r="P94" s="101"/>
      <c r="Q94" s="102"/>
      <c r="R94" s="102"/>
    </row>
    <row r="95" spans="1:18" s="12" customFormat="1" ht="18.95" customHeight="1">
      <c r="A95" s="142">
        <v>88</v>
      </c>
      <c r="B95" s="100"/>
      <c r="C95" s="100"/>
      <c r="D95" s="101"/>
      <c r="E95" s="143"/>
      <c r="F95" s="101"/>
      <c r="G95" s="144"/>
      <c r="H95" s="101"/>
      <c r="I95" s="101"/>
      <c r="J95" s="101"/>
      <c r="K95" s="102"/>
      <c r="L95" s="145"/>
      <c r="M95" s="101"/>
      <c r="N95" s="145"/>
      <c r="O95" s="101"/>
      <c r="P95" s="101"/>
      <c r="Q95" s="102"/>
      <c r="R95" s="102"/>
    </row>
    <row r="96" spans="1:18" s="12" customFormat="1" ht="18.95" customHeight="1">
      <c r="A96" s="142">
        <v>89</v>
      </c>
      <c r="B96" s="100"/>
      <c r="C96" s="100"/>
      <c r="D96" s="101"/>
      <c r="E96" s="143"/>
      <c r="F96" s="101"/>
      <c r="G96" s="144"/>
      <c r="H96" s="101"/>
      <c r="I96" s="101"/>
      <c r="J96" s="101"/>
      <c r="K96" s="102"/>
      <c r="L96" s="145"/>
      <c r="M96" s="101"/>
      <c r="N96" s="145"/>
      <c r="O96" s="101"/>
      <c r="P96" s="101"/>
      <c r="Q96" s="102"/>
      <c r="R96" s="102"/>
    </row>
    <row r="97" spans="1:18" s="12" customFormat="1" ht="18.95" customHeight="1">
      <c r="A97" s="142">
        <v>90</v>
      </c>
      <c r="B97" s="100"/>
      <c r="C97" s="100"/>
      <c r="D97" s="101"/>
      <c r="E97" s="143"/>
      <c r="F97" s="101"/>
      <c r="G97" s="144"/>
      <c r="H97" s="101"/>
      <c r="I97" s="101"/>
      <c r="J97" s="101"/>
      <c r="K97" s="102"/>
      <c r="L97" s="145"/>
      <c r="M97" s="101"/>
      <c r="N97" s="145"/>
      <c r="O97" s="101"/>
      <c r="P97" s="101"/>
      <c r="Q97" s="102"/>
      <c r="R97" s="102"/>
    </row>
    <row r="98" spans="1:18" s="12" customFormat="1" ht="18.95" customHeight="1">
      <c r="A98" s="142">
        <v>91</v>
      </c>
      <c r="B98" s="100"/>
      <c r="C98" s="100"/>
      <c r="D98" s="101"/>
      <c r="E98" s="143"/>
      <c r="F98" s="101"/>
      <c r="G98" s="144"/>
      <c r="H98" s="101"/>
      <c r="I98" s="101"/>
      <c r="J98" s="101"/>
      <c r="K98" s="102"/>
      <c r="L98" s="145"/>
      <c r="M98" s="101"/>
      <c r="N98" s="145"/>
      <c r="O98" s="101"/>
      <c r="P98" s="101"/>
      <c r="Q98" s="102"/>
      <c r="R98" s="102"/>
    </row>
    <row r="99" spans="1:18" s="12" customFormat="1" ht="18.95" customHeight="1">
      <c r="A99" s="142">
        <v>92</v>
      </c>
      <c r="B99" s="100"/>
      <c r="C99" s="100"/>
      <c r="D99" s="101"/>
      <c r="E99" s="143"/>
      <c r="F99" s="101"/>
      <c r="G99" s="144"/>
      <c r="H99" s="101"/>
      <c r="I99" s="101"/>
      <c r="J99" s="101"/>
      <c r="K99" s="102"/>
      <c r="L99" s="145"/>
      <c r="M99" s="101"/>
      <c r="N99" s="145"/>
      <c r="O99" s="101"/>
      <c r="P99" s="101"/>
      <c r="Q99" s="102"/>
      <c r="R99" s="102"/>
    </row>
    <row r="100" spans="1:18" s="12" customFormat="1" ht="18.95" customHeight="1">
      <c r="A100" s="142">
        <v>93</v>
      </c>
      <c r="B100" s="100"/>
      <c r="C100" s="100"/>
      <c r="D100" s="101"/>
      <c r="E100" s="143"/>
      <c r="F100" s="101"/>
      <c r="G100" s="144"/>
      <c r="H100" s="101"/>
      <c r="I100" s="101"/>
      <c r="J100" s="101"/>
      <c r="K100" s="102"/>
      <c r="L100" s="145"/>
      <c r="M100" s="101"/>
      <c r="N100" s="145"/>
      <c r="O100" s="101"/>
      <c r="P100" s="101"/>
      <c r="Q100" s="102"/>
      <c r="R100" s="102"/>
    </row>
    <row r="101" spans="1:18" s="12" customFormat="1" ht="18.95" customHeight="1">
      <c r="A101" s="142">
        <v>94</v>
      </c>
      <c r="B101" s="100"/>
      <c r="C101" s="100"/>
      <c r="D101" s="101"/>
      <c r="E101" s="143"/>
      <c r="F101" s="101"/>
      <c r="G101" s="144"/>
      <c r="H101" s="101"/>
      <c r="I101" s="101"/>
      <c r="J101" s="101"/>
      <c r="K101" s="102"/>
      <c r="L101" s="145"/>
      <c r="M101" s="101"/>
      <c r="N101" s="145"/>
      <c r="O101" s="101"/>
      <c r="P101" s="101"/>
      <c r="Q101" s="102"/>
      <c r="R101" s="102"/>
    </row>
    <row r="102" spans="1:18" s="12" customFormat="1" ht="18.95" customHeight="1">
      <c r="A102" s="142">
        <v>95</v>
      </c>
      <c r="B102" s="100"/>
      <c r="C102" s="100"/>
      <c r="D102" s="101"/>
      <c r="E102" s="143"/>
      <c r="F102" s="101"/>
      <c r="G102" s="144"/>
      <c r="H102" s="101"/>
      <c r="I102" s="101"/>
      <c r="J102" s="101"/>
      <c r="K102" s="102"/>
      <c r="L102" s="145"/>
      <c r="M102" s="101"/>
      <c r="N102" s="145"/>
      <c r="O102" s="101"/>
      <c r="P102" s="101"/>
      <c r="Q102" s="102"/>
      <c r="R102" s="102"/>
    </row>
    <row r="103" spans="1:18" s="12" customFormat="1" ht="18.95" customHeight="1">
      <c r="A103" s="142">
        <v>96</v>
      </c>
      <c r="B103" s="100"/>
      <c r="C103" s="100"/>
      <c r="D103" s="101"/>
      <c r="E103" s="143"/>
      <c r="F103" s="101"/>
      <c r="G103" s="144"/>
      <c r="H103" s="101"/>
      <c r="I103" s="101"/>
      <c r="J103" s="101"/>
      <c r="K103" s="102"/>
      <c r="L103" s="145"/>
      <c r="M103" s="101"/>
      <c r="N103" s="145"/>
      <c r="O103" s="101"/>
      <c r="P103" s="101"/>
      <c r="Q103" s="102"/>
      <c r="R103" s="102"/>
    </row>
    <row r="104" spans="1:18" s="12" customFormat="1" ht="18.95" customHeight="1">
      <c r="A104" s="142">
        <v>97</v>
      </c>
      <c r="B104" s="100"/>
      <c r="C104" s="100"/>
      <c r="D104" s="101"/>
      <c r="E104" s="143"/>
      <c r="F104" s="101"/>
      <c r="G104" s="144"/>
      <c r="H104" s="101"/>
      <c r="I104" s="101"/>
      <c r="J104" s="101"/>
      <c r="K104" s="102"/>
      <c r="L104" s="145"/>
      <c r="M104" s="101"/>
      <c r="N104" s="145"/>
      <c r="O104" s="101"/>
      <c r="P104" s="101"/>
      <c r="Q104" s="102"/>
      <c r="R104" s="102"/>
    </row>
    <row r="105" spans="1:18" s="12" customFormat="1" ht="18.95" customHeight="1">
      <c r="A105" s="142">
        <v>98</v>
      </c>
      <c r="B105" s="100"/>
      <c r="C105" s="100"/>
      <c r="D105" s="101"/>
      <c r="E105" s="143"/>
      <c r="F105" s="101"/>
      <c r="G105" s="144"/>
      <c r="H105" s="101"/>
      <c r="I105" s="101"/>
      <c r="J105" s="101"/>
      <c r="K105" s="102"/>
      <c r="L105" s="145"/>
      <c r="M105" s="101"/>
      <c r="N105" s="145"/>
      <c r="O105" s="101"/>
      <c r="P105" s="101"/>
      <c r="Q105" s="102"/>
      <c r="R105" s="102"/>
    </row>
    <row r="106" spans="1:18" s="12" customFormat="1" ht="18.95" customHeight="1">
      <c r="A106" s="142">
        <v>99</v>
      </c>
      <c r="B106" s="100"/>
      <c r="C106" s="100"/>
      <c r="D106" s="101"/>
      <c r="E106" s="143"/>
      <c r="F106" s="101"/>
      <c r="G106" s="144"/>
      <c r="H106" s="101"/>
      <c r="I106" s="101"/>
      <c r="J106" s="101"/>
      <c r="K106" s="102"/>
      <c r="L106" s="145"/>
      <c r="M106" s="101"/>
      <c r="N106" s="145"/>
      <c r="O106" s="101"/>
      <c r="P106" s="101"/>
      <c r="Q106" s="102"/>
      <c r="R106" s="102"/>
    </row>
    <row r="107" spans="1:18" s="12" customFormat="1" ht="18.95" customHeight="1">
      <c r="A107" s="142">
        <v>100</v>
      </c>
      <c r="B107" s="100"/>
      <c r="C107" s="100"/>
      <c r="D107" s="101"/>
      <c r="E107" s="143"/>
      <c r="F107" s="101"/>
      <c r="G107" s="144"/>
      <c r="H107" s="101"/>
      <c r="I107" s="101"/>
      <c r="J107" s="101"/>
      <c r="K107" s="102"/>
      <c r="L107" s="145"/>
      <c r="M107" s="101"/>
      <c r="N107" s="145"/>
      <c r="O107" s="101"/>
      <c r="P107" s="101"/>
      <c r="Q107" s="102"/>
      <c r="R107" s="102"/>
    </row>
    <row r="108" spans="1:18" s="12" customFormat="1" ht="18.95" customHeight="1">
      <c r="A108" s="142">
        <v>101</v>
      </c>
      <c r="B108" s="100"/>
      <c r="C108" s="100"/>
      <c r="D108" s="101"/>
      <c r="E108" s="143"/>
      <c r="F108" s="101"/>
      <c r="G108" s="144"/>
      <c r="H108" s="101"/>
      <c r="I108" s="101"/>
      <c r="J108" s="101"/>
      <c r="K108" s="102"/>
      <c r="L108" s="145"/>
      <c r="M108" s="101"/>
      <c r="N108" s="145"/>
      <c r="O108" s="101"/>
      <c r="P108" s="101"/>
      <c r="Q108" s="102"/>
      <c r="R108" s="102"/>
    </row>
    <row r="109" spans="1:18" s="12" customFormat="1" ht="18.95" customHeight="1">
      <c r="A109" s="142">
        <v>102</v>
      </c>
      <c r="B109" s="100"/>
      <c r="C109" s="100"/>
      <c r="D109" s="101"/>
      <c r="E109" s="143"/>
      <c r="F109" s="101"/>
      <c r="G109" s="144"/>
      <c r="H109" s="101"/>
      <c r="I109" s="101"/>
      <c r="J109" s="101"/>
      <c r="K109" s="102"/>
      <c r="L109" s="145"/>
      <c r="M109" s="101"/>
      <c r="N109" s="145"/>
      <c r="O109" s="101"/>
      <c r="P109" s="101"/>
      <c r="Q109" s="102"/>
      <c r="R109" s="102"/>
    </row>
    <row r="110" spans="1:18" s="12" customFormat="1" ht="18.95" customHeight="1">
      <c r="A110" s="142">
        <v>103</v>
      </c>
      <c r="B110" s="100"/>
      <c r="C110" s="100"/>
      <c r="D110" s="101"/>
      <c r="E110" s="143"/>
      <c r="F110" s="101"/>
      <c r="G110" s="144"/>
      <c r="H110" s="101"/>
      <c r="I110" s="101"/>
      <c r="J110" s="101"/>
      <c r="K110" s="102"/>
      <c r="L110" s="145"/>
      <c r="M110" s="101"/>
      <c r="N110" s="145"/>
      <c r="O110" s="101"/>
      <c r="P110" s="101"/>
      <c r="Q110" s="102"/>
      <c r="R110" s="102"/>
    </row>
    <row r="111" spans="1:18" s="12" customFormat="1" ht="18.95" customHeight="1">
      <c r="A111" s="142">
        <v>104</v>
      </c>
      <c r="B111" s="100"/>
      <c r="C111" s="100"/>
      <c r="D111" s="101"/>
      <c r="E111" s="143"/>
      <c r="F111" s="101"/>
      <c r="G111" s="144"/>
      <c r="H111" s="101"/>
      <c r="I111" s="101"/>
      <c r="J111" s="101"/>
      <c r="K111" s="102"/>
      <c r="L111" s="145"/>
      <c r="M111" s="101"/>
      <c r="N111" s="145"/>
      <c r="O111" s="101"/>
      <c r="P111" s="101"/>
      <c r="Q111" s="102"/>
      <c r="R111" s="102"/>
    </row>
    <row r="112" spans="1:18" s="12" customFormat="1" ht="18.95" customHeight="1">
      <c r="A112" s="142">
        <v>105</v>
      </c>
      <c r="B112" s="100"/>
      <c r="C112" s="100"/>
      <c r="D112" s="101"/>
      <c r="E112" s="143"/>
      <c r="F112" s="101"/>
      <c r="G112" s="144"/>
      <c r="H112" s="101"/>
      <c r="I112" s="101"/>
      <c r="J112" s="101"/>
      <c r="K112" s="102"/>
      <c r="L112" s="145"/>
      <c r="M112" s="101"/>
      <c r="N112" s="145"/>
      <c r="O112" s="101"/>
      <c r="P112" s="101"/>
      <c r="Q112" s="102"/>
      <c r="R112" s="102"/>
    </row>
    <row r="113" spans="1:18" s="12" customFormat="1" ht="18.95" customHeight="1">
      <c r="A113" s="142">
        <v>106</v>
      </c>
      <c r="B113" s="100"/>
      <c r="C113" s="100"/>
      <c r="D113" s="101"/>
      <c r="E113" s="143"/>
      <c r="F113" s="101"/>
      <c r="G113" s="144"/>
      <c r="H113" s="101"/>
      <c r="I113" s="101"/>
      <c r="J113" s="101"/>
      <c r="K113" s="102"/>
      <c r="L113" s="145"/>
      <c r="M113" s="101"/>
      <c r="N113" s="145"/>
      <c r="O113" s="101"/>
      <c r="P113" s="101"/>
      <c r="Q113" s="102"/>
      <c r="R113" s="102"/>
    </row>
    <row r="114" spans="1:18" s="12" customFormat="1" ht="18.95" customHeight="1">
      <c r="A114" s="142">
        <v>107</v>
      </c>
      <c r="B114" s="100"/>
      <c r="C114" s="100"/>
      <c r="D114" s="101"/>
      <c r="E114" s="143"/>
      <c r="F114" s="101"/>
      <c r="G114" s="144"/>
      <c r="H114" s="101"/>
      <c r="I114" s="101"/>
      <c r="J114" s="101"/>
      <c r="K114" s="102"/>
      <c r="L114" s="145"/>
      <c r="M114" s="101"/>
      <c r="N114" s="145"/>
      <c r="O114" s="101"/>
      <c r="P114" s="101"/>
      <c r="Q114" s="102"/>
      <c r="R114" s="102"/>
    </row>
    <row r="115" spans="1:18" s="12" customFormat="1" ht="18.95" customHeight="1">
      <c r="A115" s="142">
        <v>108</v>
      </c>
      <c r="B115" s="100"/>
      <c r="C115" s="100"/>
      <c r="D115" s="101"/>
      <c r="E115" s="143"/>
      <c r="F115" s="101"/>
      <c r="G115" s="144"/>
      <c r="H115" s="101"/>
      <c r="I115" s="101"/>
      <c r="J115" s="101"/>
      <c r="K115" s="102"/>
      <c r="L115" s="145"/>
      <c r="M115" s="101"/>
      <c r="N115" s="145"/>
      <c r="O115" s="101"/>
      <c r="P115" s="101"/>
      <c r="Q115" s="102"/>
      <c r="R115" s="102"/>
    </row>
    <row r="116" spans="1:18" s="12" customFormat="1" ht="18.95" customHeight="1">
      <c r="A116" s="142">
        <v>109</v>
      </c>
      <c r="B116" s="100"/>
      <c r="C116" s="100"/>
      <c r="D116" s="101"/>
      <c r="E116" s="143"/>
      <c r="F116" s="101"/>
      <c r="G116" s="144"/>
      <c r="H116" s="101"/>
      <c r="I116" s="101"/>
      <c r="J116" s="101"/>
      <c r="K116" s="102"/>
      <c r="L116" s="145"/>
      <c r="M116" s="101"/>
      <c r="N116" s="145"/>
      <c r="O116" s="101"/>
      <c r="P116" s="101"/>
      <c r="Q116" s="102"/>
      <c r="R116" s="102"/>
    </row>
    <row r="117" spans="1:18" s="12" customFormat="1" ht="18.95" customHeight="1">
      <c r="A117" s="142">
        <v>110</v>
      </c>
      <c r="B117" s="100"/>
      <c r="C117" s="100"/>
      <c r="D117" s="101"/>
      <c r="E117" s="143"/>
      <c r="F117" s="101"/>
      <c r="G117" s="144"/>
      <c r="H117" s="101"/>
      <c r="I117" s="101"/>
      <c r="J117" s="101"/>
      <c r="K117" s="102"/>
      <c r="L117" s="145"/>
      <c r="M117" s="101"/>
      <c r="N117" s="145"/>
      <c r="O117" s="101"/>
      <c r="P117" s="101"/>
      <c r="Q117" s="102"/>
      <c r="R117" s="102"/>
    </row>
    <row r="118" spans="1:18" s="12" customFormat="1" ht="18.95" customHeight="1">
      <c r="A118" s="142">
        <v>111</v>
      </c>
      <c r="B118" s="100"/>
      <c r="C118" s="100"/>
      <c r="D118" s="101"/>
      <c r="E118" s="143"/>
      <c r="F118" s="101"/>
      <c r="G118" s="144"/>
      <c r="H118" s="101"/>
      <c r="I118" s="101"/>
      <c r="J118" s="101"/>
      <c r="K118" s="102"/>
      <c r="L118" s="145"/>
      <c r="M118" s="101"/>
      <c r="N118" s="145"/>
      <c r="O118" s="101"/>
      <c r="P118" s="101"/>
      <c r="Q118" s="102"/>
      <c r="R118" s="102"/>
    </row>
    <row r="119" spans="1:18" s="12" customFormat="1" ht="18.95" customHeight="1">
      <c r="A119" s="142">
        <v>112</v>
      </c>
      <c r="B119" s="100"/>
      <c r="C119" s="100"/>
      <c r="D119" s="101"/>
      <c r="E119" s="143"/>
      <c r="F119" s="101"/>
      <c r="G119" s="144"/>
      <c r="H119" s="101"/>
      <c r="I119" s="101"/>
      <c r="J119" s="101"/>
      <c r="K119" s="102"/>
      <c r="L119" s="145"/>
      <c r="M119" s="101"/>
      <c r="N119" s="145"/>
      <c r="O119" s="101"/>
      <c r="P119" s="101"/>
      <c r="Q119" s="102"/>
      <c r="R119" s="102"/>
    </row>
    <row r="120" spans="1:18" s="12" customFormat="1" ht="18.95" customHeight="1">
      <c r="A120" s="142">
        <v>113</v>
      </c>
      <c r="B120" s="100"/>
      <c r="C120" s="100"/>
      <c r="D120" s="101"/>
      <c r="E120" s="143"/>
      <c r="F120" s="101"/>
      <c r="G120" s="144"/>
      <c r="H120" s="101"/>
      <c r="I120" s="101"/>
      <c r="J120" s="101"/>
      <c r="K120" s="102"/>
      <c r="L120" s="145"/>
      <c r="M120" s="101"/>
      <c r="N120" s="145"/>
      <c r="O120" s="101"/>
      <c r="P120" s="101"/>
      <c r="Q120" s="102"/>
      <c r="R120" s="102"/>
    </row>
    <row r="121" spans="1:18" s="12" customFormat="1" ht="18.95" customHeight="1">
      <c r="A121" s="142">
        <v>114</v>
      </c>
      <c r="B121" s="100"/>
      <c r="C121" s="100"/>
      <c r="D121" s="101"/>
      <c r="E121" s="143"/>
      <c r="F121" s="101"/>
      <c r="G121" s="144"/>
      <c r="H121" s="101"/>
      <c r="I121" s="101"/>
      <c r="J121" s="101"/>
      <c r="K121" s="102"/>
      <c r="L121" s="145"/>
      <c r="M121" s="101"/>
      <c r="N121" s="145"/>
      <c r="O121" s="101"/>
      <c r="P121" s="101"/>
      <c r="Q121" s="102"/>
      <c r="R121" s="102"/>
    </row>
    <row r="122" spans="1:18" s="12" customFormat="1" ht="18.95" customHeight="1">
      <c r="A122" s="142">
        <v>115</v>
      </c>
      <c r="B122" s="100"/>
      <c r="C122" s="100"/>
      <c r="D122" s="101"/>
      <c r="E122" s="143"/>
      <c r="F122" s="101"/>
      <c r="G122" s="144"/>
      <c r="H122" s="101"/>
      <c r="I122" s="101"/>
      <c r="J122" s="101"/>
      <c r="K122" s="102"/>
      <c r="L122" s="145"/>
      <c r="M122" s="101"/>
      <c r="N122" s="145"/>
      <c r="O122" s="101"/>
      <c r="P122" s="101"/>
      <c r="Q122" s="102"/>
      <c r="R122" s="102"/>
    </row>
    <row r="123" spans="1:18" s="12" customFormat="1" ht="18.95" customHeight="1">
      <c r="A123" s="142">
        <v>116</v>
      </c>
      <c r="B123" s="100"/>
      <c r="C123" s="100"/>
      <c r="D123" s="101"/>
      <c r="E123" s="143"/>
      <c r="F123" s="101"/>
      <c r="G123" s="144"/>
      <c r="H123" s="101"/>
      <c r="I123" s="101"/>
      <c r="J123" s="101"/>
      <c r="K123" s="102"/>
      <c r="L123" s="145"/>
      <c r="M123" s="101"/>
      <c r="N123" s="145"/>
      <c r="O123" s="101"/>
      <c r="P123" s="101"/>
      <c r="Q123" s="102"/>
      <c r="R123" s="102"/>
    </row>
    <row r="124" spans="1:18" s="12" customFormat="1" ht="18.95" customHeight="1">
      <c r="A124" s="142">
        <v>117</v>
      </c>
      <c r="B124" s="100"/>
      <c r="C124" s="100"/>
      <c r="D124" s="101"/>
      <c r="E124" s="143"/>
      <c r="F124" s="101"/>
      <c r="G124" s="144"/>
      <c r="H124" s="101"/>
      <c r="I124" s="101"/>
      <c r="J124" s="101"/>
      <c r="K124" s="102"/>
      <c r="L124" s="145"/>
      <c r="M124" s="101"/>
      <c r="N124" s="145"/>
      <c r="O124" s="101"/>
      <c r="P124" s="101"/>
      <c r="Q124" s="102"/>
      <c r="R124" s="102"/>
    </row>
    <row r="125" spans="1:18" s="12" customFormat="1" ht="18.95" customHeight="1">
      <c r="A125" s="142">
        <v>118</v>
      </c>
      <c r="B125" s="100"/>
      <c r="C125" s="100"/>
      <c r="D125" s="101"/>
      <c r="E125" s="143"/>
      <c r="F125" s="101"/>
      <c r="G125" s="144"/>
      <c r="H125" s="101"/>
      <c r="I125" s="101"/>
      <c r="J125" s="101"/>
      <c r="K125" s="102"/>
      <c r="L125" s="145"/>
      <c r="M125" s="101"/>
      <c r="N125" s="145"/>
      <c r="O125" s="101"/>
      <c r="P125" s="101"/>
      <c r="Q125" s="102"/>
      <c r="R125" s="102"/>
    </row>
    <row r="126" spans="1:18" s="12" customFormat="1" ht="18.95" customHeight="1">
      <c r="A126" s="142">
        <v>119</v>
      </c>
      <c r="B126" s="100"/>
      <c r="C126" s="100"/>
      <c r="D126" s="101"/>
      <c r="E126" s="143"/>
      <c r="F126" s="101"/>
      <c r="G126" s="144"/>
      <c r="H126" s="101"/>
      <c r="I126" s="101"/>
      <c r="J126" s="101"/>
      <c r="K126" s="102"/>
      <c r="L126" s="145"/>
      <c r="M126" s="101"/>
      <c r="N126" s="145"/>
      <c r="O126" s="101"/>
      <c r="P126" s="101"/>
      <c r="Q126" s="102"/>
      <c r="R126" s="102"/>
    </row>
    <row r="127" spans="1:18" s="12" customFormat="1" ht="18.95" customHeight="1">
      <c r="A127" s="142">
        <v>120</v>
      </c>
      <c r="B127" s="100"/>
      <c r="C127" s="100"/>
      <c r="D127" s="101"/>
      <c r="E127" s="143"/>
      <c r="F127" s="101"/>
      <c r="G127" s="144"/>
      <c r="H127" s="101"/>
      <c r="I127" s="101"/>
      <c r="J127" s="101"/>
      <c r="K127" s="102"/>
      <c r="L127" s="145"/>
      <c r="M127" s="101"/>
      <c r="N127" s="145"/>
      <c r="O127" s="101"/>
      <c r="P127" s="101"/>
      <c r="Q127" s="102"/>
      <c r="R127" s="102"/>
    </row>
    <row r="128" spans="1:18" s="12" customFormat="1" ht="18.95" customHeight="1">
      <c r="A128" s="142">
        <v>121</v>
      </c>
      <c r="B128" s="100"/>
      <c r="C128" s="100"/>
      <c r="D128" s="101"/>
      <c r="E128" s="143"/>
      <c r="F128" s="101"/>
      <c r="G128" s="144"/>
      <c r="H128" s="101"/>
      <c r="I128" s="101"/>
      <c r="J128" s="101"/>
      <c r="K128" s="102"/>
      <c r="L128" s="145"/>
      <c r="M128" s="101"/>
      <c r="N128" s="145"/>
      <c r="O128" s="101"/>
      <c r="P128" s="101"/>
      <c r="Q128" s="102"/>
      <c r="R128" s="102"/>
    </row>
    <row r="129" spans="1:18" s="12" customFormat="1" ht="18.95" customHeight="1">
      <c r="A129" s="142">
        <v>122</v>
      </c>
      <c r="B129" s="100"/>
      <c r="C129" s="100"/>
      <c r="D129" s="101"/>
      <c r="E129" s="143"/>
      <c r="F129" s="101"/>
      <c r="G129" s="144"/>
      <c r="H129" s="101"/>
      <c r="I129" s="101"/>
      <c r="J129" s="101"/>
      <c r="K129" s="102"/>
      <c r="L129" s="145"/>
      <c r="M129" s="101"/>
      <c r="N129" s="145"/>
      <c r="O129" s="101"/>
      <c r="P129" s="101"/>
      <c r="Q129" s="102"/>
      <c r="R129" s="102"/>
    </row>
    <row r="130" spans="1:18" s="12" customFormat="1" ht="18.95" customHeight="1">
      <c r="A130" s="142">
        <v>123</v>
      </c>
      <c r="B130" s="100"/>
      <c r="C130" s="100"/>
      <c r="D130" s="101"/>
      <c r="E130" s="143"/>
      <c r="F130" s="101"/>
      <c r="G130" s="144"/>
      <c r="H130" s="101"/>
      <c r="I130" s="101"/>
      <c r="J130" s="101"/>
      <c r="K130" s="102"/>
      <c r="L130" s="145"/>
      <c r="M130" s="101"/>
      <c r="N130" s="145"/>
      <c r="O130" s="101"/>
      <c r="P130" s="101"/>
      <c r="Q130" s="102"/>
      <c r="R130" s="102"/>
    </row>
    <row r="131" spans="1:18" s="12" customFormat="1" ht="18.95" customHeight="1">
      <c r="A131" s="142">
        <v>124</v>
      </c>
      <c r="B131" s="100"/>
      <c r="C131" s="100"/>
      <c r="D131" s="101"/>
      <c r="E131" s="143"/>
      <c r="F131" s="101"/>
      <c r="G131" s="144"/>
      <c r="H131" s="101"/>
      <c r="I131" s="101"/>
      <c r="J131" s="101"/>
      <c r="K131" s="102"/>
      <c r="L131" s="145"/>
      <c r="M131" s="101"/>
      <c r="N131" s="145"/>
      <c r="O131" s="101"/>
      <c r="P131" s="101"/>
      <c r="Q131" s="102"/>
      <c r="R131" s="102"/>
    </row>
    <row r="132" spans="1:18" s="12" customFormat="1" ht="18.95" customHeight="1">
      <c r="A132" s="142">
        <v>125</v>
      </c>
      <c r="B132" s="100"/>
      <c r="C132" s="100"/>
      <c r="D132" s="101"/>
      <c r="E132" s="143"/>
      <c r="F132" s="101"/>
      <c r="G132" s="144"/>
      <c r="H132" s="101"/>
      <c r="I132" s="101"/>
      <c r="J132" s="101"/>
      <c r="K132" s="102"/>
      <c r="L132" s="145"/>
      <c r="M132" s="101"/>
      <c r="N132" s="145"/>
      <c r="O132" s="101"/>
      <c r="P132" s="101"/>
      <c r="Q132" s="102"/>
      <c r="R132" s="102"/>
    </row>
    <row r="133" spans="1:18" s="12" customFormat="1" ht="18.95" customHeight="1">
      <c r="A133" s="142">
        <v>126</v>
      </c>
      <c r="B133" s="100"/>
      <c r="C133" s="100"/>
      <c r="D133" s="101"/>
      <c r="E133" s="143"/>
      <c r="F133" s="101"/>
      <c r="G133" s="144"/>
      <c r="H133" s="101"/>
      <c r="I133" s="101"/>
      <c r="J133" s="101"/>
      <c r="K133" s="102"/>
      <c r="L133" s="145"/>
      <c r="M133" s="101"/>
      <c r="N133" s="145"/>
      <c r="O133" s="101"/>
      <c r="P133" s="101"/>
      <c r="Q133" s="102"/>
      <c r="R133" s="102"/>
    </row>
    <row r="134" spans="1:18" s="12" customFormat="1" ht="18.95" customHeight="1">
      <c r="A134" s="142">
        <v>127</v>
      </c>
      <c r="B134" s="100"/>
      <c r="C134" s="100"/>
      <c r="D134" s="101"/>
      <c r="E134" s="143"/>
      <c r="F134" s="101"/>
      <c r="G134" s="144"/>
      <c r="H134" s="101"/>
      <c r="I134" s="101"/>
      <c r="J134" s="101"/>
      <c r="K134" s="102"/>
      <c r="L134" s="145"/>
      <c r="M134" s="101"/>
      <c r="N134" s="145"/>
      <c r="O134" s="101"/>
      <c r="P134" s="101"/>
      <c r="Q134" s="102"/>
      <c r="R134" s="102"/>
    </row>
    <row r="135" spans="1:18" s="12" customFormat="1" ht="18.95" customHeight="1">
      <c r="A135" s="142">
        <v>128</v>
      </c>
      <c r="B135" s="100"/>
      <c r="C135" s="100"/>
      <c r="D135" s="101"/>
      <c r="E135" s="143"/>
      <c r="F135" s="101"/>
      <c r="G135" s="144"/>
      <c r="H135" s="101"/>
      <c r="I135" s="101"/>
      <c r="J135" s="101"/>
      <c r="K135" s="102"/>
      <c r="L135" s="145"/>
      <c r="M135" s="101"/>
      <c r="N135" s="145"/>
      <c r="O135" s="101"/>
      <c r="P135" s="101"/>
      <c r="Q135" s="102"/>
      <c r="R135" s="102"/>
    </row>
  </sheetData>
  <mergeCells count="1">
    <mergeCell ref="A4:B4"/>
  </mergeCells>
  <phoneticPr fontId="78" type="noConversion"/>
  <printOptions horizontalCentered="1"/>
  <pageMargins left="0.35" right="0.35" top="0.39" bottom="0.39" header="0" footer="0"/>
  <pageSetup paperSize="9" orientation="landscape" horizontalDpi="200" verticalDpi="200" r:id="rId1"/>
  <headerFooter alignWithMargins="0"/>
  <rowBreaks count="6" manualBreakCount="6">
    <brk id="27" max="65535" man="1"/>
    <brk id="47" max="65535" man="1"/>
    <brk id="67" max="65535" man="1"/>
    <brk id="87" max="65535" man="1"/>
    <brk id="107" max="65535" man="1"/>
    <brk id="127" max="65535" man="1"/>
  </rowBreaks>
  <drawing r:id="rId2"/>
  <legacyDrawing r:id="rId3"/>
</worksheet>
</file>

<file path=xl/worksheets/sheet3.xml><?xml version="1.0" encoding="utf-8"?>
<worksheet xmlns="http://schemas.openxmlformats.org/spreadsheetml/2006/main" xmlns:r="http://schemas.openxmlformats.org/officeDocument/2006/relationships">
  <sheetPr codeName="Sheet15"/>
  <dimension ref="A1:U134"/>
  <sheetViews>
    <sheetView showGridLines="0" showZeros="0" zoomScale="86" workbookViewId="0">
      <pane ySplit="6" topLeftCell="A7" activePane="bottomLeft" state="frozen"/>
      <selection activeCell="A4" sqref="A4:C4"/>
      <selection pane="bottomLeft" activeCell="A4" sqref="A4"/>
    </sheetView>
  </sheetViews>
  <sheetFormatPr defaultRowHeight="12.75"/>
  <cols>
    <col min="1" max="1" width="3.85546875" customWidth="1"/>
    <col min="2" max="2" width="22.85546875" customWidth="1"/>
    <col min="3" max="3" width="21.85546875" customWidth="1"/>
    <col min="4" max="4" width="7.7109375" style="60" customWidth="1"/>
    <col min="5" max="5" width="12.140625" style="94" customWidth="1"/>
    <col min="6" max="7" width="7.7109375" style="94" customWidth="1"/>
    <col min="8" max="10" width="7.7109375" style="60" customWidth="1"/>
    <col min="11" max="11" width="7.7109375" style="60" hidden="1" customWidth="1"/>
    <col min="12" max="14" width="6.85546875" style="60" hidden="1" customWidth="1"/>
    <col min="15" max="16" width="7.7109375" style="60" customWidth="1"/>
    <col min="17" max="17" width="6.85546875" style="60" hidden="1" customWidth="1"/>
    <col min="18" max="18" width="7.7109375" style="60" customWidth="1"/>
    <col min="20" max="21" width="9.140625" hidden="1" customWidth="1"/>
  </cols>
  <sheetData>
    <row r="1" spans="1:21" ht="26.25">
      <c r="A1" s="81">
        <f>'Week SetUp'!$A$6</f>
        <v>0</v>
      </c>
      <c r="B1" s="82"/>
      <c r="C1" s="82"/>
      <c r="D1" s="146" t="s">
        <v>37</v>
      </c>
      <c r="E1" s="146"/>
      <c r="F1" s="146"/>
      <c r="G1" s="105"/>
      <c r="H1" s="83"/>
      <c r="I1" s="84"/>
      <c r="J1" s="84"/>
      <c r="K1" s="84"/>
      <c r="L1" s="84"/>
      <c r="M1" s="84"/>
      <c r="N1" s="84"/>
      <c r="O1" s="84"/>
      <c r="P1" s="84"/>
      <c r="Q1" s="84"/>
      <c r="R1" s="107"/>
    </row>
    <row r="2" spans="1:21" ht="13.5" thickBot="1">
      <c r="A2" s="85" t="str">
        <f>'Week SetUp'!$A$8</f>
        <v>ITF Junior Circuit</v>
      </c>
      <c r="B2" s="85"/>
      <c r="C2" s="72"/>
      <c r="D2" s="146" t="s">
        <v>38</v>
      </c>
      <c r="E2" s="146"/>
      <c r="F2" s="95"/>
      <c r="G2" s="95"/>
      <c r="H2" s="95"/>
      <c r="I2" s="95"/>
      <c r="J2" s="83"/>
      <c r="K2" s="83"/>
      <c r="L2" s="83"/>
      <c r="M2" s="83"/>
      <c r="N2" s="83"/>
      <c r="O2" s="110"/>
      <c r="P2" s="69"/>
      <c r="Q2" s="69"/>
      <c r="R2" s="110"/>
    </row>
    <row r="3" spans="1:21" s="2" customFormat="1" ht="13.5" thickBot="1">
      <c r="A3" s="147" t="s">
        <v>39</v>
      </c>
      <c r="B3" s="148"/>
      <c r="C3" s="149"/>
      <c r="D3" s="24"/>
      <c r="E3" s="150"/>
      <c r="F3" s="150"/>
      <c r="G3" s="150"/>
      <c r="H3" s="24"/>
      <c r="I3" s="152"/>
      <c r="J3" s="153"/>
      <c r="K3" s="111"/>
      <c r="L3" s="154"/>
      <c r="M3" s="154"/>
      <c r="N3" s="154"/>
      <c r="O3" s="111" t="s">
        <v>24</v>
      </c>
      <c r="P3" s="112"/>
      <c r="Q3" s="155"/>
      <c r="R3" s="156"/>
      <c r="T3" s="671" t="s">
        <v>358</v>
      </c>
      <c r="U3" s="672">
        <f>YEAR($A$5)-18</f>
        <v>1882</v>
      </c>
    </row>
    <row r="4" spans="1:21" s="2" customFormat="1">
      <c r="A4" s="63" t="s">
        <v>12</v>
      </c>
      <c r="B4" s="63"/>
      <c r="C4" s="61" t="s">
        <v>6</v>
      </c>
      <c r="D4" s="63" t="s">
        <v>7</v>
      </c>
      <c r="E4" s="157"/>
      <c r="F4" s="157"/>
      <c r="G4" s="157" t="s">
        <v>18</v>
      </c>
      <c r="H4" s="61"/>
      <c r="I4" s="119"/>
      <c r="J4" s="64" t="s">
        <v>8</v>
      </c>
      <c r="K4" s="158"/>
      <c r="L4" s="159"/>
      <c r="M4" s="159"/>
      <c r="N4" s="159"/>
      <c r="O4" s="158"/>
      <c r="P4" s="122"/>
      <c r="Q4" s="122"/>
      <c r="R4" s="160"/>
      <c r="T4" s="671" t="s">
        <v>359</v>
      </c>
      <c r="U4" s="672">
        <f>YEAR($A$5)-13</f>
        <v>1887</v>
      </c>
    </row>
    <row r="5" spans="1:21" s="2" customFormat="1" ht="13.5" thickBot="1">
      <c r="A5" s="711">
        <f>'Week SetUp'!$A$10</f>
        <v>0</v>
      </c>
      <c r="B5" s="711"/>
      <c r="C5" s="88">
        <f>'Week SetUp'!$C$10</f>
        <v>0</v>
      </c>
      <c r="D5" s="89">
        <f>'Week SetUp'!$D$10</f>
        <v>0</v>
      </c>
      <c r="E5" s="89"/>
      <c r="F5" s="89"/>
      <c r="G5" s="89">
        <f>'Week SetUp'!$A$12</f>
        <v>0</v>
      </c>
      <c r="H5" s="89"/>
      <c r="I5" s="161"/>
      <c r="J5" s="76">
        <f>'Week SetUp'!$E$10</f>
        <v>0</v>
      </c>
      <c r="K5" s="162"/>
      <c r="L5" s="76"/>
      <c r="M5" s="76"/>
      <c r="N5" s="76"/>
      <c r="O5" s="162"/>
      <c r="P5" s="89"/>
      <c r="Q5" s="89"/>
      <c r="R5" s="163">
        <f>COUNTA(R7:R134)</f>
        <v>0</v>
      </c>
    </row>
    <row r="6" spans="1:21" ht="30" customHeight="1" thickBot="1">
      <c r="A6" s="134" t="s">
        <v>20</v>
      </c>
      <c r="B6" s="135" t="s">
        <v>13</v>
      </c>
      <c r="C6" s="135" t="s">
        <v>14</v>
      </c>
      <c r="D6" s="135" t="s">
        <v>21</v>
      </c>
      <c r="E6" s="675" t="s">
        <v>355</v>
      </c>
      <c r="F6" s="136" t="s">
        <v>40</v>
      </c>
      <c r="G6" s="136" t="s">
        <v>41</v>
      </c>
      <c r="H6" s="137" t="s">
        <v>42</v>
      </c>
      <c r="I6" s="137" t="s">
        <v>43</v>
      </c>
      <c r="J6" s="136" t="s">
        <v>44</v>
      </c>
      <c r="K6" s="164"/>
      <c r="L6" s="139"/>
      <c r="M6" s="138" t="s">
        <v>45</v>
      </c>
      <c r="N6" s="139"/>
      <c r="O6" s="135" t="s">
        <v>34</v>
      </c>
      <c r="P6" s="141" t="s">
        <v>370</v>
      </c>
      <c r="Q6" s="165" t="s">
        <v>47</v>
      </c>
      <c r="R6" s="136" t="s">
        <v>48</v>
      </c>
    </row>
    <row r="7" spans="1:21" s="12" customFormat="1" ht="18.95" customHeight="1">
      <c r="A7" s="142">
        <v>1</v>
      </c>
      <c r="B7" s="100"/>
      <c r="C7" s="100"/>
      <c r="D7" s="101"/>
      <c r="E7" s="676"/>
      <c r="F7" s="166"/>
      <c r="G7" s="166"/>
      <c r="H7" s="101"/>
      <c r="I7" s="101"/>
      <c r="J7" s="102"/>
      <c r="K7" s="145"/>
      <c r="L7" s="167"/>
      <c r="M7" s="168">
        <f t="shared" ref="M7:M38" si="0">IF(R7="",999,R7)</f>
        <v>999</v>
      </c>
      <c r="N7" s="167"/>
      <c r="O7" s="169"/>
      <c r="P7" s="706"/>
      <c r="Q7" s="171">
        <f t="shared" ref="Q7:Q38" si="1">IF(O7="DA",1,IF(O7="WC",2,IF(O7="SE",3,IF(O7="Q",4,IF(O7="LL",5,999)))))</f>
        <v>999</v>
      </c>
      <c r="R7" s="102"/>
    </row>
    <row r="8" spans="1:21" s="12" customFormat="1" ht="18.95" customHeight="1">
      <c r="A8" s="142">
        <v>2</v>
      </c>
      <c r="B8" s="100"/>
      <c r="C8" s="100"/>
      <c r="D8" s="101"/>
      <c r="E8" s="676"/>
      <c r="F8" s="166"/>
      <c r="G8" s="166"/>
      <c r="H8" s="101"/>
      <c r="I8" s="101"/>
      <c r="J8" s="102"/>
      <c r="K8" s="145"/>
      <c r="L8" s="167"/>
      <c r="M8" s="168">
        <f t="shared" si="0"/>
        <v>999</v>
      </c>
      <c r="N8" s="167"/>
      <c r="O8" s="101"/>
      <c r="P8" s="706"/>
      <c r="Q8" s="171">
        <f t="shared" si="1"/>
        <v>999</v>
      </c>
      <c r="R8" s="102"/>
    </row>
    <row r="9" spans="1:21" s="12" customFormat="1" ht="18.95" customHeight="1">
      <c r="A9" s="142">
        <v>3</v>
      </c>
      <c r="B9" s="100"/>
      <c r="C9" s="100"/>
      <c r="D9" s="101"/>
      <c r="E9" s="676"/>
      <c r="F9" s="166"/>
      <c r="G9" s="166"/>
      <c r="H9" s="101"/>
      <c r="I9" s="101"/>
      <c r="J9" s="102"/>
      <c r="K9" s="145"/>
      <c r="L9" s="167"/>
      <c r="M9" s="168">
        <f t="shared" si="0"/>
        <v>999</v>
      </c>
      <c r="N9" s="167"/>
      <c r="O9" s="101"/>
      <c r="P9" s="706"/>
      <c r="Q9" s="171">
        <f t="shared" si="1"/>
        <v>999</v>
      </c>
      <c r="R9" s="102"/>
    </row>
    <row r="10" spans="1:21" s="12" customFormat="1" ht="18.95" customHeight="1">
      <c r="A10" s="142">
        <v>4</v>
      </c>
      <c r="B10" s="100"/>
      <c r="C10" s="100"/>
      <c r="D10" s="101"/>
      <c r="E10" s="676"/>
      <c r="F10" s="166"/>
      <c r="G10" s="166"/>
      <c r="H10" s="101"/>
      <c r="I10" s="101"/>
      <c r="J10" s="102"/>
      <c r="K10" s="145"/>
      <c r="L10" s="167"/>
      <c r="M10" s="168">
        <f t="shared" si="0"/>
        <v>999</v>
      </c>
      <c r="N10" s="167"/>
      <c r="O10" s="101"/>
      <c r="P10" s="706"/>
      <c r="Q10" s="171">
        <f t="shared" si="1"/>
        <v>999</v>
      </c>
      <c r="R10" s="102"/>
    </row>
    <row r="11" spans="1:21" s="12" customFormat="1" ht="18.95" customHeight="1">
      <c r="A11" s="142">
        <v>5</v>
      </c>
      <c r="B11" s="100"/>
      <c r="C11" s="100"/>
      <c r="D11" s="101"/>
      <c r="E11" s="676"/>
      <c r="F11" s="166"/>
      <c r="G11" s="166"/>
      <c r="H11" s="101"/>
      <c r="I11" s="101"/>
      <c r="J11" s="102"/>
      <c r="K11" s="145"/>
      <c r="L11" s="167"/>
      <c r="M11" s="168">
        <f t="shared" si="0"/>
        <v>999</v>
      </c>
      <c r="N11" s="167"/>
      <c r="O11" s="101"/>
      <c r="P11" s="706"/>
      <c r="Q11" s="171">
        <f t="shared" si="1"/>
        <v>999</v>
      </c>
      <c r="R11" s="102"/>
    </row>
    <row r="12" spans="1:21" s="12" customFormat="1" ht="18.95" customHeight="1">
      <c r="A12" s="142">
        <v>6</v>
      </c>
      <c r="B12" s="100"/>
      <c r="C12" s="100"/>
      <c r="D12" s="101"/>
      <c r="E12" s="676"/>
      <c r="F12" s="166"/>
      <c r="G12" s="166"/>
      <c r="H12" s="101"/>
      <c r="I12" s="101"/>
      <c r="J12" s="102"/>
      <c r="K12" s="145"/>
      <c r="L12" s="167"/>
      <c r="M12" s="168">
        <f t="shared" si="0"/>
        <v>999</v>
      </c>
      <c r="N12" s="167"/>
      <c r="O12" s="101"/>
      <c r="P12" s="706"/>
      <c r="Q12" s="171">
        <f t="shared" si="1"/>
        <v>999</v>
      </c>
      <c r="R12" s="102"/>
    </row>
    <row r="13" spans="1:21" s="12" customFormat="1" ht="18.95" customHeight="1">
      <c r="A13" s="142">
        <v>7</v>
      </c>
      <c r="B13" s="100"/>
      <c r="C13" s="100"/>
      <c r="D13" s="101"/>
      <c r="E13" s="676"/>
      <c r="F13" s="166"/>
      <c r="G13" s="166"/>
      <c r="H13" s="101"/>
      <c r="I13" s="101"/>
      <c r="J13" s="102"/>
      <c r="K13" s="145"/>
      <c r="L13" s="167"/>
      <c r="M13" s="168">
        <f t="shared" si="0"/>
        <v>999</v>
      </c>
      <c r="N13" s="167"/>
      <c r="O13" s="101"/>
      <c r="P13" s="706"/>
      <c r="Q13" s="171">
        <f t="shared" si="1"/>
        <v>999</v>
      </c>
      <c r="R13" s="102"/>
    </row>
    <row r="14" spans="1:21" s="12" customFormat="1" ht="18.95" customHeight="1">
      <c r="A14" s="142">
        <v>8</v>
      </c>
      <c r="B14" s="100"/>
      <c r="C14" s="100"/>
      <c r="D14" s="101"/>
      <c r="E14" s="676"/>
      <c r="F14" s="166"/>
      <c r="G14" s="166"/>
      <c r="H14" s="101"/>
      <c r="I14" s="101"/>
      <c r="J14" s="102"/>
      <c r="K14" s="145"/>
      <c r="L14" s="167"/>
      <c r="M14" s="168">
        <f t="shared" si="0"/>
        <v>999</v>
      </c>
      <c r="N14" s="167"/>
      <c r="O14" s="101"/>
      <c r="P14" s="706"/>
      <c r="Q14" s="171">
        <f t="shared" si="1"/>
        <v>999</v>
      </c>
      <c r="R14" s="102"/>
    </row>
    <row r="15" spans="1:21" s="12" customFormat="1" ht="18.95" customHeight="1">
      <c r="A15" s="142">
        <v>9</v>
      </c>
      <c r="B15" s="100"/>
      <c r="C15" s="100"/>
      <c r="D15" s="101"/>
      <c r="E15" s="676"/>
      <c r="F15" s="166"/>
      <c r="G15" s="166"/>
      <c r="H15" s="101"/>
      <c r="I15" s="101"/>
      <c r="J15" s="102"/>
      <c r="K15" s="145"/>
      <c r="L15" s="167"/>
      <c r="M15" s="168">
        <f t="shared" si="0"/>
        <v>999</v>
      </c>
      <c r="N15" s="167"/>
      <c r="O15" s="101"/>
      <c r="P15" s="706"/>
      <c r="Q15" s="171">
        <f t="shared" si="1"/>
        <v>999</v>
      </c>
      <c r="R15" s="102"/>
    </row>
    <row r="16" spans="1:21" s="12" customFormat="1" ht="18.95" customHeight="1">
      <c r="A16" s="142">
        <v>10</v>
      </c>
      <c r="B16" s="100"/>
      <c r="C16" s="100"/>
      <c r="D16" s="101"/>
      <c r="E16" s="676"/>
      <c r="F16" s="166"/>
      <c r="G16" s="166"/>
      <c r="H16" s="101"/>
      <c r="I16" s="101"/>
      <c r="J16" s="102"/>
      <c r="K16" s="145"/>
      <c r="L16" s="167"/>
      <c r="M16" s="168">
        <f t="shared" si="0"/>
        <v>999</v>
      </c>
      <c r="N16" s="167"/>
      <c r="O16" s="101"/>
      <c r="P16" s="706"/>
      <c r="Q16" s="171">
        <f t="shared" si="1"/>
        <v>999</v>
      </c>
      <c r="R16" s="102"/>
    </row>
    <row r="17" spans="1:18" s="12" customFormat="1" ht="18.95" customHeight="1">
      <c r="A17" s="142">
        <v>11</v>
      </c>
      <c r="B17" s="100"/>
      <c r="C17" s="100"/>
      <c r="D17" s="101"/>
      <c r="E17" s="676"/>
      <c r="F17" s="166"/>
      <c r="G17" s="166"/>
      <c r="H17" s="101"/>
      <c r="I17" s="101"/>
      <c r="J17" s="102"/>
      <c r="K17" s="145"/>
      <c r="L17" s="167"/>
      <c r="M17" s="168">
        <f t="shared" si="0"/>
        <v>999</v>
      </c>
      <c r="N17" s="167"/>
      <c r="O17" s="101"/>
      <c r="P17" s="706"/>
      <c r="Q17" s="171">
        <f t="shared" si="1"/>
        <v>999</v>
      </c>
      <c r="R17" s="102"/>
    </row>
    <row r="18" spans="1:18" s="12" customFormat="1" ht="18.95" customHeight="1">
      <c r="A18" s="142">
        <v>12</v>
      </c>
      <c r="B18" s="100"/>
      <c r="C18" s="100"/>
      <c r="D18" s="101"/>
      <c r="E18" s="676"/>
      <c r="F18" s="166"/>
      <c r="G18" s="166"/>
      <c r="H18" s="101"/>
      <c r="I18" s="101"/>
      <c r="J18" s="102"/>
      <c r="K18" s="145"/>
      <c r="L18" s="167"/>
      <c r="M18" s="168">
        <f t="shared" si="0"/>
        <v>999</v>
      </c>
      <c r="N18" s="167"/>
      <c r="O18" s="101"/>
      <c r="P18" s="706"/>
      <c r="Q18" s="171">
        <f t="shared" si="1"/>
        <v>999</v>
      </c>
      <c r="R18" s="102"/>
    </row>
    <row r="19" spans="1:18" s="12" customFormat="1" ht="18.95" customHeight="1">
      <c r="A19" s="142">
        <v>13</v>
      </c>
      <c r="B19" s="100"/>
      <c r="C19" s="100"/>
      <c r="D19" s="101"/>
      <c r="E19" s="676"/>
      <c r="F19" s="166"/>
      <c r="G19" s="166"/>
      <c r="H19" s="101"/>
      <c r="I19" s="101"/>
      <c r="J19" s="102"/>
      <c r="K19" s="145"/>
      <c r="L19" s="167"/>
      <c r="M19" s="168">
        <f t="shared" si="0"/>
        <v>999</v>
      </c>
      <c r="N19" s="167"/>
      <c r="O19" s="101"/>
      <c r="P19" s="706"/>
      <c r="Q19" s="171">
        <f t="shared" si="1"/>
        <v>999</v>
      </c>
      <c r="R19" s="102"/>
    </row>
    <row r="20" spans="1:18" s="12" customFormat="1" ht="18.95" customHeight="1">
      <c r="A20" s="142">
        <v>14</v>
      </c>
      <c r="B20" s="100"/>
      <c r="C20" s="100"/>
      <c r="D20" s="101"/>
      <c r="E20" s="676"/>
      <c r="F20" s="166"/>
      <c r="G20" s="166"/>
      <c r="H20" s="101"/>
      <c r="I20" s="101"/>
      <c r="J20" s="102"/>
      <c r="K20" s="145"/>
      <c r="L20" s="167"/>
      <c r="M20" s="168">
        <f t="shared" si="0"/>
        <v>999</v>
      </c>
      <c r="N20" s="167"/>
      <c r="O20" s="101"/>
      <c r="P20" s="706"/>
      <c r="Q20" s="171">
        <f t="shared" si="1"/>
        <v>999</v>
      </c>
      <c r="R20" s="102"/>
    </row>
    <row r="21" spans="1:18" s="12" customFormat="1" ht="18.95" customHeight="1">
      <c r="A21" s="142">
        <v>15</v>
      </c>
      <c r="B21" s="100"/>
      <c r="C21" s="100"/>
      <c r="D21" s="101"/>
      <c r="E21" s="676"/>
      <c r="F21" s="166"/>
      <c r="G21" s="166"/>
      <c r="H21" s="101"/>
      <c r="I21" s="101"/>
      <c r="J21" s="102"/>
      <c r="K21" s="145"/>
      <c r="L21" s="167"/>
      <c r="M21" s="168">
        <f t="shared" si="0"/>
        <v>999</v>
      </c>
      <c r="N21" s="167"/>
      <c r="O21" s="101"/>
      <c r="P21" s="706"/>
      <c r="Q21" s="171">
        <f t="shared" si="1"/>
        <v>999</v>
      </c>
      <c r="R21" s="102"/>
    </row>
    <row r="22" spans="1:18" s="12" customFormat="1" ht="18.95" customHeight="1">
      <c r="A22" s="142">
        <v>16</v>
      </c>
      <c r="B22" s="100"/>
      <c r="C22" s="100"/>
      <c r="D22" s="101"/>
      <c r="E22" s="676"/>
      <c r="F22" s="166"/>
      <c r="G22" s="166"/>
      <c r="H22" s="101"/>
      <c r="I22" s="101"/>
      <c r="J22" s="102"/>
      <c r="K22" s="145"/>
      <c r="L22" s="167"/>
      <c r="M22" s="168">
        <f t="shared" si="0"/>
        <v>999</v>
      </c>
      <c r="N22" s="167"/>
      <c r="O22" s="101"/>
      <c r="P22" s="706"/>
      <c r="Q22" s="171">
        <f t="shared" si="1"/>
        <v>999</v>
      </c>
      <c r="R22" s="102"/>
    </row>
    <row r="23" spans="1:18" s="12" customFormat="1" ht="18.95" customHeight="1">
      <c r="A23" s="142">
        <v>17</v>
      </c>
      <c r="B23" s="100"/>
      <c r="C23" s="100"/>
      <c r="D23" s="101"/>
      <c r="E23" s="676"/>
      <c r="F23" s="166"/>
      <c r="G23" s="166"/>
      <c r="H23" s="101"/>
      <c r="I23" s="101"/>
      <c r="J23" s="102"/>
      <c r="K23" s="145"/>
      <c r="L23" s="167"/>
      <c r="M23" s="168">
        <f t="shared" si="0"/>
        <v>999</v>
      </c>
      <c r="N23" s="167"/>
      <c r="O23" s="101"/>
      <c r="P23" s="706"/>
      <c r="Q23" s="171">
        <f t="shared" si="1"/>
        <v>999</v>
      </c>
      <c r="R23" s="102"/>
    </row>
    <row r="24" spans="1:18" s="12" customFormat="1" ht="18.95" customHeight="1">
      <c r="A24" s="142">
        <v>18</v>
      </c>
      <c r="B24" s="100"/>
      <c r="C24" s="100"/>
      <c r="D24" s="101"/>
      <c r="E24" s="676"/>
      <c r="F24" s="166"/>
      <c r="G24" s="166"/>
      <c r="H24" s="101"/>
      <c r="I24" s="101"/>
      <c r="J24" s="102"/>
      <c r="K24" s="145"/>
      <c r="L24" s="167"/>
      <c r="M24" s="168">
        <f t="shared" si="0"/>
        <v>999</v>
      </c>
      <c r="N24" s="167"/>
      <c r="O24" s="101"/>
      <c r="P24" s="706"/>
      <c r="Q24" s="171">
        <f t="shared" si="1"/>
        <v>999</v>
      </c>
      <c r="R24" s="102"/>
    </row>
    <row r="25" spans="1:18" s="12" customFormat="1" ht="18.95" customHeight="1">
      <c r="A25" s="142">
        <v>19</v>
      </c>
      <c r="B25" s="100"/>
      <c r="C25" s="100"/>
      <c r="D25" s="101"/>
      <c r="E25" s="676"/>
      <c r="F25" s="166"/>
      <c r="G25" s="166"/>
      <c r="H25" s="101"/>
      <c r="I25" s="101"/>
      <c r="J25" s="102"/>
      <c r="K25" s="145"/>
      <c r="L25" s="167"/>
      <c r="M25" s="168">
        <f t="shared" si="0"/>
        <v>999</v>
      </c>
      <c r="N25" s="167"/>
      <c r="O25" s="101"/>
      <c r="P25" s="706"/>
      <c r="Q25" s="171">
        <f t="shared" si="1"/>
        <v>999</v>
      </c>
      <c r="R25" s="102"/>
    </row>
    <row r="26" spans="1:18" s="12" customFormat="1" ht="18.95" customHeight="1">
      <c r="A26" s="142">
        <v>20</v>
      </c>
      <c r="B26" s="100"/>
      <c r="C26" s="100"/>
      <c r="D26" s="101"/>
      <c r="E26" s="676"/>
      <c r="F26" s="166"/>
      <c r="G26" s="166"/>
      <c r="H26" s="101"/>
      <c r="I26" s="101"/>
      <c r="J26" s="102"/>
      <c r="K26" s="145"/>
      <c r="L26" s="167"/>
      <c r="M26" s="168">
        <f t="shared" si="0"/>
        <v>999</v>
      </c>
      <c r="N26" s="167"/>
      <c r="O26" s="101"/>
      <c r="P26" s="706"/>
      <c r="Q26" s="171">
        <f t="shared" si="1"/>
        <v>999</v>
      </c>
      <c r="R26" s="102"/>
    </row>
    <row r="27" spans="1:18" s="12" customFormat="1" ht="18.95" customHeight="1">
      <c r="A27" s="142">
        <v>21</v>
      </c>
      <c r="B27" s="100"/>
      <c r="C27" s="100"/>
      <c r="D27" s="101"/>
      <c r="E27" s="676"/>
      <c r="F27" s="166"/>
      <c r="G27" s="166"/>
      <c r="H27" s="101"/>
      <c r="I27" s="101"/>
      <c r="J27" s="102"/>
      <c r="K27" s="145"/>
      <c r="L27" s="167"/>
      <c r="M27" s="168">
        <f t="shared" si="0"/>
        <v>999</v>
      </c>
      <c r="N27" s="167"/>
      <c r="O27" s="101"/>
      <c r="P27" s="706"/>
      <c r="Q27" s="171">
        <f t="shared" si="1"/>
        <v>999</v>
      </c>
      <c r="R27" s="102"/>
    </row>
    <row r="28" spans="1:18" s="12" customFormat="1" ht="18.95" customHeight="1">
      <c r="A28" s="142">
        <v>22</v>
      </c>
      <c r="B28" s="100"/>
      <c r="C28" s="100"/>
      <c r="D28" s="101"/>
      <c r="E28" s="676"/>
      <c r="F28" s="166"/>
      <c r="G28" s="166"/>
      <c r="H28" s="101"/>
      <c r="I28" s="101"/>
      <c r="J28" s="102"/>
      <c r="K28" s="145"/>
      <c r="L28" s="167"/>
      <c r="M28" s="168">
        <f t="shared" si="0"/>
        <v>999</v>
      </c>
      <c r="N28" s="167"/>
      <c r="O28" s="101"/>
      <c r="P28" s="706"/>
      <c r="Q28" s="171">
        <f t="shared" si="1"/>
        <v>999</v>
      </c>
      <c r="R28" s="102"/>
    </row>
    <row r="29" spans="1:18" s="12" customFormat="1" ht="18.95" customHeight="1">
      <c r="A29" s="142">
        <v>23</v>
      </c>
      <c r="B29" s="100"/>
      <c r="C29" s="100"/>
      <c r="D29" s="101"/>
      <c r="E29" s="676"/>
      <c r="F29" s="166"/>
      <c r="G29" s="166"/>
      <c r="H29" s="101"/>
      <c r="I29" s="101"/>
      <c r="J29" s="102"/>
      <c r="K29" s="145"/>
      <c r="L29" s="167"/>
      <c r="M29" s="168">
        <f t="shared" si="0"/>
        <v>999</v>
      </c>
      <c r="N29" s="167"/>
      <c r="O29" s="101"/>
      <c r="P29" s="706"/>
      <c r="Q29" s="171">
        <f t="shared" si="1"/>
        <v>999</v>
      </c>
      <c r="R29" s="102"/>
    </row>
    <row r="30" spans="1:18" s="12" customFormat="1" ht="18.95" customHeight="1">
      <c r="A30" s="142">
        <v>24</v>
      </c>
      <c r="B30" s="100"/>
      <c r="C30" s="100"/>
      <c r="D30" s="101"/>
      <c r="E30" s="676"/>
      <c r="F30" s="166"/>
      <c r="G30" s="166"/>
      <c r="H30" s="101"/>
      <c r="I30" s="101"/>
      <c r="J30" s="102"/>
      <c r="K30" s="145"/>
      <c r="L30" s="167"/>
      <c r="M30" s="168">
        <f t="shared" si="0"/>
        <v>999</v>
      </c>
      <c r="N30" s="167"/>
      <c r="O30" s="101"/>
      <c r="P30" s="706"/>
      <c r="Q30" s="171">
        <f t="shared" si="1"/>
        <v>999</v>
      </c>
      <c r="R30" s="102"/>
    </row>
    <row r="31" spans="1:18" s="12" customFormat="1" ht="18.95" customHeight="1">
      <c r="A31" s="142">
        <v>25</v>
      </c>
      <c r="B31" s="100"/>
      <c r="C31" s="100"/>
      <c r="D31" s="101"/>
      <c r="E31" s="676"/>
      <c r="F31" s="166"/>
      <c r="G31" s="166"/>
      <c r="H31" s="101"/>
      <c r="I31" s="101"/>
      <c r="J31" s="102"/>
      <c r="K31" s="145"/>
      <c r="L31" s="167"/>
      <c r="M31" s="168">
        <f t="shared" si="0"/>
        <v>999</v>
      </c>
      <c r="N31" s="167"/>
      <c r="O31" s="101"/>
      <c r="P31" s="706"/>
      <c r="Q31" s="171">
        <f t="shared" si="1"/>
        <v>999</v>
      </c>
      <c r="R31" s="102"/>
    </row>
    <row r="32" spans="1:18" s="12" customFormat="1" ht="18.95" customHeight="1">
      <c r="A32" s="142">
        <v>26</v>
      </c>
      <c r="B32" s="100"/>
      <c r="C32" s="100"/>
      <c r="D32" s="101"/>
      <c r="E32" s="676"/>
      <c r="F32" s="166"/>
      <c r="G32" s="166"/>
      <c r="H32" s="101"/>
      <c r="I32" s="101"/>
      <c r="J32" s="102"/>
      <c r="K32" s="145"/>
      <c r="L32" s="167"/>
      <c r="M32" s="168">
        <f t="shared" si="0"/>
        <v>999</v>
      </c>
      <c r="N32" s="167"/>
      <c r="O32" s="101"/>
      <c r="P32" s="706"/>
      <c r="Q32" s="171">
        <f t="shared" si="1"/>
        <v>999</v>
      </c>
      <c r="R32" s="102"/>
    </row>
    <row r="33" spans="1:18" s="12" customFormat="1" ht="18.95" customHeight="1">
      <c r="A33" s="142">
        <v>27</v>
      </c>
      <c r="B33" s="100"/>
      <c r="C33" s="100"/>
      <c r="D33" s="101"/>
      <c r="E33" s="676"/>
      <c r="F33" s="166"/>
      <c r="G33" s="166"/>
      <c r="H33" s="101"/>
      <c r="I33" s="101"/>
      <c r="J33" s="102"/>
      <c r="K33" s="145"/>
      <c r="L33" s="167"/>
      <c r="M33" s="168">
        <f t="shared" si="0"/>
        <v>999</v>
      </c>
      <c r="N33" s="167"/>
      <c r="O33" s="101"/>
      <c r="P33" s="706"/>
      <c r="Q33" s="171">
        <f t="shared" si="1"/>
        <v>999</v>
      </c>
      <c r="R33" s="102"/>
    </row>
    <row r="34" spans="1:18" s="12" customFormat="1" ht="18.95" customHeight="1">
      <c r="A34" s="142">
        <v>28</v>
      </c>
      <c r="B34" s="100"/>
      <c r="C34" s="100"/>
      <c r="D34" s="101"/>
      <c r="E34" s="676"/>
      <c r="F34" s="166"/>
      <c r="G34" s="166"/>
      <c r="H34" s="101"/>
      <c r="I34" s="101"/>
      <c r="J34" s="102"/>
      <c r="K34" s="145"/>
      <c r="L34" s="167"/>
      <c r="M34" s="168">
        <f t="shared" si="0"/>
        <v>999</v>
      </c>
      <c r="N34" s="167"/>
      <c r="O34" s="101"/>
      <c r="P34" s="706"/>
      <c r="Q34" s="171">
        <f t="shared" si="1"/>
        <v>999</v>
      </c>
      <c r="R34" s="102"/>
    </row>
    <row r="35" spans="1:18" s="12" customFormat="1" ht="18.95" customHeight="1">
      <c r="A35" s="142">
        <v>29</v>
      </c>
      <c r="B35" s="100"/>
      <c r="C35" s="100"/>
      <c r="D35" s="101"/>
      <c r="E35" s="676"/>
      <c r="F35" s="166"/>
      <c r="G35" s="166"/>
      <c r="H35" s="101"/>
      <c r="I35" s="101"/>
      <c r="J35" s="102"/>
      <c r="K35" s="145"/>
      <c r="L35" s="167"/>
      <c r="M35" s="168">
        <f t="shared" si="0"/>
        <v>999</v>
      </c>
      <c r="N35" s="167"/>
      <c r="O35" s="101"/>
      <c r="P35" s="706"/>
      <c r="Q35" s="171">
        <f t="shared" si="1"/>
        <v>999</v>
      </c>
      <c r="R35" s="102"/>
    </row>
    <row r="36" spans="1:18" s="12" customFormat="1" ht="18.95" customHeight="1">
      <c r="A36" s="142">
        <v>30</v>
      </c>
      <c r="B36" s="100"/>
      <c r="C36" s="100"/>
      <c r="D36" s="101"/>
      <c r="E36" s="676"/>
      <c r="F36" s="166"/>
      <c r="G36" s="166"/>
      <c r="H36" s="101"/>
      <c r="I36" s="101"/>
      <c r="J36" s="102"/>
      <c r="K36" s="145"/>
      <c r="L36" s="167"/>
      <c r="M36" s="168">
        <f t="shared" si="0"/>
        <v>999</v>
      </c>
      <c r="N36" s="167"/>
      <c r="O36" s="101"/>
      <c r="P36" s="706"/>
      <c r="Q36" s="171">
        <f t="shared" si="1"/>
        <v>999</v>
      </c>
      <c r="R36" s="102"/>
    </row>
    <row r="37" spans="1:18" s="12" customFormat="1" ht="18.95" customHeight="1">
      <c r="A37" s="142">
        <v>31</v>
      </c>
      <c r="B37" s="100"/>
      <c r="C37" s="100"/>
      <c r="D37" s="101"/>
      <c r="E37" s="676"/>
      <c r="F37" s="166"/>
      <c r="G37" s="166"/>
      <c r="H37" s="101"/>
      <c r="I37" s="101"/>
      <c r="J37" s="102"/>
      <c r="K37" s="145"/>
      <c r="L37" s="167"/>
      <c r="M37" s="168">
        <f t="shared" si="0"/>
        <v>999</v>
      </c>
      <c r="N37" s="167"/>
      <c r="O37" s="101"/>
      <c r="P37" s="706"/>
      <c r="Q37" s="171">
        <f t="shared" si="1"/>
        <v>999</v>
      </c>
      <c r="R37" s="102"/>
    </row>
    <row r="38" spans="1:18" s="12" customFormat="1" ht="18.95" customHeight="1">
      <c r="A38" s="142">
        <v>32</v>
      </c>
      <c r="B38" s="100"/>
      <c r="C38" s="100"/>
      <c r="D38" s="101"/>
      <c r="E38" s="676"/>
      <c r="F38" s="166"/>
      <c r="G38" s="166"/>
      <c r="H38" s="101"/>
      <c r="I38" s="101"/>
      <c r="J38" s="102"/>
      <c r="K38" s="145"/>
      <c r="L38" s="167"/>
      <c r="M38" s="168">
        <f t="shared" si="0"/>
        <v>999</v>
      </c>
      <c r="N38" s="167"/>
      <c r="O38" s="101"/>
      <c r="P38" s="706"/>
      <c r="Q38" s="171">
        <f t="shared" si="1"/>
        <v>999</v>
      </c>
      <c r="R38" s="102"/>
    </row>
    <row r="39" spans="1:18" s="12" customFormat="1" ht="18.95" customHeight="1">
      <c r="A39" s="142">
        <v>33</v>
      </c>
      <c r="B39" s="100"/>
      <c r="C39" s="100"/>
      <c r="D39" s="101"/>
      <c r="E39" s="676"/>
      <c r="F39" s="166"/>
      <c r="G39" s="166"/>
      <c r="H39" s="101"/>
      <c r="I39" s="101"/>
      <c r="J39" s="102"/>
      <c r="K39" s="145"/>
      <c r="L39" s="167"/>
      <c r="M39" s="168">
        <f t="shared" ref="M39:M70" si="2">IF(R39="",999,R39)</f>
        <v>999</v>
      </c>
      <c r="N39" s="167"/>
      <c r="O39" s="101"/>
      <c r="P39" s="706"/>
      <c r="Q39" s="171">
        <f t="shared" ref="Q39:Q70" si="3">IF(O39="DA",1,IF(O39="WC",2,IF(O39="SE",3,IF(O39="Q",4,IF(O39="LL",5,999)))))</f>
        <v>999</v>
      </c>
      <c r="R39" s="102"/>
    </row>
    <row r="40" spans="1:18" s="12" customFormat="1" ht="18.95" customHeight="1">
      <c r="A40" s="142">
        <v>34</v>
      </c>
      <c r="B40" s="100"/>
      <c r="C40" s="100"/>
      <c r="D40" s="101"/>
      <c r="E40" s="676"/>
      <c r="F40" s="166"/>
      <c r="G40" s="166"/>
      <c r="H40" s="101"/>
      <c r="I40" s="101"/>
      <c r="J40" s="102"/>
      <c r="K40" s="145"/>
      <c r="L40" s="167"/>
      <c r="M40" s="168">
        <f t="shared" si="2"/>
        <v>999</v>
      </c>
      <c r="N40" s="167"/>
      <c r="O40" s="101"/>
      <c r="P40" s="706"/>
      <c r="Q40" s="171">
        <f t="shared" si="3"/>
        <v>999</v>
      </c>
      <c r="R40" s="102"/>
    </row>
    <row r="41" spans="1:18" s="12" customFormat="1" ht="18.95" customHeight="1">
      <c r="A41" s="142">
        <v>35</v>
      </c>
      <c r="B41" s="100"/>
      <c r="C41" s="100"/>
      <c r="D41" s="101"/>
      <c r="E41" s="676"/>
      <c r="F41" s="166"/>
      <c r="G41" s="166"/>
      <c r="H41" s="101"/>
      <c r="I41" s="101"/>
      <c r="J41" s="102"/>
      <c r="K41" s="145"/>
      <c r="L41" s="167"/>
      <c r="M41" s="168">
        <f t="shared" si="2"/>
        <v>999</v>
      </c>
      <c r="N41" s="167"/>
      <c r="O41" s="101"/>
      <c r="P41" s="706"/>
      <c r="Q41" s="171">
        <f t="shared" si="3"/>
        <v>999</v>
      </c>
      <c r="R41" s="102"/>
    </row>
    <row r="42" spans="1:18" s="12" customFormat="1" ht="18.95" customHeight="1">
      <c r="A42" s="142">
        <v>36</v>
      </c>
      <c r="B42" s="100"/>
      <c r="C42" s="100"/>
      <c r="D42" s="101"/>
      <c r="E42" s="676"/>
      <c r="F42" s="166"/>
      <c r="G42" s="166"/>
      <c r="H42" s="101"/>
      <c r="I42" s="101"/>
      <c r="J42" s="102"/>
      <c r="K42" s="145"/>
      <c r="L42" s="167"/>
      <c r="M42" s="168">
        <f t="shared" si="2"/>
        <v>999</v>
      </c>
      <c r="N42" s="167"/>
      <c r="O42" s="101"/>
      <c r="P42" s="706"/>
      <c r="Q42" s="171">
        <f t="shared" si="3"/>
        <v>999</v>
      </c>
      <c r="R42" s="102"/>
    </row>
    <row r="43" spans="1:18" s="12" customFormat="1" ht="18.95" customHeight="1">
      <c r="A43" s="142">
        <v>37</v>
      </c>
      <c r="B43" s="100"/>
      <c r="C43" s="100"/>
      <c r="D43" s="101"/>
      <c r="E43" s="676"/>
      <c r="F43" s="166"/>
      <c r="G43" s="166"/>
      <c r="H43" s="101"/>
      <c r="I43" s="101"/>
      <c r="J43" s="102"/>
      <c r="K43" s="145"/>
      <c r="L43" s="167"/>
      <c r="M43" s="168">
        <f t="shared" si="2"/>
        <v>999</v>
      </c>
      <c r="N43" s="167"/>
      <c r="O43" s="101"/>
      <c r="P43" s="706"/>
      <c r="Q43" s="171">
        <f t="shared" si="3"/>
        <v>999</v>
      </c>
      <c r="R43" s="102"/>
    </row>
    <row r="44" spans="1:18" s="12" customFormat="1" ht="18.95" customHeight="1">
      <c r="A44" s="142">
        <v>38</v>
      </c>
      <c r="B44" s="100"/>
      <c r="C44" s="100"/>
      <c r="D44" s="101"/>
      <c r="E44" s="676"/>
      <c r="F44" s="166"/>
      <c r="G44" s="166"/>
      <c r="H44" s="101"/>
      <c r="I44" s="101"/>
      <c r="J44" s="102"/>
      <c r="K44" s="145"/>
      <c r="L44" s="167"/>
      <c r="M44" s="168">
        <f t="shared" si="2"/>
        <v>999</v>
      </c>
      <c r="N44" s="167"/>
      <c r="O44" s="101"/>
      <c r="P44" s="706"/>
      <c r="Q44" s="171">
        <f t="shared" si="3"/>
        <v>999</v>
      </c>
      <c r="R44" s="102"/>
    </row>
    <row r="45" spans="1:18" s="12" customFormat="1" ht="18.95" customHeight="1">
      <c r="A45" s="142">
        <v>39</v>
      </c>
      <c r="B45" s="100"/>
      <c r="C45" s="100"/>
      <c r="D45" s="101"/>
      <c r="E45" s="676"/>
      <c r="F45" s="166"/>
      <c r="G45" s="166"/>
      <c r="H45" s="101"/>
      <c r="I45" s="101"/>
      <c r="J45" s="102"/>
      <c r="K45" s="145"/>
      <c r="L45" s="167"/>
      <c r="M45" s="168">
        <f t="shared" si="2"/>
        <v>999</v>
      </c>
      <c r="N45" s="167"/>
      <c r="O45" s="101"/>
      <c r="P45" s="706"/>
      <c r="Q45" s="171">
        <f t="shared" si="3"/>
        <v>999</v>
      </c>
      <c r="R45" s="102"/>
    </row>
    <row r="46" spans="1:18" s="12" customFormat="1" ht="18.95" customHeight="1">
      <c r="A46" s="142">
        <v>40</v>
      </c>
      <c r="B46" s="100"/>
      <c r="C46" s="100"/>
      <c r="D46" s="101"/>
      <c r="E46" s="676"/>
      <c r="F46" s="166"/>
      <c r="G46" s="166"/>
      <c r="H46" s="101"/>
      <c r="I46" s="101"/>
      <c r="J46" s="102"/>
      <c r="K46" s="145"/>
      <c r="L46" s="167"/>
      <c r="M46" s="168">
        <f t="shared" si="2"/>
        <v>999</v>
      </c>
      <c r="N46" s="167"/>
      <c r="O46" s="101"/>
      <c r="P46" s="706"/>
      <c r="Q46" s="171">
        <f t="shared" si="3"/>
        <v>999</v>
      </c>
      <c r="R46" s="102"/>
    </row>
    <row r="47" spans="1:18" s="12" customFormat="1" ht="18.95" customHeight="1">
      <c r="A47" s="142">
        <v>41</v>
      </c>
      <c r="B47" s="100"/>
      <c r="C47" s="100"/>
      <c r="D47" s="101"/>
      <c r="E47" s="676"/>
      <c r="F47" s="166"/>
      <c r="G47" s="166"/>
      <c r="H47" s="101"/>
      <c r="I47" s="101"/>
      <c r="J47" s="102"/>
      <c r="K47" s="145"/>
      <c r="L47" s="167"/>
      <c r="M47" s="168">
        <f t="shared" si="2"/>
        <v>999</v>
      </c>
      <c r="N47" s="167"/>
      <c r="O47" s="101"/>
      <c r="P47" s="706"/>
      <c r="Q47" s="171">
        <f t="shared" si="3"/>
        <v>999</v>
      </c>
      <c r="R47" s="102"/>
    </row>
    <row r="48" spans="1:18" s="12" customFormat="1" ht="18.95" customHeight="1">
      <c r="A48" s="142">
        <v>42</v>
      </c>
      <c r="B48" s="100"/>
      <c r="C48" s="100"/>
      <c r="D48" s="101"/>
      <c r="E48" s="676"/>
      <c r="F48" s="166"/>
      <c r="G48" s="166"/>
      <c r="H48" s="101"/>
      <c r="I48" s="101"/>
      <c r="J48" s="102"/>
      <c r="K48" s="145"/>
      <c r="L48" s="167"/>
      <c r="M48" s="168">
        <f t="shared" si="2"/>
        <v>999</v>
      </c>
      <c r="N48" s="167"/>
      <c r="O48" s="101"/>
      <c r="P48" s="706"/>
      <c r="Q48" s="171">
        <f t="shared" si="3"/>
        <v>999</v>
      </c>
      <c r="R48" s="102"/>
    </row>
    <row r="49" spans="1:18" s="12" customFormat="1" ht="18.95" customHeight="1">
      <c r="A49" s="142">
        <v>43</v>
      </c>
      <c r="B49" s="100"/>
      <c r="C49" s="100"/>
      <c r="D49" s="101"/>
      <c r="E49" s="676"/>
      <c r="F49" s="166"/>
      <c r="G49" s="166"/>
      <c r="H49" s="101"/>
      <c r="I49" s="101"/>
      <c r="J49" s="102"/>
      <c r="K49" s="145"/>
      <c r="L49" s="167"/>
      <c r="M49" s="168">
        <f t="shared" si="2"/>
        <v>999</v>
      </c>
      <c r="N49" s="167"/>
      <c r="O49" s="101"/>
      <c r="P49" s="706"/>
      <c r="Q49" s="171">
        <f t="shared" si="3"/>
        <v>999</v>
      </c>
      <c r="R49" s="102"/>
    </row>
    <row r="50" spans="1:18" s="12" customFormat="1" ht="18.95" customHeight="1">
      <c r="A50" s="142">
        <v>44</v>
      </c>
      <c r="B50" s="100"/>
      <c r="C50" s="100"/>
      <c r="D50" s="101"/>
      <c r="E50" s="676"/>
      <c r="F50" s="166"/>
      <c r="G50" s="166"/>
      <c r="H50" s="101"/>
      <c r="I50" s="101"/>
      <c r="J50" s="102"/>
      <c r="K50" s="145"/>
      <c r="L50" s="167"/>
      <c r="M50" s="168">
        <f t="shared" si="2"/>
        <v>999</v>
      </c>
      <c r="N50" s="167"/>
      <c r="O50" s="101"/>
      <c r="P50" s="706"/>
      <c r="Q50" s="171">
        <f t="shared" si="3"/>
        <v>999</v>
      </c>
      <c r="R50" s="102"/>
    </row>
    <row r="51" spans="1:18" s="12" customFormat="1" ht="18.95" customHeight="1">
      <c r="A51" s="142">
        <v>45</v>
      </c>
      <c r="B51" s="100"/>
      <c r="C51" s="100"/>
      <c r="D51" s="101"/>
      <c r="E51" s="676"/>
      <c r="F51" s="166"/>
      <c r="G51" s="166"/>
      <c r="H51" s="101"/>
      <c r="I51" s="101"/>
      <c r="J51" s="102"/>
      <c r="K51" s="145"/>
      <c r="L51" s="167"/>
      <c r="M51" s="168">
        <f t="shared" si="2"/>
        <v>999</v>
      </c>
      <c r="N51" s="167"/>
      <c r="O51" s="101"/>
      <c r="P51" s="706"/>
      <c r="Q51" s="171">
        <f t="shared" si="3"/>
        <v>999</v>
      </c>
      <c r="R51" s="102"/>
    </row>
    <row r="52" spans="1:18" s="12" customFormat="1" ht="18.95" customHeight="1">
      <c r="A52" s="142">
        <v>46</v>
      </c>
      <c r="B52" s="100"/>
      <c r="C52" s="100"/>
      <c r="D52" s="101"/>
      <c r="E52" s="676"/>
      <c r="F52" s="166"/>
      <c r="G52" s="166"/>
      <c r="H52" s="101"/>
      <c r="I52" s="101"/>
      <c r="J52" s="102"/>
      <c r="K52" s="145"/>
      <c r="L52" s="167"/>
      <c r="M52" s="168">
        <f t="shared" si="2"/>
        <v>999</v>
      </c>
      <c r="N52" s="167"/>
      <c r="O52" s="101"/>
      <c r="P52" s="706"/>
      <c r="Q52" s="171">
        <f t="shared" si="3"/>
        <v>999</v>
      </c>
      <c r="R52" s="102"/>
    </row>
    <row r="53" spans="1:18" s="12" customFormat="1" ht="18.95" customHeight="1">
      <c r="A53" s="142">
        <v>47</v>
      </c>
      <c r="B53" s="100"/>
      <c r="C53" s="100"/>
      <c r="D53" s="101"/>
      <c r="E53" s="676"/>
      <c r="F53" s="166"/>
      <c r="G53" s="166"/>
      <c r="H53" s="101"/>
      <c r="I53" s="101"/>
      <c r="J53" s="102"/>
      <c r="K53" s="145"/>
      <c r="L53" s="167"/>
      <c r="M53" s="168">
        <f t="shared" si="2"/>
        <v>999</v>
      </c>
      <c r="N53" s="167"/>
      <c r="O53" s="101"/>
      <c r="P53" s="706"/>
      <c r="Q53" s="171">
        <f t="shared" si="3"/>
        <v>999</v>
      </c>
      <c r="R53" s="102"/>
    </row>
    <row r="54" spans="1:18" s="12" customFormat="1" ht="18.95" customHeight="1">
      <c r="A54" s="142">
        <v>48</v>
      </c>
      <c r="B54" s="100"/>
      <c r="C54" s="100"/>
      <c r="D54" s="101"/>
      <c r="E54" s="676"/>
      <c r="F54" s="166"/>
      <c r="G54" s="166"/>
      <c r="H54" s="101"/>
      <c r="I54" s="101"/>
      <c r="J54" s="102"/>
      <c r="K54" s="145"/>
      <c r="L54" s="167"/>
      <c r="M54" s="168">
        <f t="shared" si="2"/>
        <v>999</v>
      </c>
      <c r="N54" s="167"/>
      <c r="O54" s="101"/>
      <c r="P54" s="706"/>
      <c r="Q54" s="171">
        <f t="shared" si="3"/>
        <v>999</v>
      </c>
      <c r="R54" s="102"/>
    </row>
    <row r="55" spans="1:18" s="12" customFormat="1" ht="18.95" customHeight="1">
      <c r="A55" s="142">
        <v>49</v>
      </c>
      <c r="B55" s="100"/>
      <c r="C55" s="100"/>
      <c r="D55" s="101"/>
      <c r="E55" s="676"/>
      <c r="F55" s="166"/>
      <c r="G55" s="166"/>
      <c r="H55" s="101"/>
      <c r="I55" s="101"/>
      <c r="J55" s="102"/>
      <c r="K55" s="145"/>
      <c r="L55" s="167"/>
      <c r="M55" s="168">
        <f t="shared" si="2"/>
        <v>999</v>
      </c>
      <c r="N55" s="167"/>
      <c r="O55" s="101"/>
      <c r="P55" s="706"/>
      <c r="Q55" s="171">
        <f t="shared" si="3"/>
        <v>999</v>
      </c>
      <c r="R55" s="102"/>
    </row>
    <row r="56" spans="1:18" s="12" customFormat="1" ht="18.95" customHeight="1">
      <c r="A56" s="142">
        <v>50</v>
      </c>
      <c r="B56" s="100"/>
      <c r="C56" s="100"/>
      <c r="D56" s="101"/>
      <c r="E56" s="676"/>
      <c r="F56" s="166"/>
      <c r="G56" s="166"/>
      <c r="H56" s="101"/>
      <c r="I56" s="101"/>
      <c r="J56" s="102"/>
      <c r="K56" s="145"/>
      <c r="L56" s="167"/>
      <c r="M56" s="168">
        <f t="shared" si="2"/>
        <v>999</v>
      </c>
      <c r="N56" s="167"/>
      <c r="O56" s="101"/>
      <c r="P56" s="706"/>
      <c r="Q56" s="171">
        <f t="shared" si="3"/>
        <v>999</v>
      </c>
      <c r="R56" s="102"/>
    </row>
    <row r="57" spans="1:18" s="12" customFormat="1" ht="18.95" customHeight="1">
      <c r="A57" s="142">
        <v>51</v>
      </c>
      <c r="B57" s="100"/>
      <c r="C57" s="100"/>
      <c r="D57" s="101"/>
      <c r="E57" s="676"/>
      <c r="F57" s="166"/>
      <c r="G57" s="166"/>
      <c r="H57" s="101"/>
      <c r="I57" s="101"/>
      <c r="J57" s="102"/>
      <c r="K57" s="145"/>
      <c r="L57" s="167"/>
      <c r="M57" s="168">
        <f t="shared" si="2"/>
        <v>999</v>
      </c>
      <c r="N57" s="167"/>
      <c r="O57" s="101"/>
      <c r="P57" s="706"/>
      <c r="Q57" s="171">
        <f t="shared" si="3"/>
        <v>999</v>
      </c>
      <c r="R57" s="102"/>
    </row>
    <row r="58" spans="1:18" s="12" customFormat="1" ht="18.95" customHeight="1">
      <c r="A58" s="142">
        <v>52</v>
      </c>
      <c r="B58" s="100"/>
      <c r="C58" s="100"/>
      <c r="D58" s="101"/>
      <c r="E58" s="676"/>
      <c r="F58" s="166"/>
      <c r="G58" s="166"/>
      <c r="H58" s="101"/>
      <c r="I58" s="101"/>
      <c r="J58" s="102"/>
      <c r="K58" s="145"/>
      <c r="L58" s="167"/>
      <c r="M58" s="168">
        <f t="shared" si="2"/>
        <v>999</v>
      </c>
      <c r="N58" s="167"/>
      <c r="O58" s="101"/>
      <c r="P58" s="706"/>
      <c r="Q58" s="171">
        <f t="shared" si="3"/>
        <v>999</v>
      </c>
      <c r="R58" s="102"/>
    </row>
    <row r="59" spans="1:18" s="12" customFormat="1" ht="18.95" customHeight="1">
      <c r="A59" s="142">
        <v>53</v>
      </c>
      <c r="B59" s="100"/>
      <c r="C59" s="100"/>
      <c r="D59" s="101"/>
      <c r="E59" s="676"/>
      <c r="F59" s="166"/>
      <c r="G59" s="166"/>
      <c r="H59" s="101"/>
      <c r="I59" s="101"/>
      <c r="J59" s="102"/>
      <c r="K59" s="145"/>
      <c r="L59" s="167"/>
      <c r="M59" s="168">
        <f t="shared" si="2"/>
        <v>999</v>
      </c>
      <c r="N59" s="167"/>
      <c r="O59" s="101"/>
      <c r="P59" s="706"/>
      <c r="Q59" s="171">
        <f t="shared" si="3"/>
        <v>999</v>
      </c>
      <c r="R59" s="102"/>
    </row>
    <row r="60" spans="1:18" s="12" customFormat="1" ht="18.95" customHeight="1">
      <c r="A60" s="142">
        <v>54</v>
      </c>
      <c r="B60" s="100"/>
      <c r="C60" s="100"/>
      <c r="D60" s="101"/>
      <c r="E60" s="676"/>
      <c r="F60" s="166"/>
      <c r="G60" s="166"/>
      <c r="H60" s="101"/>
      <c r="I60" s="101"/>
      <c r="J60" s="102"/>
      <c r="K60" s="145"/>
      <c r="L60" s="167"/>
      <c r="M60" s="168">
        <f t="shared" si="2"/>
        <v>999</v>
      </c>
      <c r="N60" s="167"/>
      <c r="O60" s="101"/>
      <c r="P60" s="706"/>
      <c r="Q60" s="171">
        <f t="shared" si="3"/>
        <v>999</v>
      </c>
      <c r="R60" s="102"/>
    </row>
    <row r="61" spans="1:18" s="12" customFormat="1" ht="18.95" customHeight="1">
      <c r="A61" s="142">
        <v>55</v>
      </c>
      <c r="B61" s="100"/>
      <c r="C61" s="100"/>
      <c r="D61" s="101"/>
      <c r="E61" s="676"/>
      <c r="F61" s="166"/>
      <c r="G61" s="166"/>
      <c r="H61" s="101"/>
      <c r="I61" s="101"/>
      <c r="J61" s="102"/>
      <c r="K61" s="145"/>
      <c r="L61" s="167"/>
      <c r="M61" s="168">
        <f t="shared" si="2"/>
        <v>999</v>
      </c>
      <c r="N61" s="167"/>
      <c r="O61" s="101"/>
      <c r="P61" s="706"/>
      <c r="Q61" s="171">
        <f t="shared" si="3"/>
        <v>999</v>
      </c>
      <c r="R61" s="102"/>
    </row>
    <row r="62" spans="1:18" s="12" customFormat="1" ht="18.95" customHeight="1">
      <c r="A62" s="142">
        <v>56</v>
      </c>
      <c r="B62" s="100"/>
      <c r="C62" s="100"/>
      <c r="D62" s="101"/>
      <c r="E62" s="676"/>
      <c r="F62" s="166"/>
      <c r="G62" s="166"/>
      <c r="H62" s="101"/>
      <c r="I62" s="101"/>
      <c r="J62" s="102"/>
      <c r="K62" s="145"/>
      <c r="L62" s="167"/>
      <c r="M62" s="168">
        <f t="shared" si="2"/>
        <v>999</v>
      </c>
      <c r="N62" s="167"/>
      <c r="O62" s="101"/>
      <c r="P62" s="706"/>
      <c r="Q62" s="171">
        <f t="shared" si="3"/>
        <v>999</v>
      </c>
      <c r="R62" s="102"/>
    </row>
    <row r="63" spans="1:18" s="12" customFormat="1" ht="18.95" customHeight="1">
      <c r="A63" s="142">
        <v>57</v>
      </c>
      <c r="B63" s="100"/>
      <c r="C63" s="100"/>
      <c r="D63" s="101"/>
      <c r="E63" s="676"/>
      <c r="F63" s="166"/>
      <c r="G63" s="166"/>
      <c r="H63" s="101"/>
      <c r="I63" s="101"/>
      <c r="J63" s="102"/>
      <c r="K63" s="145"/>
      <c r="L63" s="167"/>
      <c r="M63" s="168">
        <f t="shared" si="2"/>
        <v>999</v>
      </c>
      <c r="N63" s="167"/>
      <c r="O63" s="101"/>
      <c r="P63" s="706"/>
      <c r="Q63" s="171">
        <f t="shared" si="3"/>
        <v>999</v>
      </c>
      <c r="R63" s="102"/>
    </row>
    <row r="64" spans="1:18" s="12" customFormat="1" ht="18.95" customHeight="1">
      <c r="A64" s="142">
        <v>58</v>
      </c>
      <c r="B64" s="100"/>
      <c r="C64" s="100"/>
      <c r="D64" s="101"/>
      <c r="E64" s="676"/>
      <c r="F64" s="166"/>
      <c r="G64" s="166"/>
      <c r="H64" s="101"/>
      <c r="I64" s="101"/>
      <c r="J64" s="102"/>
      <c r="K64" s="145"/>
      <c r="L64" s="167"/>
      <c r="M64" s="168">
        <f t="shared" si="2"/>
        <v>999</v>
      </c>
      <c r="N64" s="167"/>
      <c r="O64" s="101"/>
      <c r="P64" s="706"/>
      <c r="Q64" s="171">
        <f t="shared" si="3"/>
        <v>999</v>
      </c>
      <c r="R64" s="102"/>
    </row>
    <row r="65" spans="1:18" s="12" customFormat="1" ht="18.95" customHeight="1">
      <c r="A65" s="142">
        <v>59</v>
      </c>
      <c r="B65" s="100"/>
      <c r="C65" s="100"/>
      <c r="D65" s="101"/>
      <c r="E65" s="676"/>
      <c r="F65" s="166"/>
      <c r="G65" s="166"/>
      <c r="H65" s="101"/>
      <c r="I65" s="101"/>
      <c r="J65" s="102"/>
      <c r="K65" s="145"/>
      <c r="L65" s="167"/>
      <c r="M65" s="168">
        <f t="shared" si="2"/>
        <v>999</v>
      </c>
      <c r="N65" s="167"/>
      <c r="O65" s="101"/>
      <c r="P65" s="706"/>
      <c r="Q65" s="171">
        <f t="shared" si="3"/>
        <v>999</v>
      </c>
      <c r="R65" s="102"/>
    </row>
    <row r="66" spans="1:18" s="12" customFormat="1" ht="18.95" customHeight="1">
      <c r="A66" s="142">
        <v>60</v>
      </c>
      <c r="B66" s="100"/>
      <c r="C66" s="100"/>
      <c r="D66" s="101"/>
      <c r="E66" s="676"/>
      <c r="F66" s="166"/>
      <c r="G66" s="166"/>
      <c r="H66" s="101"/>
      <c r="I66" s="101"/>
      <c r="J66" s="102"/>
      <c r="K66" s="145"/>
      <c r="L66" s="167"/>
      <c r="M66" s="168">
        <f t="shared" si="2"/>
        <v>999</v>
      </c>
      <c r="N66" s="167"/>
      <c r="O66" s="101"/>
      <c r="P66" s="706"/>
      <c r="Q66" s="171">
        <f t="shared" si="3"/>
        <v>999</v>
      </c>
      <c r="R66" s="102"/>
    </row>
    <row r="67" spans="1:18" s="12" customFormat="1" ht="18.95" customHeight="1">
      <c r="A67" s="142">
        <v>61</v>
      </c>
      <c r="B67" s="100"/>
      <c r="C67" s="100"/>
      <c r="D67" s="101"/>
      <c r="E67" s="676"/>
      <c r="F67" s="166"/>
      <c r="G67" s="166"/>
      <c r="H67" s="101"/>
      <c r="I67" s="101"/>
      <c r="J67" s="102"/>
      <c r="K67" s="145"/>
      <c r="L67" s="167"/>
      <c r="M67" s="168">
        <f t="shared" si="2"/>
        <v>999</v>
      </c>
      <c r="N67" s="167"/>
      <c r="O67" s="101"/>
      <c r="P67" s="706"/>
      <c r="Q67" s="171">
        <f t="shared" si="3"/>
        <v>999</v>
      </c>
      <c r="R67" s="102"/>
    </row>
    <row r="68" spans="1:18" s="12" customFormat="1" ht="18.95" customHeight="1">
      <c r="A68" s="142">
        <v>62</v>
      </c>
      <c r="B68" s="100"/>
      <c r="C68" s="100"/>
      <c r="D68" s="101"/>
      <c r="E68" s="676"/>
      <c r="F68" s="166"/>
      <c r="G68" s="166"/>
      <c r="H68" s="101"/>
      <c r="I68" s="101"/>
      <c r="J68" s="102"/>
      <c r="K68" s="145"/>
      <c r="L68" s="167"/>
      <c r="M68" s="168">
        <f t="shared" si="2"/>
        <v>999</v>
      </c>
      <c r="N68" s="167"/>
      <c r="O68" s="101"/>
      <c r="P68" s="706"/>
      <c r="Q68" s="171">
        <f t="shared" si="3"/>
        <v>999</v>
      </c>
      <c r="R68" s="102"/>
    </row>
    <row r="69" spans="1:18" s="12" customFormat="1" ht="18.95" customHeight="1">
      <c r="A69" s="142">
        <v>63</v>
      </c>
      <c r="B69" s="100"/>
      <c r="C69" s="100"/>
      <c r="D69" s="101"/>
      <c r="E69" s="676"/>
      <c r="F69" s="166"/>
      <c r="G69" s="166"/>
      <c r="H69" s="101"/>
      <c r="I69" s="101"/>
      <c r="J69" s="102"/>
      <c r="K69" s="145"/>
      <c r="L69" s="167"/>
      <c r="M69" s="168">
        <f t="shared" si="2"/>
        <v>999</v>
      </c>
      <c r="N69" s="167"/>
      <c r="O69" s="101"/>
      <c r="P69" s="706"/>
      <c r="Q69" s="171">
        <f t="shared" si="3"/>
        <v>999</v>
      </c>
      <c r="R69" s="102"/>
    </row>
    <row r="70" spans="1:18" s="12" customFormat="1" ht="18.95" customHeight="1">
      <c r="A70" s="142">
        <v>64</v>
      </c>
      <c r="B70" s="100"/>
      <c r="C70" s="100"/>
      <c r="D70" s="101"/>
      <c r="E70" s="676"/>
      <c r="F70" s="166"/>
      <c r="G70" s="166"/>
      <c r="H70" s="101"/>
      <c r="I70" s="101"/>
      <c r="J70" s="102"/>
      <c r="K70" s="145"/>
      <c r="L70" s="167"/>
      <c r="M70" s="168">
        <f t="shared" si="2"/>
        <v>999</v>
      </c>
      <c r="N70" s="167"/>
      <c r="O70" s="101"/>
      <c r="P70" s="706"/>
      <c r="Q70" s="171">
        <f t="shared" si="3"/>
        <v>999</v>
      </c>
      <c r="R70" s="102"/>
    </row>
    <row r="71" spans="1:18" s="12" customFormat="1" ht="18.95" customHeight="1">
      <c r="A71" s="142">
        <v>65</v>
      </c>
      <c r="B71" s="100"/>
      <c r="C71" s="100"/>
      <c r="D71" s="101"/>
      <c r="E71" s="676"/>
      <c r="F71" s="166"/>
      <c r="G71" s="166"/>
      <c r="H71" s="101"/>
      <c r="I71" s="101"/>
      <c r="J71" s="102"/>
      <c r="K71" s="145"/>
      <c r="L71" s="167"/>
      <c r="M71" s="168">
        <f t="shared" ref="M71:M102" si="4">IF(R71="",999,R71)</f>
        <v>999</v>
      </c>
      <c r="N71" s="167"/>
      <c r="O71" s="101"/>
      <c r="P71" s="706"/>
      <c r="Q71" s="171">
        <f t="shared" ref="Q71:Q102" si="5">IF(O71="DA",1,IF(O71="WC",2,IF(O71="SE",3,IF(O71="Q",4,IF(O71="LL",5,999)))))</f>
        <v>999</v>
      </c>
      <c r="R71" s="102"/>
    </row>
    <row r="72" spans="1:18" s="12" customFormat="1" ht="18.95" customHeight="1">
      <c r="A72" s="142">
        <v>66</v>
      </c>
      <c r="B72" s="100"/>
      <c r="C72" s="100"/>
      <c r="D72" s="101"/>
      <c r="E72" s="676"/>
      <c r="F72" s="166"/>
      <c r="G72" s="166"/>
      <c r="H72" s="101"/>
      <c r="I72" s="101"/>
      <c r="J72" s="102"/>
      <c r="K72" s="145"/>
      <c r="L72" s="167"/>
      <c r="M72" s="168">
        <f t="shared" si="4"/>
        <v>999</v>
      </c>
      <c r="N72" s="167"/>
      <c r="O72" s="101"/>
      <c r="P72" s="706"/>
      <c r="Q72" s="171">
        <f t="shared" si="5"/>
        <v>999</v>
      </c>
      <c r="R72" s="102"/>
    </row>
    <row r="73" spans="1:18" s="12" customFormat="1" ht="18.95" customHeight="1">
      <c r="A73" s="142">
        <v>67</v>
      </c>
      <c r="B73" s="100"/>
      <c r="C73" s="100"/>
      <c r="D73" s="101"/>
      <c r="E73" s="676"/>
      <c r="F73" s="166"/>
      <c r="G73" s="166"/>
      <c r="H73" s="101"/>
      <c r="I73" s="101"/>
      <c r="J73" s="102"/>
      <c r="K73" s="145"/>
      <c r="L73" s="167"/>
      <c r="M73" s="168">
        <f t="shared" si="4"/>
        <v>999</v>
      </c>
      <c r="N73" s="167"/>
      <c r="O73" s="101"/>
      <c r="P73" s="706"/>
      <c r="Q73" s="171">
        <f t="shared" si="5"/>
        <v>999</v>
      </c>
      <c r="R73" s="102"/>
    </row>
    <row r="74" spans="1:18" s="12" customFormat="1" ht="18.95" customHeight="1">
      <c r="A74" s="142">
        <v>68</v>
      </c>
      <c r="B74" s="100"/>
      <c r="C74" s="100"/>
      <c r="D74" s="101"/>
      <c r="E74" s="676"/>
      <c r="F74" s="166"/>
      <c r="G74" s="166"/>
      <c r="H74" s="101"/>
      <c r="I74" s="101"/>
      <c r="J74" s="102"/>
      <c r="K74" s="145"/>
      <c r="L74" s="167"/>
      <c r="M74" s="168">
        <f t="shared" si="4"/>
        <v>999</v>
      </c>
      <c r="N74" s="167"/>
      <c r="O74" s="101"/>
      <c r="P74" s="706"/>
      <c r="Q74" s="171">
        <f t="shared" si="5"/>
        <v>999</v>
      </c>
      <c r="R74" s="102"/>
    </row>
    <row r="75" spans="1:18" s="12" customFormat="1" ht="18.95" customHeight="1">
      <c r="A75" s="142">
        <v>69</v>
      </c>
      <c r="B75" s="100"/>
      <c r="C75" s="100"/>
      <c r="D75" s="101"/>
      <c r="E75" s="676"/>
      <c r="F75" s="166"/>
      <c r="G75" s="166"/>
      <c r="H75" s="101"/>
      <c r="I75" s="101"/>
      <c r="J75" s="102"/>
      <c r="K75" s="145"/>
      <c r="L75" s="167"/>
      <c r="M75" s="168">
        <f t="shared" si="4"/>
        <v>999</v>
      </c>
      <c r="N75" s="167"/>
      <c r="O75" s="101"/>
      <c r="P75" s="706"/>
      <c r="Q75" s="171">
        <f t="shared" si="5"/>
        <v>999</v>
      </c>
      <c r="R75" s="102"/>
    </row>
    <row r="76" spans="1:18" s="12" customFormat="1" ht="18.95" customHeight="1">
      <c r="A76" s="142">
        <v>70</v>
      </c>
      <c r="B76" s="100"/>
      <c r="C76" s="100"/>
      <c r="D76" s="101"/>
      <c r="E76" s="676"/>
      <c r="F76" s="166"/>
      <c r="G76" s="166"/>
      <c r="H76" s="101"/>
      <c r="I76" s="101"/>
      <c r="J76" s="102"/>
      <c r="K76" s="145"/>
      <c r="L76" s="167"/>
      <c r="M76" s="168">
        <f t="shared" si="4"/>
        <v>999</v>
      </c>
      <c r="N76" s="167"/>
      <c r="O76" s="101"/>
      <c r="P76" s="706"/>
      <c r="Q76" s="171">
        <f t="shared" si="5"/>
        <v>999</v>
      </c>
      <c r="R76" s="102"/>
    </row>
    <row r="77" spans="1:18" s="12" customFormat="1" ht="18.95" customHeight="1">
      <c r="A77" s="142">
        <v>71</v>
      </c>
      <c r="B77" s="100"/>
      <c r="C77" s="100"/>
      <c r="D77" s="101"/>
      <c r="E77" s="676"/>
      <c r="F77" s="166"/>
      <c r="G77" s="166"/>
      <c r="H77" s="101"/>
      <c r="I77" s="101"/>
      <c r="J77" s="102"/>
      <c r="K77" s="145"/>
      <c r="L77" s="167"/>
      <c r="M77" s="168">
        <f t="shared" si="4"/>
        <v>999</v>
      </c>
      <c r="N77" s="167"/>
      <c r="O77" s="101"/>
      <c r="P77" s="706"/>
      <c r="Q77" s="171">
        <f t="shared" si="5"/>
        <v>999</v>
      </c>
      <c r="R77" s="102"/>
    </row>
    <row r="78" spans="1:18" s="12" customFormat="1" ht="18.95" customHeight="1">
      <c r="A78" s="142">
        <v>72</v>
      </c>
      <c r="B78" s="100"/>
      <c r="C78" s="100"/>
      <c r="D78" s="101"/>
      <c r="E78" s="676"/>
      <c r="F78" s="166"/>
      <c r="G78" s="166"/>
      <c r="H78" s="101"/>
      <c r="I78" s="101"/>
      <c r="J78" s="102"/>
      <c r="K78" s="145"/>
      <c r="L78" s="167"/>
      <c r="M78" s="168">
        <f t="shared" si="4"/>
        <v>999</v>
      </c>
      <c r="N78" s="167"/>
      <c r="O78" s="101"/>
      <c r="P78" s="706"/>
      <c r="Q78" s="171">
        <f t="shared" si="5"/>
        <v>999</v>
      </c>
      <c r="R78" s="102"/>
    </row>
    <row r="79" spans="1:18" s="12" customFormat="1" ht="18.95" customHeight="1">
      <c r="A79" s="142">
        <v>73</v>
      </c>
      <c r="B79" s="100"/>
      <c r="C79" s="100"/>
      <c r="D79" s="101"/>
      <c r="E79" s="676"/>
      <c r="F79" s="166"/>
      <c r="G79" s="166"/>
      <c r="H79" s="101"/>
      <c r="I79" s="101"/>
      <c r="J79" s="102"/>
      <c r="K79" s="145"/>
      <c r="L79" s="167"/>
      <c r="M79" s="168">
        <f t="shared" si="4"/>
        <v>999</v>
      </c>
      <c r="N79" s="167"/>
      <c r="O79" s="101"/>
      <c r="P79" s="706"/>
      <c r="Q79" s="171">
        <f t="shared" si="5"/>
        <v>999</v>
      </c>
      <c r="R79" s="102"/>
    </row>
    <row r="80" spans="1:18" s="12" customFormat="1" ht="18.95" customHeight="1">
      <c r="A80" s="142">
        <v>74</v>
      </c>
      <c r="B80" s="100"/>
      <c r="C80" s="100"/>
      <c r="D80" s="101"/>
      <c r="E80" s="676"/>
      <c r="F80" s="166"/>
      <c r="G80" s="166"/>
      <c r="H80" s="101"/>
      <c r="I80" s="101"/>
      <c r="J80" s="102"/>
      <c r="K80" s="145"/>
      <c r="L80" s="167"/>
      <c r="M80" s="168">
        <f t="shared" si="4"/>
        <v>999</v>
      </c>
      <c r="N80" s="167"/>
      <c r="O80" s="101"/>
      <c r="P80" s="706"/>
      <c r="Q80" s="171">
        <f t="shared" si="5"/>
        <v>999</v>
      </c>
      <c r="R80" s="102"/>
    </row>
    <row r="81" spans="1:18" s="12" customFormat="1" ht="18.95" customHeight="1">
      <c r="A81" s="142">
        <v>75</v>
      </c>
      <c r="B81" s="100"/>
      <c r="C81" s="100"/>
      <c r="D81" s="101"/>
      <c r="E81" s="676"/>
      <c r="F81" s="166"/>
      <c r="G81" s="166"/>
      <c r="H81" s="101"/>
      <c r="I81" s="101"/>
      <c r="J81" s="102"/>
      <c r="K81" s="145"/>
      <c r="L81" s="167"/>
      <c r="M81" s="168">
        <f t="shared" si="4"/>
        <v>999</v>
      </c>
      <c r="N81" s="167"/>
      <c r="O81" s="101"/>
      <c r="P81" s="706"/>
      <c r="Q81" s="171">
        <f t="shared" si="5"/>
        <v>999</v>
      </c>
      <c r="R81" s="102"/>
    </row>
    <row r="82" spans="1:18" s="12" customFormat="1" ht="18.95" customHeight="1">
      <c r="A82" s="142">
        <v>76</v>
      </c>
      <c r="B82" s="100"/>
      <c r="C82" s="100"/>
      <c r="D82" s="101"/>
      <c r="E82" s="676"/>
      <c r="F82" s="166"/>
      <c r="G82" s="166"/>
      <c r="H82" s="101"/>
      <c r="I82" s="101"/>
      <c r="J82" s="102"/>
      <c r="K82" s="145"/>
      <c r="L82" s="167"/>
      <c r="M82" s="168">
        <f t="shared" si="4"/>
        <v>999</v>
      </c>
      <c r="N82" s="167"/>
      <c r="O82" s="101"/>
      <c r="P82" s="706"/>
      <c r="Q82" s="171">
        <f t="shared" si="5"/>
        <v>999</v>
      </c>
      <c r="R82" s="102"/>
    </row>
    <row r="83" spans="1:18" s="12" customFormat="1" ht="18.95" customHeight="1">
      <c r="A83" s="142">
        <v>77</v>
      </c>
      <c r="B83" s="100"/>
      <c r="C83" s="100"/>
      <c r="D83" s="101"/>
      <c r="E83" s="676"/>
      <c r="F83" s="166"/>
      <c r="G83" s="166"/>
      <c r="H83" s="101"/>
      <c r="I83" s="101"/>
      <c r="J83" s="102"/>
      <c r="K83" s="145"/>
      <c r="L83" s="167"/>
      <c r="M83" s="168">
        <f t="shared" si="4"/>
        <v>999</v>
      </c>
      <c r="N83" s="167"/>
      <c r="O83" s="101"/>
      <c r="P83" s="706"/>
      <c r="Q83" s="171">
        <f t="shared" si="5"/>
        <v>999</v>
      </c>
      <c r="R83" s="102"/>
    </row>
    <row r="84" spans="1:18" s="12" customFormat="1" ht="18.95" customHeight="1">
      <c r="A84" s="142">
        <v>78</v>
      </c>
      <c r="B84" s="100"/>
      <c r="C84" s="100"/>
      <c r="D84" s="101"/>
      <c r="E84" s="676"/>
      <c r="F84" s="166"/>
      <c r="G84" s="166"/>
      <c r="H84" s="101"/>
      <c r="I84" s="101"/>
      <c r="J84" s="102"/>
      <c r="K84" s="145"/>
      <c r="L84" s="167"/>
      <c r="M84" s="168">
        <f t="shared" si="4"/>
        <v>999</v>
      </c>
      <c r="N84" s="167"/>
      <c r="O84" s="101"/>
      <c r="P84" s="706"/>
      <c r="Q84" s="171">
        <f t="shared" si="5"/>
        <v>999</v>
      </c>
      <c r="R84" s="102"/>
    </row>
    <row r="85" spans="1:18" s="12" customFormat="1" ht="18.95" customHeight="1">
      <c r="A85" s="142">
        <v>79</v>
      </c>
      <c r="B85" s="100"/>
      <c r="C85" s="100"/>
      <c r="D85" s="101"/>
      <c r="E85" s="676"/>
      <c r="F85" s="166"/>
      <c r="G85" s="166"/>
      <c r="H85" s="101"/>
      <c r="I85" s="101"/>
      <c r="J85" s="102"/>
      <c r="K85" s="145"/>
      <c r="L85" s="167"/>
      <c r="M85" s="168">
        <f t="shared" si="4"/>
        <v>999</v>
      </c>
      <c r="N85" s="167"/>
      <c r="O85" s="101"/>
      <c r="P85" s="706"/>
      <c r="Q85" s="171">
        <f t="shared" si="5"/>
        <v>999</v>
      </c>
      <c r="R85" s="102"/>
    </row>
    <row r="86" spans="1:18" s="12" customFormat="1" ht="18.95" customHeight="1">
      <c r="A86" s="142">
        <v>80</v>
      </c>
      <c r="B86" s="100"/>
      <c r="C86" s="100"/>
      <c r="D86" s="101"/>
      <c r="E86" s="676"/>
      <c r="F86" s="166"/>
      <c r="G86" s="166"/>
      <c r="H86" s="101"/>
      <c r="I86" s="101"/>
      <c r="J86" s="102"/>
      <c r="K86" s="145"/>
      <c r="L86" s="167"/>
      <c r="M86" s="168">
        <f t="shared" si="4"/>
        <v>999</v>
      </c>
      <c r="N86" s="167"/>
      <c r="O86" s="101"/>
      <c r="P86" s="706"/>
      <c r="Q86" s="171">
        <f t="shared" si="5"/>
        <v>999</v>
      </c>
      <c r="R86" s="102"/>
    </row>
    <row r="87" spans="1:18" s="12" customFormat="1" ht="18.95" customHeight="1">
      <c r="A87" s="142">
        <v>81</v>
      </c>
      <c r="B87" s="100"/>
      <c r="C87" s="100"/>
      <c r="D87" s="101"/>
      <c r="E87" s="676"/>
      <c r="F87" s="166"/>
      <c r="G87" s="166"/>
      <c r="H87" s="101"/>
      <c r="I87" s="101"/>
      <c r="J87" s="102"/>
      <c r="K87" s="145"/>
      <c r="L87" s="167"/>
      <c r="M87" s="168">
        <f t="shared" si="4"/>
        <v>999</v>
      </c>
      <c r="N87" s="167"/>
      <c r="O87" s="101"/>
      <c r="P87" s="706"/>
      <c r="Q87" s="171">
        <f t="shared" si="5"/>
        <v>999</v>
      </c>
      <c r="R87" s="102"/>
    </row>
    <row r="88" spans="1:18" s="12" customFormat="1" ht="18.95" customHeight="1">
      <c r="A88" s="142">
        <v>82</v>
      </c>
      <c r="B88" s="100"/>
      <c r="C88" s="100"/>
      <c r="D88" s="101"/>
      <c r="E88" s="676"/>
      <c r="F88" s="166"/>
      <c r="G88" s="166"/>
      <c r="H88" s="101"/>
      <c r="I88" s="101"/>
      <c r="J88" s="102"/>
      <c r="K88" s="145"/>
      <c r="L88" s="167"/>
      <c r="M88" s="168">
        <f t="shared" si="4"/>
        <v>999</v>
      </c>
      <c r="N88" s="167"/>
      <c r="O88" s="101"/>
      <c r="P88" s="706"/>
      <c r="Q88" s="171">
        <f t="shared" si="5"/>
        <v>999</v>
      </c>
      <c r="R88" s="102"/>
    </row>
    <row r="89" spans="1:18" s="12" customFormat="1" ht="18.95" customHeight="1">
      <c r="A89" s="142">
        <v>83</v>
      </c>
      <c r="B89" s="100"/>
      <c r="C89" s="100"/>
      <c r="D89" s="101"/>
      <c r="E89" s="676"/>
      <c r="F89" s="166"/>
      <c r="G89" s="166"/>
      <c r="H89" s="101"/>
      <c r="I89" s="101"/>
      <c r="J89" s="102"/>
      <c r="K89" s="145"/>
      <c r="L89" s="167"/>
      <c r="M89" s="168">
        <f t="shared" si="4"/>
        <v>999</v>
      </c>
      <c r="N89" s="167"/>
      <c r="O89" s="101"/>
      <c r="P89" s="706"/>
      <c r="Q89" s="171">
        <f t="shared" si="5"/>
        <v>999</v>
      </c>
      <c r="R89" s="102"/>
    </row>
    <row r="90" spans="1:18" s="12" customFormat="1" ht="18.95" customHeight="1">
      <c r="A90" s="142">
        <v>84</v>
      </c>
      <c r="B90" s="100"/>
      <c r="C90" s="100"/>
      <c r="D90" s="101"/>
      <c r="E90" s="676"/>
      <c r="F90" s="166"/>
      <c r="G90" s="166"/>
      <c r="H90" s="101"/>
      <c r="I90" s="101"/>
      <c r="J90" s="102"/>
      <c r="K90" s="145"/>
      <c r="L90" s="167"/>
      <c r="M90" s="168">
        <f t="shared" si="4"/>
        <v>999</v>
      </c>
      <c r="N90" s="167"/>
      <c r="O90" s="101"/>
      <c r="P90" s="706"/>
      <c r="Q90" s="171">
        <f t="shared" si="5"/>
        <v>999</v>
      </c>
      <c r="R90" s="102"/>
    </row>
    <row r="91" spans="1:18" s="12" customFormat="1" ht="18.95" customHeight="1">
      <c r="A91" s="142">
        <v>85</v>
      </c>
      <c r="B91" s="100"/>
      <c r="C91" s="100"/>
      <c r="D91" s="101"/>
      <c r="E91" s="676"/>
      <c r="F91" s="166"/>
      <c r="G91" s="166"/>
      <c r="H91" s="101"/>
      <c r="I91" s="101"/>
      <c r="J91" s="102"/>
      <c r="K91" s="145"/>
      <c r="L91" s="167"/>
      <c r="M91" s="168">
        <f t="shared" si="4"/>
        <v>999</v>
      </c>
      <c r="N91" s="167"/>
      <c r="O91" s="101"/>
      <c r="P91" s="706"/>
      <c r="Q91" s="171">
        <f t="shared" si="5"/>
        <v>999</v>
      </c>
      <c r="R91" s="102"/>
    </row>
    <row r="92" spans="1:18" s="12" customFormat="1" ht="18.95" customHeight="1">
      <c r="A92" s="142">
        <v>86</v>
      </c>
      <c r="B92" s="100"/>
      <c r="C92" s="100"/>
      <c r="D92" s="101"/>
      <c r="E92" s="676"/>
      <c r="F92" s="166"/>
      <c r="G92" s="166"/>
      <c r="H92" s="101"/>
      <c r="I92" s="101"/>
      <c r="J92" s="102"/>
      <c r="K92" s="145"/>
      <c r="L92" s="167"/>
      <c r="M92" s="168">
        <f t="shared" si="4"/>
        <v>999</v>
      </c>
      <c r="N92" s="167"/>
      <c r="O92" s="101"/>
      <c r="P92" s="706"/>
      <c r="Q92" s="171">
        <f t="shared" si="5"/>
        <v>999</v>
      </c>
      <c r="R92" s="102"/>
    </row>
    <row r="93" spans="1:18" s="12" customFormat="1" ht="18.95" customHeight="1">
      <c r="A93" s="142">
        <v>87</v>
      </c>
      <c r="B93" s="100"/>
      <c r="C93" s="100"/>
      <c r="D93" s="101"/>
      <c r="E93" s="676"/>
      <c r="F93" s="166"/>
      <c r="G93" s="166"/>
      <c r="H93" s="101"/>
      <c r="I93" s="101"/>
      <c r="J93" s="102"/>
      <c r="K93" s="145"/>
      <c r="L93" s="167"/>
      <c r="M93" s="168">
        <f t="shared" si="4"/>
        <v>999</v>
      </c>
      <c r="N93" s="167"/>
      <c r="O93" s="101"/>
      <c r="P93" s="706"/>
      <c r="Q93" s="171">
        <f t="shared" si="5"/>
        <v>999</v>
      </c>
      <c r="R93" s="102"/>
    </row>
    <row r="94" spans="1:18" s="12" customFormat="1" ht="18.95" customHeight="1">
      <c r="A94" s="142">
        <v>88</v>
      </c>
      <c r="B94" s="100"/>
      <c r="C94" s="100"/>
      <c r="D94" s="101"/>
      <c r="E94" s="676"/>
      <c r="F94" s="166"/>
      <c r="G94" s="166"/>
      <c r="H94" s="101"/>
      <c r="I94" s="101"/>
      <c r="J94" s="102"/>
      <c r="K94" s="145"/>
      <c r="L94" s="167"/>
      <c r="M94" s="168">
        <f t="shared" si="4"/>
        <v>999</v>
      </c>
      <c r="N94" s="167"/>
      <c r="O94" s="101"/>
      <c r="P94" s="706"/>
      <c r="Q94" s="171">
        <f t="shared" si="5"/>
        <v>999</v>
      </c>
      <c r="R94" s="102"/>
    </row>
    <row r="95" spans="1:18" s="12" customFormat="1" ht="18.95" customHeight="1">
      <c r="A95" s="142">
        <v>89</v>
      </c>
      <c r="B95" s="100"/>
      <c r="C95" s="100"/>
      <c r="D95" s="101"/>
      <c r="E95" s="676"/>
      <c r="F95" s="166"/>
      <c r="G95" s="166"/>
      <c r="H95" s="101"/>
      <c r="I95" s="101"/>
      <c r="J95" s="102"/>
      <c r="K95" s="145"/>
      <c r="L95" s="167"/>
      <c r="M95" s="168">
        <f t="shared" si="4"/>
        <v>999</v>
      </c>
      <c r="N95" s="167"/>
      <c r="O95" s="101"/>
      <c r="P95" s="706"/>
      <c r="Q95" s="171">
        <f t="shared" si="5"/>
        <v>999</v>
      </c>
      <c r="R95" s="102"/>
    </row>
    <row r="96" spans="1:18" s="12" customFormat="1" ht="18.95" customHeight="1">
      <c r="A96" s="142">
        <v>90</v>
      </c>
      <c r="B96" s="100"/>
      <c r="C96" s="100"/>
      <c r="D96" s="101"/>
      <c r="E96" s="676"/>
      <c r="F96" s="166"/>
      <c r="G96" s="166"/>
      <c r="H96" s="101"/>
      <c r="I96" s="101"/>
      <c r="J96" s="102"/>
      <c r="K96" s="145"/>
      <c r="L96" s="167"/>
      <c r="M96" s="168">
        <f t="shared" si="4"/>
        <v>999</v>
      </c>
      <c r="N96" s="167"/>
      <c r="O96" s="101"/>
      <c r="P96" s="706"/>
      <c r="Q96" s="171">
        <f t="shared" si="5"/>
        <v>999</v>
      </c>
      <c r="R96" s="102"/>
    </row>
    <row r="97" spans="1:18" s="12" customFormat="1" ht="18.95" customHeight="1">
      <c r="A97" s="142">
        <v>91</v>
      </c>
      <c r="B97" s="100"/>
      <c r="C97" s="100"/>
      <c r="D97" s="101"/>
      <c r="E97" s="676"/>
      <c r="F97" s="166"/>
      <c r="G97" s="166"/>
      <c r="H97" s="101"/>
      <c r="I97" s="101"/>
      <c r="J97" s="102"/>
      <c r="K97" s="145"/>
      <c r="L97" s="167"/>
      <c r="M97" s="168">
        <f t="shared" si="4"/>
        <v>999</v>
      </c>
      <c r="N97" s="167"/>
      <c r="O97" s="101"/>
      <c r="P97" s="706"/>
      <c r="Q97" s="171">
        <f t="shared" si="5"/>
        <v>999</v>
      </c>
      <c r="R97" s="102"/>
    </row>
    <row r="98" spans="1:18" s="12" customFormat="1" ht="18.95" customHeight="1">
      <c r="A98" s="142">
        <v>92</v>
      </c>
      <c r="B98" s="100"/>
      <c r="C98" s="100"/>
      <c r="D98" s="101"/>
      <c r="E98" s="676"/>
      <c r="F98" s="166"/>
      <c r="G98" s="166"/>
      <c r="H98" s="101"/>
      <c r="I98" s="101"/>
      <c r="J98" s="102"/>
      <c r="K98" s="145"/>
      <c r="L98" s="167"/>
      <c r="M98" s="168">
        <f t="shared" si="4"/>
        <v>999</v>
      </c>
      <c r="N98" s="167"/>
      <c r="O98" s="101"/>
      <c r="P98" s="706"/>
      <c r="Q98" s="171">
        <f t="shared" si="5"/>
        <v>999</v>
      </c>
      <c r="R98" s="102"/>
    </row>
    <row r="99" spans="1:18" s="12" customFormat="1" ht="18.95" customHeight="1">
      <c r="A99" s="142">
        <v>93</v>
      </c>
      <c r="B99" s="100"/>
      <c r="C99" s="100"/>
      <c r="D99" s="101"/>
      <c r="E99" s="676"/>
      <c r="F99" s="166"/>
      <c r="G99" s="166"/>
      <c r="H99" s="101"/>
      <c r="I99" s="101"/>
      <c r="J99" s="102"/>
      <c r="K99" s="145"/>
      <c r="L99" s="167"/>
      <c r="M99" s="168">
        <f t="shared" si="4"/>
        <v>999</v>
      </c>
      <c r="N99" s="167"/>
      <c r="O99" s="101"/>
      <c r="P99" s="706"/>
      <c r="Q99" s="171">
        <f t="shared" si="5"/>
        <v>999</v>
      </c>
      <c r="R99" s="102"/>
    </row>
    <row r="100" spans="1:18" s="12" customFormat="1" ht="18.95" customHeight="1">
      <c r="A100" s="142">
        <v>94</v>
      </c>
      <c r="B100" s="100"/>
      <c r="C100" s="100"/>
      <c r="D100" s="101"/>
      <c r="E100" s="676"/>
      <c r="F100" s="166"/>
      <c r="G100" s="166"/>
      <c r="H100" s="101"/>
      <c r="I100" s="101"/>
      <c r="J100" s="102"/>
      <c r="K100" s="145"/>
      <c r="L100" s="167"/>
      <c r="M100" s="168">
        <f t="shared" si="4"/>
        <v>999</v>
      </c>
      <c r="N100" s="167"/>
      <c r="O100" s="101"/>
      <c r="P100" s="706"/>
      <c r="Q100" s="171">
        <f t="shared" si="5"/>
        <v>999</v>
      </c>
      <c r="R100" s="102"/>
    </row>
    <row r="101" spans="1:18" s="12" customFormat="1" ht="18.95" customHeight="1">
      <c r="A101" s="142">
        <v>95</v>
      </c>
      <c r="B101" s="100"/>
      <c r="C101" s="100"/>
      <c r="D101" s="101"/>
      <c r="E101" s="676"/>
      <c r="F101" s="166"/>
      <c r="G101" s="166"/>
      <c r="H101" s="101"/>
      <c r="I101" s="101"/>
      <c r="J101" s="102"/>
      <c r="K101" s="145"/>
      <c r="L101" s="167"/>
      <c r="M101" s="168">
        <f t="shared" si="4"/>
        <v>999</v>
      </c>
      <c r="N101" s="167"/>
      <c r="O101" s="101"/>
      <c r="P101" s="706"/>
      <c r="Q101" s="171">
        <f t="shared" si="5"/>
        <v>999</v>
      </c>
      <c r="R101" s="102"/>
    </row>
    <row r="102" spans="1:18" s="12" customFormat="1" ht="18.95" customHeight="1">
      <c r="A102" s="142">
        <v>96</v>
      </c>
      <c r="B102" s="100"/>
      <c r="C102" s="100"/>
      <c r="D102" s="101"/>
      <c r="E102" s="676"/>
      <c r="F102" s="166"/>
      <c r="G102" s="166"/>
      <c r="H102" s="101"/>
      <c r="I102" s="101"/>
      <c r="J102" s="102"/>
      <c r="K102" s="145"/>
      <c r="L102" s="167"/>
      <c r="M102" s="168">
        <f t="shared" si="4"/>
        <v>999</v>
      </c>
      <c r="N102" s="167"/>
      <c r="O102" s="101"/>
      <c r="P102" s="706"/>
      <c r="Q102" s="171">
        <f t="shared" si="5"/>
        <v>999</v>
      </c>
      <c r="R102" s="102"/>
    </row>
    <row r="103" spans="1:18" s="12" customFormat="1" ht="18.95" customHeight="1">
      <c r="A103" s="142">
        <v>97</v>
      </c>
      <c r="B103" s="100"/>
      <c r="C103" s="100"/>
      <c r="D103" s="101"/>
      <c r="E103" s="676"/>
      <c r="F103" s="166"/>
      <c r="G103" s="166"/>
      <c r="H103" s="101"/>
      <c r="I103" s="101"/>
      <c r="J103" s="102"/>
      <c r="K103" s="145"/>
      <c r="L103" s="167"/>
      <c r="M103" s="168">
        <f t="shared" ref="M103:M134" si="6">IF(R103="",999,R103)</f>
        <v>999</v>
      </c>
      <c r="N103" s="167"/>
      <c r="O103" s="101"/>
      <c r="P103" s="706"/>
      <c r="Q103" s="171">
        <f t="shared" ref="Q103:Q134" si="7">IF(O103="DA",1,IF(O103="WC",2,IF(O103="SE",3,IF(O103="Q",4,IF(O103="LL",5,999)))))</f>
        <v>999</v>
      </c>
      <c r="R103" s="102"/>
    </row>
    <row r="104" spans="1:18" s="12" customFormat="1" ht="18.95" customHeight="1">
      <c r="A104" s="142">
        <v>98</v>
      </c>
      <c r="B104" s="100"/>
      <c r="C104" s="100"/>
      <c r="D104" s="101"/>
      <c r="E104" s="676"/>
      <c r="F104" s="166"/>
      <c r="G104" s="166"/>
      <c r="H104" s="101"/>
      <c r="I104" s="101"/>
      <c r="J104" s="102"/>
      <c r="K104" s="145"/>
      <c r="L104" s="167"/>
      <c r="M104" s="168">
        <f t="shared" si="6"/>
        <v>999</v>
      </c>
      <c r="N104" s="167"/>
      <c r="O104" s="101"/>
      <c r="P104" s="706"/>
      <c r="Q104" s="171">
        <f t="shared" si="7"/>
        <v>999</v>
      </c>
      <c r="R104" s="102"/>
    </row>
    <row r="105" spans="1:18" s="12" customFormat="1" ht="18.95" customHeight="1">
      <c r="A105" s="142">
        <v>99</v>
      </c>
      <c r="B105" s="100"/>
      <c r="C105" s="100"/>
      <c r="D105" s="101"/>
      <c r="E105" s="676"/>
      <c r="F105" s="166"/>
      <c r="G105" s="166"/>
      <c r="H105" s="101"/>
      <c r="I105" s="101"/>
      <c r="J105" s="102"/>
      <c r="K105" s="145"/>
      <c r="L105" s="167"/>
      <c r="M105" s="168">
        <f t="shared" si="6"/>
        <v>999</v>
      </c>
      <c r="N105" s="167"/>
      <c r="O105" s="101"/>
      <c r="P105" s="706"/>
      <c r="Q105" s="171">
        <f t="shared" si="7"/>
        <v>999</v>
      </c>
      <c r="R105" s="102"/>
    </row>
    <row r="106" spans="1:18" s="12" customFormat="1" ht="18.95" customHeight="1">
      <c r="A106" s="142">
        <v>100</v>
      </c>
      <c r="B106" s="100"/>
      <c r="C106" s="100"/>
      <c r="D106" s="101"/>
      <c r="E106" s="676"/>
      <c r="F106" s="166"/>
      <c r="G106" s="166"/>
      <c r="H106" s="101"/>
      <c r="I106" s="101"/>
      <c r="J106" s="102"/>
      <c r="K106" s="145"/>
      <c r="L106" s="167"/>
      <c r="M106" s="168">
        <f t="shared" si="6"/>
        <v>999</v>
      </c>
      <c r="N106" s="167"/>
      <c r="O106" s="101"/>
      <c r="P106" s="706"/>
      <c r="Q106" s="171">
        <f t="shared" si="7"/>
        <v>999</v>
      </c>
      <c r="R106" s="102"/>
    </row>
    <row r="107" spans="1:18" s="12" customFormat="1" ht="18.95" customHeight="1">
      <c r="A107" s="142">
        <v>101</v>
      </c>
      <c r="B107" s="100"/>
      <c r="C107" s="100"/>
      <c r="D107" s="101"/>
      <c r="E107" s="676"/>
      <c r="F107" s="166"/>
      <c r="G107" s="166"/>
      <c r="H107" s="101"/>
      <c r="I107" s="101"/>
      <c r="J107" s="102"/>
      <c r="K107" s="145"/>
      <c r="L107" s="167"/>
      <c r="M107" s="168">
        <f t="shared" si="6"/>
        <v>999</v>
      </c>
      <c r="N107" s="167"/>
      <c r="O107" s="101"/>
      <c r="P107" s="706"/>
      <c r="Q107" s="171">
        <f t="shared" si="7"/>
        <v>999</v>
      </c>
      <c r="R107" s="102"/>
    </row>
    <row r="108" spans="1:18" s="12" customFormat="1" ht="18.95" customHeight="1">
      <c r="A108" s="142">
        <v>102</v>
      </c>
      <c r="B108" s="100"/>
      <c r="C108" s="100"/>
      <c r="D108" s="101"/>
      <c r="E108" s="676"/>
      <c r="F108" s="166"/>
      <c r="G108" s="166"/>
      <c r="H108" s="101"/>
      <c r="I108" s="101"/>
      <c r="J108" s="102"/>
      <c r="K108" s="145"/>
      <c r="L108" s="167"/>
      <c r="M108" s="168">
        <f t="shared" si="6"/>
        <v>999</v>
      </c>
      <c r="N108" s="167"/>
      <c r="O108" s="101"/>
      <c r="P108" s="706"/>
      <c r="Q108" s="171">
        <f t="shared" si="7"/>
        <v>999</v>
      </c>
      <c r="R108" s="102"/>
    </row>
    <row r="109" spans="1:18" s="12" customFormat="1" ht="18.95" customHeight="1">
      <c r="A109" s="142">
        <v>103</v>
      </c>
      <c r="B109" s="100"/>
      <c r="C109" s="100"/>
      <c r="D109" s="101"/>
      <c r="E109" s="676"/>
      <c r="F109" s="166"/>
      <c r="G109" s="166"/>
      <c r="H109" s="101"/>
      <c r="I109" s="101"/>
      <c r="J109" s="102"/>
      <c r="K109" s="145"/>
      <c r="L109" s="167"/>
      <c r="M109" s="168">
        <f t="shared" si="6"/>
        <v>999</v>
      </c>
      <c r="N109" s="167"/>
      <c r="O109" s="101"/>
      <c r="P109" s="706"/>
      <c r="Q109" s="171">
        <f t="shared" si="7"/>
        <v>999</v>
      </c>
      <c r="R109" s="102"/>
    </row>
    <row r="110" spans="1:18" s="12" customFormat="1" ht="18.95" customHeight="1">
      <c r="A110" s="142">
        <v>104</v>
      </c>
      <c r="B110" s="100"/>
      <c r="C110" s="100"/>
      <c r="D110" s="101"/>
      <c r="E110" s="676"/>
      <c r="F110" s="166"/>
      <c r="G110" s="166"/>
      <c r="H110" s="101"/>
      <c r="I110" s="101"/>
      <c r="J110" s="102"/>
      <c r="K110" s="145"/>
      <c r="L110" s="167"/>
      <c r="M110" s="168">
        <f t="shared" si="6"/>
        <v>999</v>
      </c>
      <c r="N110" s="167"/>
      <c r="O110" s="101"/>
      <c r="P110" s="706"/>
      <c r="Q110" s="171">
        <f t="shared" si="7"/>
        <v>999</v>
      </c>
      <c r="R110" s="102"/>
    </row>
    <row r="111" spans="1:18" s="12" customFormat="1" ht="18.95" customHeight="1">
      <c r="A111" s="142">
        <v>105</v>
      </c>
      <c r="B111" s="100"/>
      <c r="C111" s="100"/>
      <c r="D111" s="101"/>
      <c r="E111" s="676"/>
      <c r="F111" s="166"/>
      <c r="G111" s="166"/>
      <c r="H111" s="101"/>
      <c r="I111" s="101"/>
      <c r="J111" s="102"/>
      <c r="K111" s="145"/>
      <c r="L111" s="167"/>
      <c r="M111" s="168">
        <f t="shared" si="6"/>
        <v>999</v>
      </c>
      <c r="N111" s="167"/>
      <c r="O111" s="101"/>
      <c r="P111" s="706"/>
      <c r="Q111" s="171">
        <f t="shared" si="7"/>
        <v>999</v>
      </c>
      <c r="R111" s="102"/>
    </row>
    <row r="112" spans="1:18" s="12" customFormat="1" ht="18.95" customHeight="1">
      <c r="A112" s="142">
        <v>106</v>
      </c>
      <c r="B112" s="100"/>
      <c r="C112" s="100"/>
      <c r="D112" s="101"/>
      <c r="E112" s="676"/>
      <c r="F112" s="166"/>
      <c r="G112" s="166"/>
      <c r="H112" s="101"/>
      <c r="I112" s="101"/>
      <c r="J112" s="102"/>
      <c r="K112" s="145"/>
      <c r="L112" s="167"/>
      <c r="M112" s="168">
        <f t="shared" si="6"/>
        <v>999</v>
      </c>
      <c r="N112" s="167"/>
      <c r="O112" s="101"/>
      <c r="P112" s="706"/>
      <c r="Q112" s="171">
        <f t="shared" si="7"/>
        <v>999</v>
      </c>
      <c r="R112" s="102"/>
    </row>
    <row r="113" spans="1:18" s="12" customFormat="1" ht="18.95" customHeight="1">
      <c r="A113" s="142">
        <v>107</v>
      </c>
      <c r="B113" s="100"/>
      <c r="C113" s="100"/>
      <c r="D113" s="101"/>
      <c r="E113" s="676"/>
      <c r="F113" s="166"/>
      <c r="G113" s="166"/>
      <c r="H113" s="101"/>
      <c r="I113" s="101"/>
      <c r="J113" s="102"/>
      <c r="K113" s="145"/>
      <c r="L113" s="167"/>
      <c r="M113" s="168">
        <f t="shared" si="6"/>
        <v>999</v>
      </c>
      <c r="N113" s="167"/>
      <c r="O113" s="101"/>
      <c r="P113" s="706"/>
      <c r="Q113" s="171">
        <f t="shared" si="7"/>
        <v>999</v>
      </c>
      <c r="R113" s="102"/>
    </row>
    <row r="114" spans="1:18" s="12" customFormat="1" ht="18.95" customHeight="1">
      <c r="A114" s="142">
        <v>108</v>
      </c>
      <c r="B114" s="100"/>
      <c r="C114" s="100"/>
      <c r="D114" s="101"/>
      <c r="E114" s="676"/>
      <c r="F114" s="166"/>
      <c r="G114" s="166"/>
      <c r="H114" s="101"/>
      <c r="I114" s="101"/>
      <c r="J114" s="102"/>
      <c r="K114" s="145"/>
      <c r="L114" s="167"/>
      <c r="M114" s="168">
        <f t="shared" si="6"/>
        <v>999</v>
      </c>
      <c r="N114" s="167"/>
      <c r="O114" s="101"/>
      <c r="P114" s="706"/>
      <c r="Q114" s="171">
        <f t="shared" si="7"/>
        <v>999</v>
      </c>
      <c r="R114" s="102"/>
    </row>
    <row r="115" spans="1:18" s="12" customFormat="1" ht="18.95" customHeight="1">
      <c r="A115" s="142">
        <v>109</v>
      </c>
      <c r="B115" s="100"/>
      <c r="C115" s="100"/>
      <c r="D115" s="101"/>
      <c r="E115" s="676"/>
      <c r="F115" s="166"/>
      <c r="G115" s="166"/>
      <c r="H115" s="101"/>
      <c r="I115" s="101"/>
      <c r="J115" s="102"/>
      <c r="K115" s="145"/>
      <c r="L115" s="167"/>
      <c r="M115" s="168">
        <f t="shared" si="6"/>
        <v>999</v>
      </c>
      <c r="N115" s="167"/>
      <c r="O115" s="101"/>
      <c r="P115" s="706"/>
      <c r="Q115" s="171">
        <f t="shared" si="7"/>
        <v>999</v>
      </c>
      <c r="R115" s="102"/>
    </row>
    <row r="116" spans="1:18" s="12" customFormat="1" ht="18.95" customHeight="1">
      <c r="A116" s="142">
        <v>110</v>
      </c>
      <c r="B116" s="100"/>
      <c r="C116" s="100"/>
      <c r="D116" s="101"/>
      <c r="E116" s="676"/>
      <c r="F116" s="166"/>
      <c r="G116" s="166"/>
      <c r="H116" s="101"/>
      <c r="I116" s="101"/>
      <c r="J116" s="102"/>
      <c r="K116" s="145"/>
      <c r="L116" s="167"/>
      <c r="M116" s="168">
        <f t="shared" si="6"/>
        <v>999</v>
      </c>
      <c r="N116" s="167"/>
      <c r="O116" s="101"/>
      <c r="P116" s="706"/>
      <c r="Q116" s="171">
        <f t="shared" si="7"/>
        <v>999</v>
      </c>
      <c r="R116" s="102"/>
    </row>
    <row r="117" spans="1:18" s="12" customFormat="1" ht="18.95" customHeight="1">
      <c r="A117" s="142">
        <v>111</v>
      </c>
      <c r="B117" s="100"/>
      <c r="C117" s="100"/>
      <c r="D117" s="101"/>
      <c r="E117" s="676"/>
      <c r="F117" s="166"/>
      <c r="G117" s="166"/>
      <c r="H117" s="101"/>
      <c r="I117" s="101"/>
      <c r="J117" s="102"/>
      <c r="K117" s="145"/>
      <c r="L117" s="167"/>
      <c r="M117" s="168">
        <f t="shared" si="6"/>
        <v>999</v>
      </c>
      <c r="N117" s="167"/>
      <c r="O117" s="101"/>
      <c r="P117" s="706"/>
      <c r="Q117" s="171">
        <f t="shared" si="7"/>
        <v>999</v>
      </c>
      <c r="R117" s="102"/>
    </row>
    <row r="118" spans="1:18" s="12" customFormat="1" ht="18.95" customHeight="1">
      <c r="A118" s="142">
        <v>112</v>
      </c>
      <c r="B118" s="100"/>
      <c r="C118" s="100"/>
      <c r="D118" s="101"/>
      <c r="E118" s="676"/>
      <c r="F118" s="166"/>
      <c r="G118" s="166"/>
      <c r="H118" s="101"/>
      <c r="I118" s="101"/>
      <c r="J118" s="102"/>
      <c r="K118" s="145"/>
      <c r="L118" s="167"/>
      <c r="M118" s="168">
        <f t="shared" si="6"/>
        <v>999</v>
      </c>
      <c r="N118" s="167"/>
      <c r="O118" s="101"/>
      <c r="P118" s="706"/>
      <c r="Q118" s="171">
        <f t="shared" si="7"/>
        <v>999</v>
      </c>
      <c r="R118" s="102"/>
    </row>
    <row r="119" spans="1:18" s="12" customFormat="1" ht="18.95" customHeight="1">
      <c r="A119" s="142">
        <v>113</v>
      </c>
      <c r="B119" s="100"/>
      <c r="C119" s="100"/>
      <c r="D119" s="101"/>
      <c r="E119" s="676"/>
      <c r="F119" s="166"/>
      <c r="G119" s="166"/>
      <c r="H119" s="101"/>
      <c r="I119" s="101"/>
      <c r="J119" s="102"/>
      <c r="K119" s="145"/>
      <c r="L119" s="167"/>
      <c r="M119" s="168">
        <f t="shared" si="6"/>
        <v>999</v>
      </c>
      <c r="N119" s="167"/>
      <c r="O119" s="101"/>
      <c r="P119" s="706"/>
      <c r="Q119" s="171">
        <f t="shared" si="7"/>
        <v>999</v>
      </c>
      <c r="R119" s="102"/>
    </row>
    <row r="120" spans="1:18" s="12" customFormat="1" ht="18.95" customHeight="1">
      <c r="A120" s="142">
        <v>114</v>
      </c>
      <c r="B120" s="100"/>
      <c r="C120" s="100"/>
      <c r="D120" s="101"/>
      <c r="E120" s="676"/>
      <c r="F120" s="166"/>
      <c r="G120" s="166"/>
      <c r="H120" s="101"/>
      <c r="I120" s="101"/>
      <c r="J120" s="102"/>
      <c r="K120" s="145"/>
      <c r="L120" s="167"/>
      <c r="M120" s="168">
        <f t="shared" si="6"/>
        <v>999</v>
      </c>
      <c r="N120" s="167"/>
      <c r="O120" s="101"/>
      <c r="P120" s="706"/>
      <c r="Q120" s="171">
        <f t="shared" si="7"/>
        <v>999</v>
      </c>
      <c r="R120" s="102"/>
    </row>
    <row r="121" spans="1:18" s="12" customFormat="1" ht="18.95" customHeight="1">
      <c r="A121" s="142">
        <v>115</v>
      </c>
      <c r="B121" s="100"/>
      <c r="C121" s="100"/>
      <c r="D121" s="101"/>
      <c r="E121" s="676"/>
      <c r="F121" s="166"/>
      <c r="G121" s="166"/>
      <c r="H121" s="101"/>
      <c r="I121" s="101"/>
      <c r="J121" s="102"/>
      <c r="K121" s="145"/>
      <c r="L121" s="167"/>
      <c r="M121" s="168">
        <f t="shared" si="6"/>
        <v>999</v>
      </c>
      <c r="N121" s="167"/>
      <c r="O121" s="101"/>
      <c r="P121" s="706"/>
      <c r="Q121" s="171">
        <f t="shared" si="7"/>
        <v>999</v>
      </c>
      <c r="R121" s="102"/>
    </row>
    <row r="122" spans="1:18" s="12" customFormat="1" ht="18.95" customHeight="1">
      <c r="A122" s="142">
        <v>116</v>
      </c>
      <c r="B122" s="100"/>
      <c r="C122" s="100"/>
      <c r="D122" s="101"/>
      <c r="E122" s="676"/>
      <c r="F122" s="166"/>
      <c r="G122" s="166"/>
      <c r="H122" s="101"/>
      <c r="I122" s="101"/>
      <c r="J122" s="102"/>
      <c r="K122" s="145"/>
      <c r="L122" s="167"/>
      <c r="M122" s="168">
        <f t="shared" si="6"/>
        <v>999</v>
      </c>
      <c r="N122" s="167"/>
      <c r="O122" s="101"/>
      <c r="P122" s="706"/>
      <c r="Q122" s="171">
        <f t="shared" si="7"/>
        <v>999</v>
      </c>
      <c r="R122" s="102"/>
    </row>
    <row r="123" spans="1:18" s="12" customFormat="1" ht="18.95" customHeight="1">
      <c r="A123" s="142">
        <v>117</v>
      </c>
      <c r="B123" s="100"/>
      <c r="C123" s="100"/>
      <c r="D123" s="101"/>
      <c r="E123" s="676"/>
      <c r="F123" s="166"/>
      <c r="G123" s="166"/>
      <c r="H123" s="101"/>
      <c r="I123" s="101"/>
      <c r="J123" s="102"/>
      <c r="K123" s="145"/>
      <c r="L123" s="167"/>
      <c r="M123" s="168">
        <f t="shared" si="6"/>
        <v>999</v>
      </c>
      <c r="N123" s="167"/>
      <c r="O123" s="101"/>
      <c r="P123" s="706"/>
      <c r="Q123" s="171">
        <f t="shared" si="7"/>
        <v>999</v>
      </c>
      <c r="R123" s="102"/>
    </row>
    <row r="124" spans="1:18" s="12" customFormat="1" ht="18.95" customHeight="1">
      <c r="A124" s="142">
        <v>118</v>
      </c>
      <c r="B124" s="100"/>
      <c r="C124" s="100"/>
      <c r="D124" s="101"/>
      <c r="E124" s="676"/>
      <c r="F124" s="166"/>
      <c r="G124" s="166"/>
      <c r="H124" s="101"/>
      <c r="I124" s="101"/>
      <c r="J124" s="102"/>
      <c r="K124" s="145"/>
      <c r="L124" s="167"/>
      <c r="M124" s="168">
        <f t="shared" si="6"/>
        <v>999</v>
      </c>
      <c r="N124" s="167"/>
      <c r="O124" s="101"/>
      <c r="P124" s="706"/>
      <c r="Q124" s="171">
        <f t="shared" si="7"/>
        <v>999</v>
      </c>
      <c r="R124" s="102"/>
    </row>
    <row r="125" spans="1:18" s="12" customFormat="1" ht="18.95" customHeight="1">
      <c r="A125" s="142">
        <v>119</v>
      </c>
      <c r="B125" s="100"/>
      <c r="C125" s="100"/>
      <c r="D125" s="101"/>
      <c r="E125" s="676"/>
      <c r="F125" s="166"/>
      <c r="G125" s="166"/>
      <c r="H125" s="101"/>
      <c r="I125" s="101"/>
      <c r="J125" s="102"/>
      <c r="K125" s="145"/>
      <c r="L125" s="167"/>
      <c r="M125" s="168">
        <f t="shared" si="6"/>
        <v>999</v>
      </c>
      <c r="N125" s="167"/>
      <c r="O125" s="101"/>
      <c r="P125" s="706"/>
      <c r="Q125" s="171">
        <f t="shared" si="7"/>
        <v>999</v>
      </c>
      <c r="R125" s="102"/>
    </row>
    <row r="126" spans="1:18" s="12" customFormat="1" ht="18.95" customHeight="1">
      <c r="A126" s="142">
        <v>120</v>
      </c>
      <c r="B126" s="100"/>
      <c r="C126" s="100"/>
      <c r="D126" s="101"/>
      <c r="E126" s="676"/>
      <c r="F126" s="166"/>
      <c r="G126" s="166"/>
      <c r="H126" s="101"/>
      <c r="I126" s="101"/>
      <c r="J126" s="102"/>
      <c r="K126" s="145"/>
      <c r="L126" s="167"/>
      <c r="M126" s="168">
        <f t="shared" si="6"/>
        <v>999</v>
      </c>
      <c r="N126" s="167"/>
      <c r="O126" s="101"/>
      <c r="P126" s="706"/>
      <c r="Q126" s="171">
        <f t="shared" si="7"/>
        <v>999</v>
      </c>
      <c r="R126" s="102"/>
    </row>
    <row r="127" spans="1:18" s="12" customFormat="1" ht="18.95" customHeight="1">
      <c r="A127" s="142">
        <v>121</v>
      </c>
      <c r="B127" s="100"/>
      <c r="C127" s="100"/>
      <c r="D127" s="101"/>
      <c r="E127" s="676"/>
      <c r="F127" s="166"/>
      <c r="G127" s="166"/>
      <c r="H127" s="101"/>
      <c r="I127" s="101"/>
      <c r="J127" s="102"/>
      <c r="K127" s="145"/>
      <c r="L127" s="167"/>
      <c r="M127" s="168">
        <f t="shared" si="6"/>
        <v>999</v>
      </c>
      <c r="N127" s="167"/>
      <c r="O127" s="101"/>
      <c r="P127" s="706"/>
      <c r="Q127" s="171">
        <f t="shared" si="7"/>
        <v>999</v>
      </c>
      <c r="R127" s="102"/>
    </row>
    <row r="128" spans="1:18" s="12" customFormat="1" ht="18.95" customHeight="1">
      <c r="A128" s="142">
        <v>122</v>
      </c>
      <c r="B128" s="100"/>
      <c r="C128" s="100"/>
      <c r="D128" s="101"/>
      <c r="E128" s="676"/>
      <c r="F128" s="166"/>
      <c r="G128" s="166"/>
      <c r="H128" s="101"/>
      <c r="I128" s="101"/>
      <c r="J128" s="102"/>
      <c r="K128" s="145"/>
      <c r="L128" s="167"/>
      <c r="M128" s="168">
        <f t="shared" si="6"/>
        <v>999</v>
      </c>
      <c r="N128" s="167"/>
      <c r="O128" s="101"/>
      <c r="P128" s="706"/>
      <c r="Q128" s="171">
        <f t="shared" si="7"/>
        <v>999</v>
      </c>
      <c r="R128" s="102"/>
    </row>
    <row r="129" spans="1:18" s="12" customFormat="1" ht="18.95" customHeight="1">
      <c r="A129" s="142">
        <v>123</v>
      </c>
      <c r="B129" s="100"/>
      <c r="C129" s="100"/>
      <c r="D129" s="101"/>
      <c r="E129" s="676"/>
      <c r="F129" s="166"/>
      <c r="G129" s="166"/>
      <c r="H129" s="101"/>
      <c r="I129" s="101"/>
      <c r="J129" s="102"/>
      <c r="K129" s="145"/>
      <c r="L129" s="167"/>
      <c r="M129" s="168">
        <f t="shared" si="6"/>
        <v>999</v>
      </c>
      <c r="N129" s="167"/>
      <c r="O129" s="101"/>
      <c r="P129" s="706"/>
      <c r="Q129" s="171">
        <f t="shared" si="7"/>
        <v>999</v>
      </c>
      <c r="R129" s="102"/>
    </row>
    <row r="130" spans="1:18" s="12" customFormat="1" ht="18.95" customHeight="1">
      <c r="A130" s="142">
        <v>124</v>
      </c>
      <c r="B130" s="100"/>
      <c r="C130" s="100"/>
      <c r="D130" s="101"/>
      <c r="E130" s="676"/>
      <c r="F130" s="166"/>
      <c r="G130" s="166"/>
      <c r="H130" s="101"/>
      <c r="I130" s="101"/>
      <c r="J130" s="102"/>
      <c r="K130" s="145"/>
      <c r="L130" s="167"/>
      <c r="M130" s="168">
        <f t="shared" si="6"/>
        <v>999</v>
      </c>
      <c r="N130" s="167"/>
      <c r="O130" s="101"/>
      <c r="P130" s="706"/>
      <c r="Q130" s="171">
        <f t="shared" si="7"/>
        <v>999</v>
      </c>
      <c r="R130" s="102"/>
    </row>
    <row r="131" spans="1:18" s="12" customFormat="1" ht="18.95" customHeight="1">
      <c r="A131" s="142">
        <v>125</v>
      </c>
      <c r="B131" s="100"/>
      <c r="C131" s="100"/>
      <c r="D131" s="101"/>
      <c r="E131" s="676"/>
      <c r="F131" s="166"/>
      <c r="G131" s="166"/>
      <c r="H131" s="101"/>
      <c r="I131" s="101"/>
      <c r="J131" s="102"/>
      <c r="K131" s="145"/>
      <c r="L131" s="167"/>
      <c r="M131" s="168">
        <f t="shared" si="6"/>
        <v>999</v>
      </c>
      <c r="N131" s="167"/>
      <c r="O131" s="101"/>
      <c r="P131" s="706"/>
      <c r="Q131" s="171">
        <f t="shared" si="7"/>
        <v>999</v>
      </c>
      <c r="R131" s="102"/>
    </row>
    <row r="132" spans="1:18" s="12" customFormat="1" ht="18.95" customHeight="1">
      <c r="A132" s="142">
        <v>126</v>
      </c>
      <c r="B132" s="100"/>
      <c r="C132" s="100"/>
      <c r="D132" s="101"/>
      <c r="E132" s="676"/>
      <c r="F132" s="166"/>
      <c r="G132" s="166"/>
      <c r="H132" s="101"/>
      <c r="I132" s="101"/>
      <c r="J132" s="102"/>
      <c r="K132" s="145"/>
      <c r="L132" s="167"/>
      <c r="M132" s="168">
        <f t="shared" si="6"/>
        <v>999</v>
      </c>
      <c r="N132" s="167"/>
      <c r="O132" s="101"/>
      <c r="P132" s="706"/>
      <c r="Q132" s="171">
        <f t="shared" si="7"/>
        <v>999</v>
      </c>
      <c r="R132" s="102"/>
    </row>
    <row r="133" spans="1:18" s="12" customFormat="1" ht="18.95" customHeight="1">
      <c r="A133" s="142">
        <v>127</v>
      </c>
      <c r="B133" s="100"/>
      <c r="C133" s="100"/>
      <c r="D133" s="101"/>
      <c r="E133" s="676"/>
      <c r="F133" s="166"/>
      <c r="G133" s="166"/>
      <c r="H133" s="101"/>
      <c r="I133" s="101"/>
      <c r="J133" s="102"/>
      <c r="K133" s="145"/>
      <c r="L133" s="167"/>
      <c r="M133" s="168">
        <f t="shared" si="6"/>
        <v>999</v>
      </c>
      <c r="N133" s="167"/>
      <c r="O133" s="101"/>
      <c r="P133" s="706"/>
      <c r="Q133" s="171">
        <f t="shared" si="7"/>
        <v>999</v>
      </c>
      <c r="R133" s="102"/>
    </row>
    <row r="134" spans="1:18" s="12" customFormat="1" ht="18.95" customHeight="1">
      <c r="A134" s="142">
        <v>128</v>
      </c>
      <c r="B134" s="100"/>
      <c r="C134" s="100"/>
      <c r="D134" s="101"/>
      <c r="E134" s="676"/>
      <c r="F134" s="166"/>
      <c r="G134" s="166"/>
      <c r="H134" s="101"/>
      <c r="I134" s="101"/>
      <c r="J134" s="102"/>
      <c r="K134" s="145"/>
      <c r="L134" s="167"/>
      <c r="M134" s="168">
        <f t="shared" si="6"/>
        <v>999</v>
      </c>
      <c r="N134" s="167"/>
      <c r="O134" s="101"/>
      <c r="P134" s="706"/>
      <c r="Q134" s="171">
        <f t="shared" si="7"/>
        <v>999</v>
      </c>
      <c r="R134" s="102"/>
    </row>
  </sheetData>
  <mergeCells count="1">
    <mergeCell ref="A5:B5"/>
  </mergeCells>
  <phoneticPr fontId="78" type="noConversion"/>
  <conditionalFormatting sqref="K7:K134">
    <cfRule type="cellIs" dxfId="432" priority="1" stopIfTrue="1" operator="equal">
      <formula>"Z"</formula>
    </cfRule>
  </conditionalFormatting>
  <conditionalFormatting sqref="E7:E134">
    <cfRule type="expression" dxfId="431" priority="2" stopIfTrue="1">
      <formula>OR(B7="",E7="")</formula>
    </cfRule>
    <cfRule type="expression" dxfId="430" priority="3" stopIfTrue="1">
      <formula>YEAR($E7)&gt;$U$4</formula>
    </cfRule>
    <cfRule type="expression" dxfId="429" priority="4" stopIfTrue="1">
      <formula>YEAR($E7)&lt;$U$3</formula>
    </cfRule>
  </conditionalFormatting>
  <printOptions horizontalCentered="1"/>
  <pageMargins left="0.35" right="0.35" top="0.39" bottom="0.39" header="0" footer="0"/>
  <pageSetup paperSize="9" orientation="landscape" horizontalDpi="200" verticalDpi="200" r:id="rId1"/>
  <headerFooter alignWithMargins="0"/>
  <rowBreaks count="6" manualBreakCount="6">
    <brk id="26" max="16383" man="1"/>
    <brk id="46" max="16383" man="1"/>
    <brk id="66" max="16383" man="1"/>
    <brk id="86" max="16383" man="1"/>
    <brk id="106" max="16383" man="1"/>
    <brk id="126" max="16383" man="1"/>
  </rowBreaks>
  <drawing r:id="rId2"/>
  <legacyDrawing r:id="rId3"/>
</worksheet>
</file>

<file path=xl/worksheets/sheet4.xml><?xml version="1.0" encoding="utf-8"?>
<worksheet xmlns="http://schemas.openxmlformats.org/spreadsheetml/2006/main" xmlns:r="http://schemas.openxmlformats.org/officeDocument/2006/relationships">
  <sheetPr codeName="Sheet137">
    <pageSetUpPr fitToPage="1"/>
  </sheetPr>
  <dimension ref="A1:T79"/>
  <sheetViews>
    <sheetView showGridLines="0" showZeros="0" tabSelected="1" workbookViewId="0">
      <selection activeCell="Y36" sqref="Y36"/>
    </sheetView>
  </sheetViews>
  <sheetFormatPr defaultRowHeight="12.75"/>
  <cols>
    <col min="1" max="1" width="3.28515625" customWidth="1"/>
    <col min="2" max="2" width="23.7109375" customWidth="1"/>
    <col min="3" max="3" width="4.42578125" customWidth="1"/>
    <col min="4" max="4" width="0.5703125" hidden="1" customWidth="1"/>
    <col min="5" max="5" width="12.7109375" hidden="1" customWidth="1"/>
    <col min="6" max="6" width="2" hidden="1" customWidth="1"/>
    <col min="7" max="7" width="4.85546875" hidden="1" customWidth="1"/>
    <col min="8" max="8" width="5.85546875" hidden="1" customWidth="1"/>
    <col min="9" max="9" width="1.7109375" style="172" customWidth="1"/>
    <col min="10" max="10" width="10.7109375" customWidth="1"/>
    <col min="11" max="11" width="12.140625" style="172" customWidth="1"/>
    <col min="12" max="12" width="10.7109375" customWidth="1"/>
    <col min="13" max="13" width="6.7109375" style="173" customWidth="1"/>
    <col min="14" max="14" width="10.7109375" customWidth="1"/>
    <col min="15" max="15" width="1.7109375" style="172" customWidth="1"/>
    <col min="16" max="16" width="10.7109375" customWidth="1"/>
    <col min="17" max="17" width="1.7109375" style="173" customWidth="1"/>
    <col min="18" max="18" width="9.140625" hidden="1" customWidth="1"/>
    <col min="19" max="19" width="8.7109375" customWidth="1"/>
    <col min="20" max="20" width="9.140625" hidden="1" customWidth="1"/>
  </cols>
  <sheetData>
    <row r="1" spans="1:20" s="174" customFormat="1" ht="21.75" customHeight="1">
      <c r="A1" s="82">
        <f>'Week SetUp'!$A$6</f>
        <v>0</v>
      </c>
      <c r="B1" s="82"/>
      <c r="C1" s="177"/>
      <c r="D1" s="177"/>
      <c r="E1" s="177"/>
      <c r="F1" s="177"/>
      <c r="G1" s="177"/>
      <c r="H1" s="177"/>
      <c r="I1" s="178"/>
      <c r="J1" s="146" t="s">
        <v>231</v>
      </c>
      <c r="K1" s="146"/>
      <c r="L1" s="83"/>
      <c r="M1" s="178"/>
      <c r="N1" s="178" t="s">
        <v>378</v>
      </c>
      <c r="O1" s="178"/>
      <c r="P1" s="177"/>
      <c r="Q1" s="178"/>
    </row>
    <row r="2" spans="1:20" s="103" customFormat="1">
      <c r="A2" s="85" t="str">
        <f>'Week SetUp'!$A$8</f>
        <v>ITF Junior Circuit</v>
      </c>
      <c r="B2" s="85"/>
      <c r="C2" s="85"/>
      <c r="D2" s="85"/>
      <c r="E2" s="85"/>
      <c r="F2" s="179"/>
      <c r="G2" s="108"/>
      <c r="H2" s="108"/>
      <c r="I2" s="180"/>
      <c r="J2" s="146" t="s">
        <v>51</v>
      </c>
      <c r="K2" s="146"/>
      <c r="L2" s="146"/>
      <c r="M2" s="180"/>
      <c r="N2" s="108"/>
      <c r="O2" s="180"/>
      <c r="P2" s="108"/>
      <c r="Q2" s="180"/>
    </row>
    <row r="3" spans="1:20" s="20" customFormat="1" ht="11.25" customHeight="1">
      <c r="A3" s="63" t="s">
        <v>12</v>
      </c>
      <c r="B3" s="63"/>
      <c r="C3" s="63"/>
      <c r="D3" s="63"/>
      <c r="E3" s="63"/>
      <c r="F3" s="63" t="s">
        <v>6</v>
      </c>
      <c r="G3" s="63"/>
      <c r="H3" s="63"/>
      <c r="I3" s="182"/>
      <c r="J3" s="63" t="s">
        <v>7</v>
      </c>
      <c r="K3" s="182"/>
      <c r="L3" s="63" t="s">
        <v>18</v>
      </c>
      <c r="M3" s="182"/>
      <c r="N3" s="63"/>
      <c r="O3" s="182"/>
      <c r="P3" s="63"/>
      <c r="Q3" s="64" t="s">
        <v>8</v>
      </c>
    </row>
    <row r="4" spans="1:20" s="39" customFormat="1" ht="11.25" customHeight="1" thickBot="1">
      <c r="A4" s="711">
        <f>'Week SetUp'!$A$10</f>
        <v>0</v>
      </c>
      <c r="B4" s="711"/>
      <c r="C4" s="711"/>
      <c r="D4" s="184"/>
      <c r="E4" s="184"/>
      <c r="F4" s="184">
        <f>'Week SetUp'!$C$10</f>
        <v>0</v>
      </c>
      <c r="G4" s="92"/>
      <c r="H4" s="184"/>
      <c r="I4" s="185"/>
      <c r="J4" s="186">
        <f>'Week SetUp'!$D$10</f>
        <v>0</v>
      </c>
      <c r="K4" s="185"/>
      <c r="L4" s="187">
        <f>'Week SetUp'!$A$12</f>
        <v>0</v>
      </c>
      <c r="M4" s="185"/>
      <c r="N4" s="184"/>
      <c r="O4" s="185"/>
      <c r="P4" s="184"/>
      <c r="Q4" s="76">
        <f>'Week SetUp'!$E$10</f>
        <v>0</v>
      </c>
    </row>
    <row r="5" spans="1:20" s="20" customFormat="1" ht="9.75">
      <c r="A5" s="188"/>
      <c r="B5" s="189" t="s">
        <v>52</v>
      </c>
      <c r="C5" s="189" t="s">
        <v>53</v>
      </c>
      <c r="D5" s="189" t="s">
        <v>54</v>
      </c>
      <c r="E5" s="190" t="s">
        <v>55</v>
      </c>
      <c r="F5" s="190" t="s">
        <v>14</v>
      </c>
      <c r="G5" s="190"/>
      <c r="H5" s="190" t="s">
        <v>56</v>
      </c>
      <c r="I5" s="190"/>
      <c r="J5" s="189" t="s">
        <v>57</v>
      </c>
      <c r="K5" s="191"/>
      <c r="L5" s="189" t="s">
        <v>58</v>
      </c>
      <c r="M5" s="191"/>
      <c r="N5" s="189" t="s">
        <v>59</v>
      </c>
      <c r="O5" s="191"/>
      <c r="P5" s="189" t="s">
        <v>60</v>
      </c>
      <c r="Q5" s="192"/>
    </row>
    <row r="6" spans="1:20" s="20" customFormat="1" ht="3.75" customHeight="1" thickBot="1">
      <c r="A6" s="193"/>
      <c r="B6" s="194"/>
      <c r="C6" s="91"/>
      <c r="D6" s="194"/>
      <c r="E6" s="195"/>
      <c r="F6" s="195"/>
      <c r="G6" s="196"/>
      <c r="H6" s="195"/>
      <c r="I6" s="197"/>
      <c r="J6" s="194"/>
      <c r="K6" s="197"/>
      <c r="L6" s="194"/>
      <c r="M6" s="197"/>
      <c r="N6" s="194"/>
      <c r="O6" s="197"/>
      <c r="P6" s="194"/>
      <c r="Q6" s="198"/>
    </row>
    <row r="7" spans="1:20" s="50" customFormat="1" ht="10.5" customHeight="1">
      <c r="A7" s="200">
        <v>1</v>
      </c>
      <c r="B7" s="709" t="s">
        <v>380</v>
      </c>
      <c r="C7" s="202" t="str">
        <f>IF($D7="","",VLOOKUP($D7,'Boys Si Main Draw Prep'!$A$7:$P$22,16))</f>
        <v/>
      </c>
      <c r="D7" s="203"/>
      <c r="E7" s="204" t="str">
        <f>UPPER(IF($D7="","",VLOOKUP($D7,'Boys Si Main Draw Prep'!$A$7:$P$22,2)))</f>
        <v/>
      </c>
      <c r="F7" s="204" t="str">
        <f>IF($D7="","",VLOOKUP($D7,'Boys Si Main Draw Prep'!$A$7:$P$22,3))</f>
        <v/>
      </c>
      <c r="G7" s="204"/>
      <c r="H7" s="204" t="str">
        <f>IF($D7="","",VLOOKUP($D7,'Boys Si Main Draw Prep'!$A$7:$P$22,4))</f>
        <v/>
      </c>
      <c r="I7" s="206"/>
      <c r="J7" s="205"/>
      <c r="K7" s="205"/>
      <c r="L7" s="205"/>
      <c r="M7" s="205"/>
      <c r="N7" s="208"/>
      <c r="O7" s="210"/>
      <c r="P7" s="211"/>
      <c r="Q7" s="212"/>
      <c r="R7" s="213"/>
      <c r="T7" s="214" t="e">
        <f>#REF!</f>
        <v>#REF!</v>
      </c>
    </row>
    <row r="8" spans="1:20" s="50" customFormat="1" ht="9.6" customHeight="1">
      <c r="A8" s="215"/>
      <c r="B8" s="216"/>
      <c r="C8" s="216"/>
      <c r="D8" s="216"/>
      <c r="E8" s="217"/>
      <c r="F8" s="217"/>
      <c r="G8" s="218"/>
      <c r="H8" s="219" t="s">
        <v>15</v>
      </c>
      <c r="I8" s="220"/>
      <c r="J8" s="709" t="s">
        <v>380</v>
      </c>
      <c r="K8" s="221"/>
      <c r="L8" s="205"/>
      <c r="M8" s="205"/>
      <c r="N8" s="208"/>
      <c r="O8" s="210"/>
      <c r="P8" s="211"/>
      <c r="Q8" s="212"/>
      <c r="R8" s="213"/>
      <c r="T8" s="222" t="e">
        <f>#REF!</f>
        <v>#REF!</v>
      </c>
    </row>
    <row r="9" spans="1:20" s="50" customFormat="1" ht="9.6" customHeight="1">
      <c r="A9" s="215">
        <v>2</v>
      </c>
      <c r="B9" s="709" t="s">
        <v>379</v>
      </c>
      <c r="C9" s="202" t="str">
        <f>IF($D9="","",VLOOKUP($D9,'Boys Si Main Draw Prep'!$A$7:$P$22,16))</f>
        <v/>
      </c>
      <c r="D9" s="203"/>
      <c r="E9" s="223" t="str">
        <f>UPPER(IF($D9="","",VLOOKUP($D9,'Boys Si Main Draw Prep'!$A$7:$P$22,2)))</f>
        <v/>
      </c>
      <c r="F9" s="223" t="str">
        <f>IF($D9="","",VLOOKUP($D9,'Boys Si Main Draw Prep'!$A$7:$P$22,3))</f>
        <v/>
      </c>
      <c r="G9" s="223"/>
      <c r="H9" s="223" t="str">
        <f>IF($D9="","",VLOOKUP($D9,'Boys Si Main Draw Prep'!$A$7:$P$22,4))</f>
        <v/>
      </c>
      <c r="I9" s="224"/>
      <c r="J9" s="205"/>
      <c r="K9" s="225"/>
      <c r="L9" s="205"/>
      <c r="M9" s="205"/>
      <c r="N9" s="208"/>
      <c r="O9" s="210"/>
      <c r="P9" s="211"/>
      <c r="Q9" s="212"/>
      <c r="R9" s="213"/>
      <c r="T9" s="222" t="e">
        <f>#REF!</f>
        <v>#REF!</v>
      </c>
    </row>
    <row r="10" spans="1:20" s="50" customFormat="1" ht="9.6" customHeight="1">
      <c r="A10" s="215"/>
      <c r="B10" s="216"/>
      <c r="C10" s="216"/>
      <c r="D10" s="226"/>
      <c r="E10" s="217"/>
      <c r="F10" s="217"/>
      <c r="G10" s="218"/>
      <c r="H10" s="205"/>
      <c r="I10" s="227"/>
      <c r="J10" s="219" t="s">
        <v>15</v>
      </c>
      <c r="K10" s="228"/>
      <c r="L10" s="221" t="str">
        <f>UPPER(IF(OR(K10="a",K10="as"),J8,IF(OR(K10="b",K10="bs"),J12,)))</f>
        <v/>
      </c>
      <c r="M10" s="229"/>
      <c r="N10" s="230"/>
      <c r="O10" s="230"/>
      <c r="P10" s="211"/>
      <c r="Q10" s="212"/>
      <c r="R10" s="213"/>
      <c r="T10" s="222" t="e">
        <f>#REF!</f>
        <v>#REF!</v>
      </c>
    </row>
    <row r="11" spans="1:20" s="50" customFormat="1" ht="9.6" customHeight="1">
      <c r="A11" s="215">
        <v>3</v>
      </c>
      <c r="B11" s="709" t="s">
        <v>381</v>
      </c>
      <c r="C11" s="202" t="str">
        <f>IF($D11="","",VLOOKUP($D11,'Boys Si Main Draw Prep'!$A$7:$P$22,16))</f>
        <v/>
      </c>
      <c r="D11" s="203"/>
      <c r="E11" s="223" t="str">
        <f>UPPER(IF($D11="","",VLOOKUP($D11,'Boys Si Main Draw Prep'!$A$7:$P$22,2)))</f>
        <v/>
      </c>
      <c r="F11" s="223" t="str">
        <f>IF($D11="","",VLOOKUP($D11,'Boys Si Main Draw Prep'!$A$7:$P$22,3))</f>
        <v/>
      </c>
      <c r="G11" s="223"/>
      <c r="H11" s="223" t="str">
        <f>IF($D11="","",VLOOKUP($D11,'Boys Si Main Draw Prep'!$A$7:$P$22,4))</f>
        <v/>
      </c>
      <c r="I11" s="206"/>
      <c r="J11" s="205"/>
      <c r="K11" s="231"/>
      <c r="L11" s="205"/>
      <c r="M11" s="232"/>
      <c r="N11" s="230"/>
      <c r="O11" s="230"/>
      <c r="P11" s="211"/>
      <c r="Q11" s="212"/>
      <c r="R11" s="213"/>
      <c r="T11" s="222" t="e">
        <f>#REF!</f>
        <v>#REF!</v>
      </c>
    </row>
    <row r="12" spans="1:20" s="50" customFormat="1" ht="9.6" customHeight="1">
      <c r="A12" s="215"/>
      <c r="B12" s="216"/>
      <c r="C12" s="216"/>
      <c r="D12" s="226"/>
      <c r="E12" s="217"/>
      <c r="F12" s="217"/>
      <c r="G12" s="218"/>
      <c r="H12" s="219" t="s">
        <v>15</v>
      </c>
      <c r="I12" s="220"/>
      <c r="J12" s="221" t="str">
        <f>UPPER(IF(OR(I12="a",I12="as"),E11,IF(OR(I12="b",I12="bs"),E13,)))</f>
        <v/>
      </c>
      <c r="K12" s="233"/>
      <c r="L12" s="205"/>
      <c r="M12" s="232"/>
      <c r="N12" s="230"/>
      <c r="O12" s="230"/>
      <c r="P12" s="211"/>
      <c r="Q12" s="212"/>
      <c r="R12" s="213"/>
      <c r="T12" s="222" t="e">
        <f>#REF!</f>
        <v>#REF!</v>
      </c>
    </row>
    <row r="13" spans="1:20" s="50" customFormat="1" ht="9.6" customHeight="1">
      <c r="A13" s="215">
        <v>4</v>
      </c>
      <c r="B13" s="709" t="s">
        <v>382</v>
      </c>
      <c r="C13" s="202" t="str">
        <f>IF($D13="","",VLOOKUP($D13,'Boys Si Main Draw Prep'!$A$7:$P$22,16))</f>
        <v/>
      </c>
      <c r="D13" s="203"/>
      <c r="E13" s="223" t="str">
        <f>UPPER(IF($D13="","",VLOOKUP($D13,'Boys Si Main Draw Prep'!$A$7:$P$22,2)))</f>
        <v/>
      </c>
      <c r="F13" s="223" t="str">
        <f>IF($D13="","",VLOOKUP($D13,'Boys Si Main Draw Prep'!$A$7:$P$22,3))</f>
        <v/>
      </c>
      <c r="G13" s="223"/>
      <c r="H13" s="223" t="str">
        <f>IF($D13="","",VLOOKUP($D13,'Boys Si Main Draw Prep'!$A$7:$P$22,4))</f>
        <v/>
      </c>
      <c r="I13" s="234"/>
      <c r="J13" s="205"/>
      <c r="K13" s="205"/>
      <c r="L13" s="205"/>
      <c r="M13" s="232"/>
      <c r="N13" s="230"/>
      <c r="O13" s="230"/>
      <c r="P13" s="211"/>
      <c r="Q13" s="212"/>
      <c r="R13" s="213"/>
      <c r="T13" s="222" t="e">
        <f>#REF!</f>
        <v>#REF!</v>
      </c>
    </row>
    <row r="14" spans="1:20" s="50" customFormat="1" ht="9.6" customHeight="1">
      <c r="A14" s="215"/>
      <c r="B14" s="216"/>
      <c r="C14" s="216"/>
      <c r="D14" s="226"/>
      <c r="E14" s="205"/>
      <c r="F14" s="205"/>
      <c r="G14" s="68"/>
      <c r="H14" s="235"/>
      <c r="I14" s="227"/>
      <c r="J14" s="205"/>
      <c r="K14" s="205"/>
      <c r="L14" s="219" t="s">
        <v>15</v>
      </c>
      <c r="M14" s="228"/>
      <c r="N14" s="221" t="str">
        <f>UPPER(IF(OR(M14="a",M14="as"),L10,IF(OR(M14="b",M14="bs"),L18,)))</f>
        <v/>
      </c>
      <c r="O14" s="229"/>
      <c r="P14" s="211"/>
      <c r="Q14" s="212"/>
      <c r="R14" s="213"/>
      <c r="T14" s="222" t="e">
        <f>#REF!</f>
        <v>#REF!</v>
      </c>
    </row>
    <row r="15" spans="1:20" s="50" customFormat="1" ht="9.6" customHeight="1">
      <c r="A15" s="200">
        <v>5</v>
      </c>
      <c r="B15" s="709" t="s">
        <v>383</v>
      </c>
      <c r="C15" s="202" t="str">
        <f>IF($D15="","",VLOOKUP($D15,'Boys Si Main Draw Prep'!$A$7:$P$22,16))</f>
        <v/>
      </c>
      <c r="D15" s="203"/>
      <c r="E15" s="204" t="str">
        <f>UPPER(IF($D15="","",VLOOKUP($D15,'Boys Si Main Draw Prep'!$A$7:$P$22,2)))</f>
        <v/>
      </c>
      <c r="F15" s="204" t="str">
        <f>IF($D15="","",VLOOKUP($D15,'Boys Si Main Draw Prep'!$A$7:$P$22,3))</f>
        <v/>
      </c>
      <c r="G15" s="204"/>
      <c r="H15" s="204" t="str">
        <f>IF($D15="","",VLOOKUP($D15,'Boys Si Main Draw Prep'!$A$7:$P$22,4))</f>
        <v/>
      </c>
      <c r="I15" s="236"/>
      <c r="J15" s="205"/>
      <c r="K15" s="205"/>
      <c r="L15" s="205"/>
      <c r="M15" s="232"/>
      <c r="N15" s="205"/>
      <c r="O15" s="232"/>
      <c r="P15" s="211"/>
      <c r="Q15" s="212"/>
      <c r="R15" s="213"/>
      <c r="T15" s="222" t="e">
        <f>#REF!</f>
        <v>#REF!</v>
      </c>
    </row>
    <row r="16" spans="1:20" s="50" customFormat="1" ht="9.6" customHeight="1" thickBot="1">
      <c r="A16" s="215"/>
      <c r="B16" s="216"/>
      <c r="C16" s="216"/>
      <c r="D16" s="226"/>
      <c r="E16" s="217"/>
      <c r="F16" s="217"/>
      <c r="G16" s="218"/>
      <c r="H16" s="219" t="s">
        <v>15</v>
      </c>
      <c r="I16" s="220"/>
      <c r="J16" s="709" t="s">
        <v>383</v>
      </c>
      <c r="K16" s="221"/>
      <c r="L16" s="205"/>
      <c r="M16" s="232"/>
      <c r="N16" s="230"/>
      <c r="O16" s="232"/>
      <c r="P16" s="211"/>
      <c r="Q16" s="212"/>
      <c r="R16" s="213"/>
      <c r="T16" s="237" t="e">
        <f>#REF!</f>
        <v>#REF!</v>
      </c>
    </row>
    <row r="17" spans="1:18" s="50" customFormat="1" ht="9.6" customHeight="1">
      <c r="A17" s="215">
        <v>6</v>
      </c>
      <c r="B17" s="709" t="s">
        <v>379</v>
      </c>
      <c r="C17" s="202" t="str">
        <f>IF($D17="","",VLOOKUP($D17,'Boys Si Main Draw Prep'!$A$7:$P$22,16))</f>
        <v/>
      </c>
      <c r="D17" s="203"/>
      <c r="E17" s="223" t="str">
        <f>UPPER(IF($D17="","",VLOOKUP($D17,'Boys Si Main Draw Prep'!$A$7:$P$22,2)))</f>
        <v/>
      </c>
      <c r="F17" s="223" t="str">
        <f>IF($D17="","",VLOOKUP($D17,'Boys Si Main Draw Prep'!$A$7:$P$22,3))</f>
        <v/>
      </c>
      <c r="G17" s="223"/>
      <c r="H17" s="223" t="str">
        <f>IF($D17="","",VLOOKUP($D17,'Boys Si Main Draw Prep'!$A$7:$P$22,4))</f>
        <v/>
      </c>
      <c r="I17" s="224"/>
      <c r="J17" s="205"/>
      <c r="K17" s="225"/>
      <c r="L17" s="205"/>
      <c r="M17" s="232"/>
      <c r="N17" s="230"/>
      <c r="O17" s="232"/>
      <c r="P17" s="211"/>
      <c r="Q17" s="212"/>
      <c r="R17" s="213"/>
    </row>
    <row r="18" spans="1:18" s="50" customFormat="1" ht="9.6" customHeight="1">
      <c r="A18" s="215"/>
      <c r="B18" s="216"/>
      <c r="C18" s="216"/>
      <c r="D18" s="226"/>
      <c r="E18" s="217"/>
      <c r="F18" s="217"/>
      <c r="G18" s="218"/>
      <c r="H18" s="205"/>
      <c r="I18" s="227"/>
      <c r="J18" s="219" t="s">
        <v>15</v>
      </c>
      <c r="K18" s="228"/>
      <c r="L18" s="221" t="str">
        <f>UPPER(IF(OR(K18="a",K18="as"),J16,IF(OR(K18="b",K18="bs"),J20,)))</f>
        <v/>
      </c>
      <c r="M18" s="238"/>
      <c r="N18" s="230"/>
      <c r="O18" s="232"/>
      <c r="P18" s="211"/>
      <c r="Q18" s="212"/>
      <c r="R18" s="213"/>
    </row>
    <row r="19" spans="1:18" s="50" customFormat="1" ht="9.6" customHeight="1">
      <c r="A19" s="215">
        <v>7</v>
      </c>
      <c r="B19" s="709" t="s">
        <v>379</v>
      </c>
      <c r="C19" s="202" t="str">
        <f>IF($D19="","",VLOOKUP($D19,'Boys Si Main Draw Prep'!$A$7:$P$22,16))</f>
        <v/>
      </c>
      <c r="D19" s="203"/>
      <c r="E19" s="223" t="str">
        <f>UPPER(IF($D19="","",VLOOKUP($D19,'Boys Si Main Draw Prep'!$A$7:$P$22,2)))</f>
        <v/>
      </c>
      <c r="F19" s="223" t="str">
        <f>IF($D19="","",VLOOKUP($D19,'Boys Si Main Draw Prep'!$A$7:$P$22,3))</f>
        <v/>
      </c>
      <c r="G19" s="223"/>
      <c r="H19" s="223" t="str">
        <f>IF($D19="","",VLOOKUP($D19,'Boys Si Main Draw Prep'!$A$7:$P$22,4))</f>
        <v/>
      </c>
      <c r="I19" s="206"/>
      <c r="J19" s="205"/>
      <c r="K19" s="231"/>
      <c r="L19" s="205"/>
      <c r="M19" s="230"/>
      <c r="N19" s="230"/>
      <c r="O19" s="232"/>
      <c r="P19" s="211"/>
      <c r="Q19" s="212"/>
      <c r="R19" s="213"/>
    </row>
    <row r="20" spans="1:18" s="50" customFormat="1" ht="9.6" customHeight="1">
      <c r="A20" s="215"/>
      <c r="B20" s="216"/>
      <c r="C20" s="216"/>
      <c r="D20" s="216"/>
      <c r="E20" s="217"/>
      <c r="F20" s="217"/>
      <c r="G20" s="218"/>
      <c r="H20" s="219" t="s">
        <v>15</v>
      </c>
      <c r="I20" s="220"/>
      <c r="J20" s="709" t="s">
        <v>384</v>
      </c>
      <c r="K20" s="233"/>
      <c r="L20" s="205"/>
      <c r="M20" s="230"/>
      <c r="N20" s="230"/>
      <c r="O20" s="232"/>
      <c r="P20" s="211"/>
      <c r="Q20" s="212"/>
      <c r="R20" s="213"/>
    </row>
    <row r="21" spans="1:18" s="50" customFormat="1" ht="9.6" customHeight="1">
      <c r="A21" s="215">
        <v>8</v>
      </c>
      <c r="B21" s="709" t="s">
        <v>384</v>
      </c>
      <c r="C21" s="202" t="str">
        <f>IF($D21="","",VLOOKUP($D21,'Boys Si Main Draw Prep'!$A$7:$P$22,16))</f>
        <v/>
      </c>
      <c r="D21" s="203"/>
      <c r="E21" s="223" t="str">
        <f>UPPER(IF($D21="","",VLOOKUP($D21,'Boys Si Main Draw Prep'!$A$7:$P$22,2)))</f>
        <v/>
      </c>
      <c r="F21" s="223" t="str">
        <f>IF($D21="","",VLOOKUP($D21,'Boys Si Main Draw Prep'!$A$7:$P$22,3))</f>
        <v/>
      </c>
      <c r="G21" s="223"/>
      <c r="H21" s="223" t="str">
        <f>IF($D21="","",VLOOKUP($D21,'Boys Si Main Draw Prep'!$A$7:$P$22,4))</f>
        <v/>
      </c>
      <c r="I21" s="234"/>
      <c r="J21" s="205"/>
      <c r="K21" s="205"/>
      <c r="L21" s="205"/>
      <c r="M21" s="230"/>
      <c r="N21" s="230"/>
      <c r="O21" s="232"/>
      <c r="P21" s="211"/>
      <c r="Q21" s="212"/>
      <c r="R21" s="213"/>
    </row>
    <row r="22" spans="1:18" s="50" customFormat="1" ht="9.6" customHeight="1">
      <c r="A22" s="215"/>
      <c r="B22" s="216"/>
      <c r="C22" s="216"/>
      <c r="D22" s="216"/>
      <c r="E22" s="235"/>
      <c r="F22" s="235"/>
      <c r="G22" s="239"/>
      <c r="H22" s="235"/>
      <c r="I22" s="227"/>
      <c r="J22" s="205"/>
      <c r="K22" s="205"/>
      <c r="L22" s="205"/>
      <c r="M22" s="230"/>
      <c r="N22" s="219" t="s">
        <v>15</v>
      </c>
      <c r="O22" s="228"/>
      <c r="P22" s="221" t="str">
        <f>UPPER(IF(OR(O22="a",O22="as"),N14,IF(OR(O22="b",O22="bs"),N30,)))</f>
        <v/>
      </c>
      <c r="Q22" s="229"/>
      <c r="R22" s="213"/>
    </row>
    <row r="23" spans="1:18" s="50" customFormat="1" ht="9.6" customHeight="1">
      <c r="A23" s="215">
        <v>9</v>
      </c>
      <c r="B23" s="709" t="s">
        <v>385</v>
      </c>
      <c r="C23" s="202" t="str">
        <f>IF($D23="","",VLOOKUP($D23,'Boys Si Main Draw Prep'!$A$7:$P$22,16))</f>
        <v/>
      </c>
      <c r="D23" s="203"/>
      <c r="E23" s="223" t="str">
        <f>UPPER(IF($D23="","",VLOOKUP($D23,'Boys Si Main Draw Prep'!$A$7:$P$22,2)))</f>
        <v/>
      </c>
      <c r="F23" s="223" t="str">
        <f>IF($D23="","",VLOOKUP($D23,'Boys Si Main Draw Prep'!$A$7:$P$22,3))</f>
        <v/>
      </c>
      <c r="G23" s="223"/>
      <c r="H23" s="223" t="str">
        <f>IF($D23="","",VLOOKUP($D23,'Boys Si Main Draw Prep'!$A$7:$P$22,4))</f>
        <v/>
      </c>
      <c r="I23" s="206"/>
      <c r="J23" s="205"/>
      <c r="K23" s="205"/>
      <c r="L23" s="205"/>
      <c r="M23" s="230"/>
      <c r="N23" s="205"/>
      <c r="O23" s="232"/>
      <c r="P23" s="205"/>
      <c r="Q23" s="230"/>
      <c r="R23" s="213"/>
    </row>
    <row r="24" spans="1:18" s="50" customFormat="1" ht="9.6" customHeight="1">
      <c r="A24" s="215"/>
      <c r="B24" s="216"/>
      <c r="C24" s="216"/>
      <c r="D24" s="216"/>
      <c r="E24" s="217"/>
      <c r="F24" s="217"/>
      <c r="G24" s="218"/>
      <c r="H24" s="219" t="s">
        <v>15</v>
      </c>
      <c r="I24" s="220"/>
      <c r="J24" s="709" t="s">
        <v>385</v>
      </c>
      <c r="K24" s="221"/>
      <c r="L24" s="205"/>
      <c r="M24" s="230"/>
      <c r="N24" s="230"/>
      <c r="O24" s="232"/>
      <c r="P24" s="211"/>
      <c r="Q24" s="212"/>
      <c r="R24" s="213"/>
    </row>
    <row r="25" spans="1:18" s="50" customFormat="1" ht="9.6" customHeight="1">
      <c r="A25" s="215">
        <v>10</v>
      </c>
      <c r="B25" s="709" t="s">
        <v>379</v>
      </c>
      <c r="C25" s="202" t="str">
        <f>IF($D25="","",VLOOKUP($D25,'Boys Si Main Draw Prep'!$A$7:$P$22,16))</f>
        <v/>
      </c>
      <c r="D25" s="203"/>
      <c r="E25" s="223" t="str">
        <f>UPPER(IF($D25="","",VLOOKUP($D25,'Boys Si Main Draw Prep'!$A$7:$P$22,2)))</f>
        <v/>
      </c>
      <c r="F25" s="223" t="str">
        <f>IF($D25="","",VLOOKUP($D25,'Boys Si Main Draw Prep'!$A$7:$P$22,3))</f>
        <v/>
      </c>
      <c r="G25" s="223"/>
      <c r="H25" s="223" t="str">
        <f>IF($D25="","",VLOOKUP($D25,'Boys Si Main Draw Prep'!$A$7:$P$22,4))</f>
        <v/>
      </c>
      <c r="I25" s="224"/>
      <c r="J25" s="205"/>
      <c r="K25" s="225"/>
      <c r="L25" s="205"/>
      <c r="M25" s="230"/>
      <c r="N25" s="230"/>
      <c r="O25" s="232"/>
      <c r="P25" s="211"/>
      <c r="Q25" s="212"/>
      <c r="R25" s="213"/>
    </row>
    <row r="26" spans="1:18" s="50" customFormat="1" ht="9.6" customHeight="1">
      <c r="A26" s="215"/>
      <c r="B26" s="216"/>
      <c r="C26" s="216"/>
      <c r="D26" s="226"/>
      <c r="E26" s="217"/>
      <c r="F26" s="217"/>
      <c r="G26" s="218"/>
      <c r="H26" s="205"/>
      <c r="I26" s="227"/>
      <c r="J26" s="219" t="s">
        <v>15</v>
      </c>
      <c r="K26" s="228"/>
      <c r="L26" s="221" t="str">
        <f>UPPER(IF(OR(K26="a",K26="as"),J24,IF(OR(K26="b",K26="bs"),J28,)))</f>
        <v/>
      </c>
      <c r="M26" s="229"/>
      <c r="N26" s="230"/>
      <c r="O26" s="232"/>
      <c r="P26" s="211"/>
      <c r="Q26" s="212"/>
      <c r="R26" s="213"/>
    </row>
    <row r="27" spans="1:18" s="50" customFormat="1" ht="9.6" customHeight="1">
      <c r="A27" s="215">
        <v>11</v>
      </c>
      <c r="B27" s="709" t="s">
        <v>379</v>
      </c>
      <c r="C27" s="202" t="str">
        <f>IF($D27="","",VLOOKUP($D27,'Boys Si Main Draw Prep'!$A$7:$P$22,16))</f>
        <v/>
      </c>
      <c r="D27" s="203"/>
      <c r="E27" s="223" t="str">
        <f>UPPER(IF($D27="","",VLOOKUP($D27,'Boys Si Main Draw Prep'!$A$7:$P$22,2)))</f>
        <v/>
      </c>
      <c r="F27" s="223" t="str">
        <f>IF($D27="","",VLOOKUP($D27,'Boys Si Main Draw Prep'!$A$7:$P$22,3))</f>
        <v/>
      </c>
      <c r="G27" s="223"/>
      <c r="H27" s="223" t="str">
        <f>IF($D27="","",VLOOKUP($D27,'Boys Si Main Draw Prep'!$A$7:$P$22,4))</f>
        <v/>
      </c>
      <c r="I27" s="206"/>
      <c r="J27" s="205"/>
      <c r="K27" s="231"/>
      <c r="L27" s="205"/>
      <c r="M27" s="232"/>
      <c r="N27" s="230"/>
      <c r="O27" s="232"/>
      <c r="P27" s="211"/>
      <c r="Q27" s="212"/>
      <c r="R27" s="213"/>
    </row>
    <row r="28" spans="1:18" s="50" customFormat="1" ht="9.6" customHeight="1">
      <c r="A28" s="241"/>
      <c r="B28" s="216"/>
      <c r="C28" s="216"/>
      <c r="D28" s="226"/>
      <c r="E28" s="217"/>
      <c r="F28" s="217"/>
      <c r="G28" s="218"/>
      <c r="H28" s="219" t="s">
        <v>15</v>
      </c>
      <c r="I28" s="220"/>
      <c r="J28" s="709" t="s">
        <v>386</v>
      </c>
      <c r="K28" s="233"/>
      <c r="L28" s="205"/>
      <c r="M28" s="232"/>
      <c r="N28" s="230"/>
      <c r="O28" s="232"/>
      <c r="P28" s="211"/>
      <c r="Q28" s="212"/>
      <c r="R28" s="213"/>
    </row>
    <row r="29" spans="1:18" s="50" customFormat="1" ht="9.6" customHeight="1">
      <c r="A29" s="200">
        <v>12</v>
      </c>
      <c r="B29" s="709" t="s">
        <v>386</v>
      </c>
      <c r="C29" s="202" t="str">
        <f>IF($D29="","",VLOOKUP($D29,'Boys Si Main Draw Prep'!$A$7:$P$22,16))</f>
        <v/>
      </c>
      <c r="D29" s="203"/>
      <c r="E29" s="204" t="str">
        <f>UPPER(IF($D29="","",VLOOKUP($D29,'Boys Si Main Draw Prep'!$A$7:$P$22,2)))</f>
        <v/>
      </c>
      <c r="F29" s="204" t="str">
        <f>IF($D29="","",VLOOKUP($D29,'Boys Si Main Draw Prep'!$A$7:$P$22,3))</f>
        <v/>
      </c>
      <c r="G29" s="204"/>
      <c r="H29" s="204" t="str">
        <f>IF($D29="","",VLOOKUP($D29,'Boys Si Main Draw Prep'!$A$7:$P$22,4))</f>
        <v/>
      </c>
      <c r="I29" s="234"/>
      <c r="J29" s="205"/>
      <c r="K29" s="205"/>
      <c r="L29" s="205"/>
      <c r="M29" s="232"/>
      <c r="N29" s="230"/>
      <c r="O29" s="232"/>
      <c r="P29" s="211"/>
      <c r="Q29" s="212"/>
      <c r="R29" s="213"/>
    </row>
    <row r="30" spans="1:18" s="50" customFormat="1" ht="9.6" customHeight="1">
      <c r="A30" s="215"/>
      <c r="B30" s="216"/>
      <c r="C30" s="216"/>
      <c r="D30" s="226"/>
      <c r="E30" s="205"/>
      <c r="F30" s="205"/>
      <c r="G30" s="68"/>
      <c r="H30" s="235"/>
      <c r="I30" s="227"/>
      <c r="J30" s="205"/>
      <c r="K30" s="205"/>
      <c r="L30" s="219" t="s">
        <v>15</v>
      </c>
      <c r="M30" s="228"/>
      <c r="N30" s="221" t="str">
        <f>UPPER(IF(OR(M30="a",M30="as"),L26,IF(OR(M30="b",M30="bs"),L34,)))</f>
        <v/>
      </c>
      <c r="O30" s="238"/>
      <c r="P30" s="211"/>
      <c r="Q30" s="212"/>
      <c r="R30" s="213"/>
    </row>
    <row r="31" spans="1:18" s="50" customFormat="1" ht="9.6" customHeight="1">
      <c r="A31" s="215">
        <v>13</v>
      </c>
      <c r="B31" s="709" t="s">
        <v>387</v>
      </c>
      <c r="C31" s="202" t="str">
        <f>IF($D31="","",VLOOKUP($D31,'Boys Si Main Draw Prep'!$A$7:$P$22,16))</f>
        <v/>
      </c>
      <c r="D31" s="203"/>
      <c r="E31" s="223" t="str">
        <f>UPPER(IF($D31="","",VLOOKUP($D31,'Boys Si Main Draw Prep'!$A$7:$P$22,2)))</f>
        <v/>
      </c>
      <c r="F31" s="223" t="str">
        <f>IF($D31="","",VLOOKUP($D31,'Boys Si Main Draw Prep'!$A$7:$P$22,3))</f>
        <v/>
      </c>
      <c r="G31" s="223"/>
      <c r="H31" s="223" t="str">
        <f>IF($D31="","",VLOOKUP($D31,'Boys Si Main Draw Prep'!$A$7:$P$22,4))</f>
        <v/>
      </c>
      <c r="I31" s="236"/>
      <c r="J31" s="205"/>
      <c r="K31" s="205"/>
      <c r="L31" s="205"/>
      <c r="M31" s="232"/>
      <c r="N31" s="205"/>
      <c r="O31" s="230"/>
      <c r="P31" s="211"/>
      <c r="Q31" s="212"/>
      <c r="R31" s="213"/>
    </row>
    <row r="32" spans="1:18" s="50" customFormat="1" ht="9.6" customHeight="1">
      <c r="A32" s="215"/>
      <c r="B32" s="216"/>
      <c r="C32" s="216"/>
      <c r="D32" s="226"/>
      <c r="E32" s="217"/>
      <c r="F32" s="217"/>
      <c r="G32" s="218"/>
      <c r="H32" s="219" t="s">
        <v>15</v>
      </c>
      <c r="I32" s="220"/>
      <c r="J32" s="709" t="s">
        <v>387</v>
      </c>
      <c r="K32" s="221"/>
      <c r="L32" s="205"/>
      <c r="M32" s="232"/>
      <c r="N32" s="230"/>
      <c r="O32" s="230"/>
      <c r="P32" s="211"/>
      <c r="Q32" s="212"/>
      <c r="R32" s="213"/>
    </row>
    <row r="33" spans="1:18" s="50" customFormat="1" ht="9.6" customHeight="1">
      <c r="A33" s="215">
        <v>14</v>
      </c>
      <c r="B33" s="709" t="s">
        <v>379</v>
      </c>
      <c r="C33" s="202" t="str">
        <f>IF($D33="","",VLOOKUP($D33,'Boys Si Main Draw Prep'!$A$7:$P$22,16))</f>
        <v/>
      </c>
      <c r="D33" s="203"/>
      <c r="E33" s="223" t="str">
        <f>UPPER(IF($D33="","",VLOOKUP($D33,'Boys Si Main Draw Prep'!$A$7:$P$22,2)))</f>
        <v/>
      </c>
      <c r="F33" s="223" t="str">
        <f>IF($D33="","",VLOOKUP($D33,'Boys Si Main Draw Prep'!$A$7:$P$22,3))</f>
        <v/>
      </c>
      <c r="G33" s="223"/>
      <c r="H33" s="223" t="str">
        <f>IF($D33="","",VLOOKUP($D33,'Boys Si Main Draw Prep'!$A$7:$P$22,4))</f>
        <v/>
      </c>
      <c r="I33" s="224"/>
      <c r="J33" s="205"/>
      <c r="K33" s="225"/>
      <c r="L33" s="205"/>
      <c r="M33" s="232"/>
      <c r="N33" s="230"/>
      <c r="O33" s="230"/>
      <c r="P33" s="211"/>
      <c r="Q33" s="212"/>
      <c r="R33" s="213"/>
    </row>
    <row r="34" spans="1:18" s="50" customFormat="1" ht="9.6" customHeight="1">
      <c r="A34" s="215"/>
      <c r="B34" s="216"/>
      <c r="C34" s="216"/>
      <c r="D34" s="226"/>
      <c r="E34" s="217"/>
      <c r="F34" s="217"/>
      <c r="G34" s="218"/>
      <c r="H34" s="205"/>
      <c r="I34" s="227"/>
      <c r="J34" s="219" t="s">
        <v>15</v>
      </c>
      <c r="K34" s="228"/>
      <c r="L34" s="221" t="str">
        <f>UPPER(IF(OR(K34="a",K34="as"),J32,IF(OR(K34="b",K34="bs"),J36,)))</f>
        <v/>
      </c>
      <c r="M34" s="238"/>
      <c r="N34" s="230"/>
      <c r="O34" s="230"/>
      <c r="P34" s="211"/>
      <c r="Q34" s="212"/>
      <c r="R34" s="213"/>
    </row>
    <row r="35" spans="1:18" s="50" customFormat="1" ht="9.6" customHeight="1">
      <c r="A35" s="215">
        <v>15</v>
      </c>
      <c r="B35" s="709" t="s">
        <v>379</v>
      </c>
      <c r="C35" s="202" t="str">
        <f>IF($D35="","",VLOOKUP($D35,'Boys Si Main Draw Prep'!$A$7:$P$22,16))</f>
        <v/>
      </c>
      <c r="D35" s="203"/>
      <c r="E35" s="223" t="str">
        <f>UPPER(IF($D35="","",VLOOKUP($D35,'Boys Si Main Draw Prep'!$A$7:$P$22,2)))</f>
        <v/>
      </c>
      <c r="F35" s="223" t="str">
        <f>IF($D35="","",VLOOKUP($D35,'Boys Si Main Draw Prep'!$A$7:$P$22,3))</f>
        <v/>
      </c>
      <c r="G35" s="223"/>
      <c r="H35" s="223" t="str">
        <f>IF($D35="","",VLOOKUP($D35,'Boys Si Main Draw Prep'!$A$7:$P$22,4))</f>
        <v/>
      </c>
      <c r="I35" s="206"/>
      <c r="J35" s="205"/>
      <c r="K35" s="231"/>
      <c r="L35" s="205"/>
      <c r="M35" s="230"/>
      <c r="N35" s="230"/>
      <c r="O35" s="230"/>
      <c r="P35" s="211"/>
      <c r="Q35" s="212"/>
      <c r="R35" s="213"/>
    </row>
    <row r="36" spans="1:18" s="50" customFormat="1" ht="9.6" customHeight="1">
      <c r="A36" s="215"/>
      <c r="B36" s="216"/>
      <c r="C36" s="216"/>
      <c r="D36" s="216"/>
      <c r="E36" s="217"/>
      <c r="F36" s="217"/>
      <c r="G36" s="218"/>
      <c r="H36" s="219" t="s">
        <v>15</v>
      </c>
      <c r="I36" s="220"/>
      <c r="J36" s="709" t="s">
        <v>388</v>
      </c>
      <c r="K36" s="233"/>
      <c r="L36" s="205"/>
      <c r="M36" s="230"/>
      <c r="N36" s="230"/>
      <c r="O36" s="230"/>
      <c r="P36" s="211"/>
      <c r="Q36" s="212"/>
      <c r="R36" s="213"/>
    </row>
    <row r="37" spans="1:18" s="50" customFormat="1" ht="9.6" customHeight="1">
      <c r="A37" s="200">
        <v>16</v>
      </c>
      <c r="B37" s="709" t="s">
        <v>388</v>
      </c>
      <c r="C37" s="202" t="str">
        <f>IF($D37="","",VLOOKUP($D37,'Boys Si Main Draw Prep'!$A$7:$P$22,16))</f>
        <v/>
      </c>
      <c r="D37" s="203"/>
      <c r="E37" s="204" t="str">
        <f>UPPER(IF($D37="","",VLOOKUP($D37,'Boys Si Main Draw Prep'!$A$7:$P$22,2)))</f>
        <v/>
      </c>
      <c r="F37" s="204" t="str">
        <f>IF($D37="","",VLOOKUP($D37,'Boys Si Main Draw Prep'!$A$7:$P$22,3))</f>
        <v/>
      </c>
      <c r="G37" s="223"/>
      <c r="H37" s="204" t="str">
        <f>IF($D37="","",VLOOKUP($D37,'Boys Si Main Draw Prep'!$A$7:$P$22,4))</f>
        <v/>
      </c>
      <c r="I37" s="234"/>
      <c r="J37" s="205"/>
      <c r="K37" s="205"/>
      <c r="L37" s="205"/>
      <c r="M37" s="230"/>
      <c r="N37" s="230"/>
      <c r="O37" s="230"/>
      <c r="P37" s="211"/>
      <c r="Q37" s="212"/>
      <c r="R37" s="213"/>
    </row>
    <row r="38" spans="1:18" s="50" customFormat="1" ht="9.6" customHeight="1">
      <c r="A38" s="242"/>
      <c r="B38" s="216"/>
      <c r="C38" s="216"/>
      <c r="D38" s="216"/>
      <c r="E38" s="235"/>
      <c r="F38" s="235"/>
      <c r="G38" s="239"/>
      <c r="H38" s="205"/>
      <c r="I38" s="227"/>
      <c r="J38" s="205"/>
      <c r="K38" s="205"/>
      <c r="L38" s="205"/>
      <c r="M38" s="230"/>
      <c r="N38" s="230"/>
      <c r="O38" s="230"/>
      <c r="P38" s="211"/>
      <c r="Q38" s="212"/>
      <c r="R38" s="213"/>
    </row>
    <row r="39" spans="1:18" s="50" customFormat="1" ht="9.6" customHeight="1">
      <c r="A39" s="243"/>
      <c r="B39" s="207"/>
      <c r="C39" s="207"/>
      <c r="D39" s="216"/>
      <c r="E39" s="207"/>
      <c r="F39" s="207"/>
      <c r="G39" s="207"/>
      <c r="H39" s="207"/>
      <c r="I39" s="216"/>
      <c r="J39" s="207"/>
      <c r="K39" s="207"/>
      <c r="L39" s="207"/>
      <c r="M39" s="244"/>
      <c r="N39" s="244"/>
      <c r="O39" s="244"/>
      <c r="P39" s="211"/>
      <c r="Q39" s="212"/>
      <c r="R39" s="213"/>
    </row>
    <row r="40" spans="1:18" s="50" customFormat="1" ht="9.6" customHeight="1">
      <c r="A40" s="242"/>
      <c r="B40" s="216"/>
      <c r="C40" s="216"/>
      <c r="D40" s="216"/>
      <c r="E40" s="207"/>
      <c r="F40" s="207"/>
      <c r="H40" s="245"/>
      <c r="I40" s="216"/>
      <c r="J40" s="207"/>
      <c r="K40" s="207"/>
      <c r="L40" s="207"/>
      <c r="M40" s="244"/>
      <c r="N40" s="244"/>
      <c r="O40" s="244"/>
      <c r="P40" s="211"/>
      <c r="Q40" s="212"/>
      <c r="R40" s="213"/>
    </row>
    <row r="41" spans="1:18" s="50" customFormat="1" ht="9.6" customHeight="1">
      <c r="A41" s="242"/>
      <c r="B41" s="207"/>
      <c r="C41" s="207"/>
      <c r="D41" s="216"/>
      <c r="E41" s="207"/>
      <c r="F41" s="207"/>
      <c r="G41" s="207"/>
      <c r="H41" s="207"/>
      <c r="I41" s="216"/>
      <c r="J41" s="207"/>
      <c r="K41" s="246"/>
      <c r="L41" s="207"/>
      <c r="M41" s="244"/>
      <c r="N41" s="244"/>
      <c r="O41" s="244"/>
      <c r="P41" s="211"/>
      <c r="Q41" s="212"/>
      <c r="R41" s="213"/>
    </row>
    <row r="42" spans="1:18" s="50" customFormat="1" ht="9.6" customHeight="1">
      <c r="A42" s="242"/>
      <c r="B42" s="216"/>
      <c r="C42" s="216"/>
      <c r="D42" s="216"/>
      <c r="E42" s="207"/>
      <c r="F42" s="207"/>
      <c r="H42" s="207"/>
      <c r="I42" s="216"/>
      <c r="J42" s="245"/>
      <c r="K42" s="216"/>
      <c r="L42" s="207"/>
      <c r="M42" s="244"/>
      <c r="N42" s="244"/>
      <c r="O42" s="244"/>
      <c r="P42" s="211"/>
      <c r="Q42" s="212"/>
      <c r="R42" s="213"/>
    </row>
    <row r="43" spans="1:18" s="50" customFormat="1" ht="9.6" customHeight="1">
      <c r="A43" s="242"/>
      <c r="B43" s="207"/>
      <c r="C43" s="207"/>
      <c r="D43" s="216"/>
      <c r="E43" s="207"/>
      <c r="F43" s="207"/>
      <c r="G43" s="207"/>
      <c r="H43" s="207"/>
      <c r="I43" s="216"/>
      <c r="J43" s="207"/>
      <c r="K43" s="207"/>
      <c r="L43" s="207"/>
      <c r="M43" s="244"/>
      <c r="N43" s="244"/>
      <c r="O43" s="244"/>
      <c r="P43" s="211"/>
      <c r="Q43" s="212"/>
      <c r="R43" s="247"/>
    </row>
    <row r="44" spans="1:18" s="50" customFormat="1" ht="9.6" customHeight="1">
      <c r="A44" s="242"/>
      <c r="B44" s="216"/>
      <c r="C44" s="216"/>
      <c r="D44" s="216"/>
      <c r="E44" s="207"/>
      <c r="F44" s="207"/>
      <c r="H44" s="245"/>
      <c r="I44" s="216"/>
      <c r="J44" s="207"/>
      <c r="K44" s="207"/>
      <c r="L44" s="207"/>
      <c r="M44" s="244"/>
      <c r="N44" s="244"/>
      <c r="O44" s="244"/>
      <c r="P44" s="211"/>
      <c r="Q44" s="212"/>
      <c r="R44" s="213"/>
    </row>
    <row r="45" spans="1:18" s="50" customFormat="1" ht="9.6" customHeight="1">
      <c r="A45" s="242"/>
      <c r="B45" s="207"/>
      <c r="C45" s="207"/>
      <c r="D45" s="216"/>
      <c r="E45" s="207"/>
      <c r="F45" s="207"/>
      <c r="G45" s="207"/>
      <c r="H45" s="207"/>
      <c r="I45" s="216"/>
      <c r="J45" s="207"/>
      <c r="K45" s="207"/>
      <c r="L45" s="207"/>
      <c r="M45" s="244"/>
      <c r="N45" s="244"/>
      <c r="O45" s="244"/>
      <c r="P45" s="211"/>
      <c r="Q45" s="212"/>
      <c r="R45" s="213"/>
    </row>
    <row r="46" spans="1:18" s="50" customFormat="1" ht="9.6" customHeight="1">
      <c r="A46" s="242"/>
      <c r="B46" s="216"/>
      <c r="C46" s="216"/>
      <c r="D46" s="216"/>
      <c r="E46" s="207"/>
      <c r="F46" s="207"/>
      <c r="H46" s="207"/>
      <c r="I46" s="216"/>
      <c r="J46" s="207"/>
      <c r="K46" s="207"/>
      <c r="L46" s="245"/>
      <c r="M46" s="216"/>
      <c r="N46" s="207"/>
      <c r="O46" s="244"/>
      <c r="P46" s="211"/>
      <c r="Q46" s="212"/>
      <c r="R46" s="213"/>
    </row>
    <row r="47" spans="1:18" s="50" customFormat="1" ht="9.6" customHeight="1">
      <c r="A47" s="242"/>
      <c r="B47" s="207"/>
      <c r="C47" s="207"/>
      <c r="D47" s="216"/>
      <c r="E47" s="207"/>
      <c r="F47" s="207"/>
      <c r="G47" s="207"/>
      <c r="H47" s="207"/>
      <c r="I47" s="216"/>
      <c r="J47" s="207"/>
      <c r="K47" s="207"/>
      <c r="L47" s="207"/>
      <c r="M47" s="244"/>
      <c r="N47" s="207"/>
      <c r="O47" s="244"/>
      <c r="P47" s="211"/>
      <c r="Q47" s="212"/>
      <c r="R47" s="213"/>
    </row>
    <row r="48" spans="1:18" s="50" customFormat="1" ht="9.6" customHeight="1">
      <c r="A48" s="242"/>
      <c r="B48" s="216"/>
      <c r="C48" s="216"/>
      <c r="D48" s="216"/>
      <c r="E48" s="207"/>
      <c r="F48" s="207"/>
      <c r="H48" s="245"/>
      <c r="I48" s="216"/>
      <c r="J48" s="207"/>
      <c r="K48" s="207"/>
      <c r="L48" s="207"/>
      <c r="M48" s="244"/>
      <c r="N48" s="244"/>
      <c r="O48" s="244"/>
      <c r="P48" s="211"/>
      <c r="Q48" s="212"/>
      <c r="R48" s="213"/>
    </row>
    <row r="49" spans="1:18" s="50" customFormat="1" ht="9.6" customHeight="1">
      <c r="A49" s="242"/>
      <c r="B49" s="207"/>
      <c r="C49" s="207"/>
      <c r="D49" s="216"/>
      <c r="E49" s="207"/>
      <c r="F49" s="207"/>
      <c r="G49" s="207"/>
      <c r="H49" s="207"/>
      <c r="I49" s="216"/>
      <c r="J49" s="207"/>
      <c r="K49" s="246"/>
      <c r="L49" s="207"/>
      <c r="M49" s="244"/>
      <c r="N49" s="244"/>
      <c r="O49" s="244"/>
      <c r="P49" s="211"/>
      <c r="Q49" s="212"/>
      <c r="R49" s="213"/>
    </row>
    <row r="50" spans="1:18" s="50" customFormat="1" ht="9.6" customHeight="1">
      <c r="A50" s="242"/>
      <c r="B50" s="216"/>
      <c r="C50" s="216"/>
      <c r="D50" s="216"/>
      <c r="E50" s="207"/>
      <c r="F50" s="207"/>
      <c r="H50" s="207"/>
      <c r="I50" s="216"/>
      <c r="J50" s="245"/>
      <c r="K50" s="216"/>
      <c r="L50" s="207"/>
      <c r="M50" s="244"/>
      <c r="N50" s="244"/>
      <c r="O50" s="244"/>
      <c r="P50" s="211"/>
      <c r="Q50" s="212"/>
      <c r="R50" s="213"/>
    </row>
    <row r="51" spans="1:18" s="50" customFormat="1" ht="9.6" customHeight="1">
      <c r="A51" s="242"/>
      <c r="B51" s="207"/>
      <c r="C51" s="207"/>
      <c r="D51" s="216"/>
      <c r="E51" s="207"/>
      <c r="F51" s="207"/>
      <c r="G51" s="207"/>
      <c r="H51" s="207"/>
      <c r="I51" s="216"/>
      <c r="J51" s="207"/>
      <c r="K51" s="207"/>
      <c r="L51" s="207"/>
      <c r="M51" s="244"/>
      <c r="N51" s="244"/>
      <c r="O51" s="244"/>
      <c r="P51" s="211"/>
      <c r="Q51" s="212"/>
      <c r="R51" s="213"/>
    </row>
    <row r="52" spans="1:18" s="50" customFormat="1" ht="9.6" customHeight="1">
      <c r="A52" s="242"/>
      <c r="B52" s="216"/>
      <c r="C52" s="216"/>
      <c r="D52" s="216"/>
      <c r="E52" s="207"/>
      <c r="F52" s="207"/>
      <c r="H52" s="245"/>
      <c r="I52" s="216"/>
      <c r="J52" s="207"/>
      <c r="K52" s="207"/>
      <c r="L52" s="207"/>
      <c r="M52" s="244"/>
      <c r="N52" s="244"/>
      <c r="O52" s="244"/>
      <c r="P52" s="211"/>
      <c r="Q52" s="212"/>
      <c r="R52" s="213"/>
    </row>
    <row r="53" spans="1:18" s="50" customFormat="1" ht="9.6" customHeight="1">
      <c r="A53" s="243"/>
      <c r="B53" s="207"/>
      <c r="C53" s="207"/>
      <c r="D53" s="216"/>
      <c r="E53" s="207"/>
      <c r="F53" s="207"/>
      <c r="G53" s="207"/>
      <c r="H53" s="207"/>
      <c r="I53" s="216"/>
      <c r="J53" s="207"/>
      <c r="K53" s="207"/>
      <c r="L53" s="207"/>
      <c r="M53" s="207"/>
      <c r="N53" s="208"/>
      <c r="O53" s="208"/>
      <c r="P53" s="211"/>
      <c r="Q53" s="212"/>
      <c r="R53" s="213"/>
    </row>
    <row r="54" spans="1:18" s="50" customFormat="1" ht="9.6" customHeight="1">
      <c r="A54" s="242"/>
      <c r="B54" s="216"/>
      <c r="C54" s="216"/>
      <c r="D54" s="216"/>
      <c r="E54" s="235"/>
      <c r="F54" s="235"/>
      <c r="G54" s="239"/>
      <c r="H54" s="205"/>
      <c r="I54" s="227"/>
      <c r="J54" s="205"/>
      <c r="K54" s="205"/>
      <c r="L54" s="205"/>
      <c r="M54" s="230"/>
      <c r="N54" s="230"/>
      <c r="O54" s="230"/>
      <c r="P54" s="211"/>
      <c r="Q54" s="212"/>
      <c r="R54" s="213"/>
    </row>
    <row r="55" spans="1:18" s="50" customFormat="1" ht="9.6" customHeight="1">
      <c r="A55" s="243"/>
      <c r="B55" s="207"/>
      <c r="C55" s="207"/>
      <c r="D55" s="216"/>
      <c r="E55" s="207"/>
      <c r="F55" s="207"/>
      <c r="G55" s="207"/>
      <c r="H55" s="207"/>
      <c r="I55" s="216"/>
      <c r="J55" s="207"/>
      <c r="K55" s="207"/>
      <c r="L55" s="207"/>
      <c r="M55" s="244"/>
      <c r="N55" s="244"/>
      <c r="O55" s="244"/>
      <c r="P55" s="211"/>
      <c r="Q55" s="212"/>
      <c r="R55" s="213"/>
    </row>
    <row r="56" spans="1:18" s="50" customFormat="1" ht="9.6" customHeight="1">
      <c r="A56" s="242"/>
      <c r="B56" s="216"/>
      <c r="C56" s="216"/>
      <c r="D56" s="216"/>
      <c r="E56" s="207"/>
      <c r="F56" s="207"/>
      <c r="H56" s="245"/>
      <c r="I56" s="216"/>
      <c r="J56" s="207"/>
      <c r="K56" s="207"/>
      <c r="L56" s="207"/>
      <c r="M56" s="244"/>
      <c r="N56" s="244"/>
      <c r="O56" s="244"/>
      <c r="P56" s="211"/>
      <c r="Q56" s="212"/>
      <c r="R56" s="213"/>
    </row>
    <row r="57" spans="1:18" s="50" customFormat="1" ht="9.6" customHeight="1">
      <c r="A57" s="242"/>
      <c r="B57" s="207"/>
      <c r="C57" s="207"/>
      <c r="D57" s="216"/>
      <c r="E57" s="207"/>
      <c r="F57" s="207"/>
      <c r="G57" s="207"/>
      <c r="H57" s="207"/>
      <c r="I57" s="216"/>
      <c r="J57" s="207"/>
      <c r="K57" s="246"/>
      <c r="L57" s="207"/>
      <c r="M57" s="244"/>
      <c r="N57" s="244"/>
      <c r="O57" s="244"/>
      <c r="P57" s="211"/>
      <c r="Q57" s="212"/>
      <c r="R57" s="213"/>
    </row>
    <row r="58" spans="1:18" s="50" customFormat="1" ht="9.6" customHeight="1">
      <c r="A58" s="242"/>
      <c r="B58" s="216"/>
      <c r="C58" s="216"/>
      <c r="D58" s="216"/>
      <c r="E58" s="207"/>
      <c r="F58" s="207"/>
      <c r="H58" s="207"/>
      <c r="I58" s="216"/>
      <c r="J58" s="245"/>
      <c r="K58" s="216"/>
      <c r="L58" s="207"/>
      <c r="M58" s="244"/>
      <c r="N58" s="244"/>
      <c r="O58" s="244"/>
      <c r="P58" s="211"/>
      <c r="Q58" s="212"/>
      <c r="R58" s="213"/>
    </row>
    <row r="59" spans="1:18" s="50" customFormat="1" ht="9.6" customHeight="1">
      <c r="A59" s="242"/>
      <c r="B59" s="207"/>
      <c r="C59" s="207"/>
      <c r="D59" s="216"/>
      <c r="E59" s="207"/>
      <c r="F59" s="207"/>
      <c r="G59" s="207"/>
      <c r="H59" s="207"/>
      <c r="I59" s="216"/>
      <c r="J59" s="207"/>
      <c r="K59" s="207"/>
      <c r="L59" s="207"/>
      <c r="M59" s="244"/>
      <c r="N59" s="244"/>
      <c r="O59" s="244"/>
      <c r="P59" s="211"/>
      <c r="Q59" s="212"/>
      <c r="R59" s="247"/>
    </row>
    <row r="60" spans="1:18" s="50" customFormat="1" ht="9.6" customHeight="1">
      <c r="A60" s="242"/>
      <c r="B60" s="216"/>
      <c r="C60" s="216"/>
      <c r="D60" s="216"/>
      <c r="E60" s="207"/>
      <c r="F60" s="207"/>
      <c r="H60" s="245"/>
      <c r="I60" s="216"/>
      <c r="J60" s="207"/>
      <c r="K60" s="207"/>
      <c r="L60" s="207"/>
      <c r="M60" s="244"/>
      <c r="N60" s="244"/>
      <c r="O60" s="244"/>
      <c r="P60" s="211"/>
      <c r="Q60" s="212"/>
      <c r="R60" s="213"/>
    </row>
    <row r="61" spans="1:18" s="50" customFormat="1" ht="9.6" customHeight="1">
      <c r="A61" s="242"/>
      <c r="B61" s="207"/>
      <c r="C61" s="207"/>
      <c r="D61" s="216"/>
      <c r="E61" s="207"/>
      <c r="F61" s="207"/>
      <c r="G61" s="207"/>
      <c r="H61" s="207"/>
      <c r="I61" s="216"/>
      <c r="J61" s="207"/>
      <c r="K61" s="207"/>
      <c r="L61" s="207"/>
      <c r="M61" s="244"/>
      <c r="N61" s="244"/>
      <c r="O61" s="244"/>
      <c r="P61" s="211"/>
      <c r="Q61" s="212"/>
      <c r="R61" s="213"/>
    </row>
    <row r="62" spans="1:18" s="50" customFormat="1" ht="9.6" customHeight="1">
      <c r="A62" s="242"/>
      <c r="B62" s="216"/>
      <c r="C62" s="216"/>
      <c r="D62" s="216"/>
      <c r="E62" s="207"/>
      <c r="F62" s="207"/>
      <c r="H62" s="207"/>
      <c r="I62" s="216"/>
      <c r="J62" s="207"/>
      <c r="K62" s="207"/>
      <c r="L62" s="245"/>
      <c r="M62" s="216"/>
      <c r="N62" s="207"/>
      <c r="O62" s="244"/>
      <c r="P62" s="211"/>
      <c r="Q62" s="212"/>
      <c r="R62" s="213"/>
    </row>
    <row r="63" spans="1:18" s="50" customFormat="1" ht="9.6" customHeight="1">
      <c r="A63" s="242"/>
      <c r="B63" s="207"/>
      <c r="C63" s="207"/>
      <c r="D63" s="216"/>
      <c r="E63" s="207"/>
      <c r="F63" s="207"/>
      <c r="G63" s="207"/>
      <c r="H63" s="207"/>
      <c r="I63" s="216"/>
      <c r="J63" s="207"/>
      <c r="K63" s="207"/>
      <c r="L63" s="207"/>
      <c r="M63" s="244"/>
      <c r="N63" s="207"/>
      <c r="O63" s="244"/>
      <c r="P63" s="211"/>
      <c r="Q63" s="212"/>
      <c r="R63" s="213"/>
    </row>
    <row r="64" spans="1:18" s="50" customFormat="1" ht="9.6" customHeight="1">
      <c r="A64" s="242"/>
      <c r="B64" s="216"/>
      <c r="C64" s="216"/>
      <c r="D64" s="216"/>
      <c r="E64" s="207"/>
      <c r="F64" s="207"/>
      <c r="H64" s="245"/>
      <c r="I64" s="216"/>
      <c r="J64" s="207"/>
      <c r="K64" s="207"/>
      <c r="L64" s="207"/>
      <c r="M64" s="244"/>
      <c r="N64" s="244"/>
      <c r="O64" s="244"/>
      <c r="P64" s="211"/>
      <c r="Q64" s="212"/>
      <c r="R64" s="213"/>
    </row>
    <row r="65" spans="1:18" s="50" customFormat="1" ht="9.6" customHeight="1">
      <c r="A65" s="242"/>
      <c r="B65" s="207"/>
      <c r="C65" s="207"/>
      <c r="D65" s="216"/>
      <c r="E65" s="207"/>
      <c r="F65" s="207"/>
      <c r="G65" s="207"/>
      <c r="H65" s="207"/>
      <c r="I65" s="216"/>
      <c r="J65" s="207"/>
      <c r="K65" s="246"/>
      <c r="L65" s="207"/>
      <c r="M65" s="244"/>
      <c r="N65" s="244"/>
      <c r="O65" s="244"/>
      <c r="P65" s="211"/>
      <c r="Q65" s="212"/>
      <c r="R65" s="213"/>
    </row>
    <row r="66" spans="1:18" s="50" customFormat="1" ht="9.6" customHeight="1">
      <c r="A66" s="242"/>
      <c r="B66" s="216"/>
      <c r="C66" s="216"/>
      <c r="D66" s="216"/>
      <c r="E66" s="207"/>
      <c r="F66" s="207"/>
      <c r="H66" s="207"/>
      <c r="I66" s="216"/>
      <c r="J66" s="245"/>
      <c r="K66" s="216"/>
      <c r="L66" s="207"/>
      <c r="M66" s="244"/>
      <c r="N66" s="244"/>
      <c r="O66" s="244"/>
      <c r="P66" s="211"/>
      <c r="Q66" s="212"/>
      <c r="R66" s="213"/>
    </row>
    <row r="67" spans="1:18" s="50" customFormat="1" ht="9.6" customHeight="1">
      <c r="A67" s="242"/>
      <c r="B67" s="207"/>
      <c r="C67" s="207"/>
      <c r="D67" s="216"/>
      <c r="E67" s="207"/>
      <c r="F67" s="207"/>
      <c r="G67" s="207"/>
      <c r="H67" s="207"/>
      <c r="I67" s="216"/>
      <c r="J67" s="207"/>
      <c r="K67" s="207"/>
      <c r="L67" s="207"/>
      <c r="M67" s="244"/>
      <c r="N67" s="244"/>
      <c r="O67" s="244"/>
      <c r="P67" s="211"/>
      <c r="Q67" s="212"/>
      <c r="R67" s="213"/>
    </row>
    <row r="68" spans="1:18" s="50" customFormat="1" ht="9.6" customHeight="1">
      <c r="A68" s="242"/>
      <c r="B68" s="216"/>
      <c r="C68" s="216"/>
      <c r="D68" s="216"/>
      <c r="E68" s="207"/>
      <c r="F68" s="207"/>
      <c r="H68" s="245"/>
      <c r="I68" s="216"/>
      <c r="J68" s="207"/>
      <c r="K68" s="207"/>
      <c r="L68" s="207"/>
      <c r="M68" s="244"/>
      <c r="N68" s="244"/>
      <c r="O68" s="244"/>
      <c r="P68" s="211"/>
      <c r="Q68" s="212"/>
      <c r="R68" s="213"/>
    </row>
    <row r="69" spans="1:18" s="50" customFormat="1" ht="9.6" customHeight="1">
      <c r="A69" s="243"/>
      <c r="B69" s="207"/>
      <c r="C69" s="207"/>
      <c r="D69" s="216"/>
      <c r="E69" s="207"/>
      <c r="F69" s="207"/>
      <c r="G69" s="207"/>
      <c r="H69" s="207"/>
      <c r="I69" s="216"/>
      <c r="J69" s="207"/>
      <c r="K69" s="207"/>
      <c r="L69" s="207"/>
      <c r="M69" s="207"/>
      <c r="N69" s="208"/>
      <c r="O69" s="208"/>
      <c r="P69" s="211"/>
      <c r="Q69" s="212"/>
      <c r="R69" s="213"/>
    </row>
    <row r="70" spans="1:18" s="2" customFormat="1" ht="6.75" customHeight="1">
      <c r="A70" s="248"/>
      <c r="B70" s="248"/>
      <c r="C70" s="248"/>
      <c r="D70" s="248"/>
      <c r="E70" s="249"/>
      <c r="F70" s="249"/>
      <c r="G70" s="249"/>
      <c r="H70" s="249"/>
      <c r="I70" s="250"/>
      <c r="J70" s="251"/>
      <c r="K70" s="252"/>
      <c r="L70" s="251"/>
      <c r="M70" s="252"/>
      <c r="N70" s="251"/>
      <c r="O70" s="252"/>
      <c r="P70" s="251"/>
      <c r="Q70" s="252"/>
      <c r="R70" s="253"/>
    </row>
    <row r="71" spans="1:18" s="19" customFormat="1" ht="10.5" customHeight="1">
      <c r="A71" s="254" t="s">
        <v>61</v>
      </c>
      <c r="B71" s="255"/>
      <c r="C71" s="256"/>
      <c r="D71" s="257" t="s">
        <v>62</v>
      </c>
      <c r="E71" s="258" t="s">
        <v>63</v>
      </c>
      <c r="F71" s="257"/>
      <c r="G71" s="259"/>
      <c r="H71" s="260"/>
      <c r="I71" s="257" t="s">
        <v>62</v>
      </c>
      <c r="J71" s="258" t="s">
        <v>146</v>
      </c>
      <c r="K71" s="261"/>
      <c r="L71" s="258" t="s">
        <v>65</v>
      </c>
      <c r="M71" s="262"/>
      <c r="N71" s="263" t="s">
        <v>66</v>
      </c>
      <c r="O71" s="263"/>
      <c r="P71" s="264"/>
      <c r="Q71" s="265"/>
    </row>
    <row r="72" spans="1:18" s="19" customFormat="1" ht="9" customHeight="1">
      <c r="A72" s="267" t="s">
        <v>67</v>
      </c>
      <c r="B72" s="266"/>
      <c r="C72" s="268"/>
      <c r="D72" s="269">
        <v>1</v>
      </c>
      <c r="E72" s="80">
        <f>IF(D72&gt;$Q$79,,UPPER(VLOOKUP(D72,'Boys Si Main Draw Prep'!$A$7:$R$134,2)))</f>
        <v>0</v>
      </c>
      <c r="F72" s="270"/>
      <c r="G72" s="80"/>
      <c r="H72" s="79"/>
      <c r="I72" s="271" t="s">
        <v>68</v>
      </c>
      <c r="J72" s="266"/>
      <c r="K72" s="272"/>
      <c r="L72" s="266"/>
      <c r="M72" s="273"/>
      <c r="N72" s="275" t="s">
        <v>69</v>
      </c>
      <c r="O72" s="276"/>
      <c r="P72" s="276"/>
      <c r="Q72" s="277"/>
    </row>
    <row r="73" spans="1:18" s="19" customFormat="1" ht="9" customHeight="1">
      <c r="A73" s="267" t="s">
        <v>70</v>
      </c>
      <c r="B73" s="266"/>
      <c r="C73" s="268"/>
      <c r="D73" s="269">
        <v>2</v>
      </c>
      <c r="E73" s="80">
        <f>IF(D73&gt;$Q$79,,UPPER(VLOOKUP(D73,'Boys Si Main Draw Prep'!$A$7:$R$134,2)))</f>
        <v>0</v>
      </c>
      <c r="F73" s="270"/>
      <c r="G73" s="80"/>
      <c r="H73" s="79"/>
      <c r="I73" s="271" t="s">
        <v>71</v>
      </c>
      <c r="J73" s="266"/>
      <c r="K73" s="272"/>
      <c r="L73" s="266"/>
      <c r="M73" s="273"/>
      <c r="N73" s="278"/>
      <c r="O73" s="279"/>
      <c r="P73" s="280"/>
      <c r="Q73" s="281"/>
    </row>
    <row r="74" spans="1:18" s="19" customFormat="1" ht="9" customHeight="1">
      <c r="A74" s="282" t="s">
        <v>72</v>
      </c>
      <c r="B74" s="280"/>
      <c r="C74" s="283"/>
      <c r="D74" s="269">
        <v>3</v>
      </c>
      <c r="E74" s="80">
        <f>IF(D74&gt;$Q$79,,UPPER(VLOOKUP(D74,'Boys Si Main Draw Prep'!$A$7:$R$134,2)))</f>
        <v>0</v>
      </c>
      <c r="F74" s="270"/>
      <c r="G74" s="80"/>
      <c r="H74" s="79"/>
      <c r="I74" s="271" t="s">
        <v>73</v>
      </c>
      <c r="J74" s="266"/>
      <c r="K74" s="272"/>
      <c r="L74" s="266"/>
      <c r="M74" s="273"/>
      <c r="N74" s="275" t="s">
        <v>74</v>
      </c>
      <c r="O74" s="276"/>
      <c r="P74" s="276"/>
      <c r="Q74" s="277"/>
    </row>
    <row r="75" spans="1:18" s="19" customFormat="1" ht="9" customHeight="1">
      <c r="A75" s="284"/>
      <c r="B75" s="188"/>
      <c r="C75" s="285"/>
      <c r="D75" s="269">
        <v>4</v>
      </c>
      <c r="E75" s="80">
        <f>IF(D75&gt;$Q$79,,UPPER(VLOOKUP(D75,'Boys Si Main Draw Prep'!$A$7:$R$134,2)))</f>
        <v>0</v>
      </c>
      <c r="F75" s="270"/>
      <c r="G75" s="80"/>
      <c r="H75" s="79"/>
      <c r="I75" s="271" t="s">
        <v>75</v>
      </c>
      <c r="J75" s="266"/>
      <c r="K75" s="272"/>
      <c r="L75" s="266"/>
      <c r="M75" s="273"/>
      <c r="N75" s="266"/>
      <c r="O75" s="272"/>
      <c r="P75" s="266"/>
      <c r="Q75" s="273"/>
    </row>
    <row r="76" spans="1:18" s="19" customFormat="1" ht="9" customHeight="1">
      <c r="A76" s="286" t="s">
        <v>76</v>
      </c>
      <c r="B76" s="287"/>
      <c r="C76" s="288"/>
      <c r="D76" s="269"/>
      <c r="E76" s="80"/>
      <c r="F76" s="270"/>
      <c r="G76" s="80"/>
      <c r="H76" s="79"/>
      <c r="I76" s="271" t="s">
        <v>77</v>
      </c>
      <c r="J76" s="266"/>
      <c r="K76" s="272"/>
      <c r="L76" s="266"/>
      <c r="M76" s="273"/>
      <c r="N76" s="280"/>
      <c r="O76" s="279"/>
      <c r="P76" s="280"/>
      <c r="Q76" s="281"/>
    </row>
    <row r="77" spans="1:18" s="19" customFormat="1" ht="9" customHeight="1">
      <c r="A77" s="267" t="s">
        <v>67</v>
      </c>
      <c r="B77" s="266"/>
      <c r="C77" s="268"/>
      <c r="D77" s="269"/>
      <c r="E77" s="80"/>
      <c r="F77" s="270"/>
      <c r="G77" s="80"/>
      <c r="H77" s="79"/>
      <c r="I77" s="271" t="s">
        <v>78</v>
      </c>
      <c r="J77" s="266"/>
      <c r="K77" s="272"/>
      <c r="L77" s="266"/>
      <c r="M77" s="273"/>
      <c r="N77" s="275" t="s">
        <v>24</v>
      </c>
      <c r="O77" s="276"/>
      <c r="P77" s="276"/>
      <c r="Q77" s="277"/>
    </row>
    <row r="78" spans="1:18" s="19" customFormat="1" ht="9" customHeight="1">
      <c r="A78" s="267" t="s">
        <v>79</v>
      </c>
      <c r="B78" s="266"/>
      <c r="C78" s="289"/>
      <c r="D78" s="269"/>
      <c r="E78" s="80"/>
      <c r="F78" s="270"/>
      <c r="G78" s="80"/>
      <c r="H78" s="79"/>
      <c r="I78" s="271" t="s">
        <v>80</v>
      </c>
      <c r="J78" s="266"/>
      <c r="K78" s="272"/>
      <c r="L78" s="266"/>
      <c r="M78" s="273"/>
      <c r="N78" s="266"/>
      <c r="O78" s="272"/>
      <c r="P78" s="266"/>
      <c r="Q78" s="273"/>
    </row>
    <row r="79" spans="1:18" s="19" customFormat="1" ht="9" customHeight="1">
      <c r="A79" s="282" t="s">
        <v>81</v>
      </c>
      <c r="B79" s="280"/>
      <c r="C79" s="290"/>
      <c r="D79" s="291"/>
      <c r="E79" s="292"/>
      <c r="F79" s="293"/>
      <c r="G79" s="292"/>
      <c r="H79" s="294"/>
      <c r="I79" s="295" t="s">
        <v>82</v>
      </c>
      <c r="J79" s="280"/>
      <c r="K79" s="279"/>
      <c r="L79" s="280"/>
      <c r="M79" s="281"/>
      <c r="N79" s="280">
        <f>Q4</f>
        <v>0</v>
      </c>
      <c r="O79" s="279"/>
      <c r="P79" s="280"/>
      <c r="Q79" s="296">
        <f>MIN(4,'Boys Si Main Draw Prep'!R5)</f>
        <v>0</v>
      </c>
    </row>
  </sheetData>
  <mergeCells count="1">
    <mergeCell ref="A4:C4"/>
  </mergeCells>
  <phoneticPr fontId="78" type="noConversion"/>
  <conditionalFormatting sqref="F67:H67 F51:H51 F53:H53 F39:H39 F41:H41 F43:H43 F45:H45 F47:H47 G23 G25 G27 G29 G31 G33 G35 G37 F49:H49 F69:H69 F55:H55 F57:H57 F59:H59 F61:H61 F63:H63 F65:H65 G7 G9 G11 G13 G15 G17 G19 G21">
    <cfRule type="expression" dxfId="428" priority="15" stopIfTrue="1">
      <formula>AND($D7&lt;9,$C7&gt;0)</formula>
    </cfRule>
  </conditionalFormatting>
  <conditionalFormatting sqref="H40 H60 J50 H24 H48 H32 J58 H68 H36 H56 J66 H64 J10 L46 H28 L14 J18 J26 J34 L30 L62 H44 J42 H52 H8 H16 H20 H12 N22">
    <cfRule type="expression" dxfId="427" priority="16" stopIfTrue="1">
      <formula>AND($N$1="CU",H8="Umpire")</formula>
    </cfRule>
    <cfRule type="expression" dxfId="426" priority="17" stopIfTrue="1">
      <formula>AND($N$1="CU",H8&lt;&gt;"Umpire",I8&lt;&gt;"")</formula>
    </cfRule>
    <cfRule type="expression" dxfId="425" priority="18" stopIfTrue="1">
      <formula>AND($N$1="CU",H8&lt;&gt;"Umpire")</formula>
    </cfRule>
  </conditionalFormatting>
  <conditionalFormatting sqref="D53 D47 D45 D43 D41 D39 D69 D67 D49 D65 D63 D61 D59 D57 D55 D51">
    <cfRule type="expression" dxfId="424" priority="19" stopIfTrue="1">
      <formula>AND($D39&lt;9,$C39&gt;0)</formula>
    </cfRule>
  </conditionalFormatting>
  <conditionalFormatting sqref="E55 E57 E59 E61 E63 E65 E67 E69 E39 E41 E43 E45 E47 E49 E51 E53">
    <cfRule type="cellIs" dxfId="423" priority="20" stopIfTrue="1" operator="equal">
      <formula>"Bye"</formula>
    </cfRule>
    <cfRule type="expression" dxfId="422" priority="21" stopIfTrue="1">
      <formula>AND($D39&lt;9,$C39&gt;0)</formula>
    </cfRule>
  </conditionalFormatting>
  <conditionalFormatting sqref="L10 L18 L26 L34 N30 N62 L58 L66 N14 N46 L42 L50 P22 J8 J12 J16 J20 J24 J28 J32 J36 J56 J60 J64 J68 J40 J44 J48 J52">
    <cfRule type="expression" dxfId="421" priority="22" stopIfTrue="1">
      <formula>I8="as"</formula>
    </cfRule>
    <cfRule type="expression" dxfId="420" priority="23" stopIfTrue="1">
      <formula>I8="bs"</formula>
    </cfRule>
  </conditionalFormatting>
  <conditionalFormatting sqref="B7 B9 B11 B13 B15 B21 B23 B29 B31 B37 B55 B57 B59 B61 B63 B65 B67 B69 B39 B41 B43 B45 B47 B49 B51 B53 B17 B19 B25 B27 B35 B33">
    <cfRule type="cellIs" dxfId="419" priority="24" stopIfTrue="1" operator="equal">
      <formula>"QA"</formula>
    </cfRule>
    <cfRule type="cellIs" dxfId="418" priority="25" stopIfTrue="1" operator="equal">
      <formula>"DA"</formula>
    </cfRule>
  </conditionalFormatting>
  <conditionalFormatting sqref="I8 I12 I16 I20 I24 I28 I32 I36 M30 M14 K10 K34 Q79 K18 K26 O22">
    <cfRule type="expression" dxfId="417" priority="26" stopIfTrue="1">
      <formula>$N$1="CU"</formula>
    </cfRule>
  </conditionalFormatting>
  <conditionalFormatting sqref="E35 E37 E25 E33 E31 E29 E27 E23 E19 E21 E9 E17 E15 E13 E11 E7">
    <cfRule type="cellIs" dxfId="416" priority="27" stopIfTrue="1" operator="equal">
      <formula>"Bye"</formula>
    </cfRule>
  </conditionalFormatting>
  <conditionalFormatting sqref="D9 D7 D11 D13 D15 D17 D19 D21 D23 D25 D27 D29 D31 D33 D35 D37">
    <cfRule type="expression" dxfId="415" priority="28" stopIfTrue="1">
      <formula>$D7&lt;5</formula>
    </cfRule>
  </conditionalFormatting>
  <conditionalFormatting sqref="J8">
    <cfRule type="cellIs" dxfId="414" priority="13" stopIfTrue="1" operator="equal">
      <formula>"QA"</formula>
    </cfRule>
    <cfRule type="cellIs" dxfId="413" priority="14" stopIfTrue="1" operator="equal">
      <formula>"DA"</formula>
    </cfRule>
  </conditionalFormatting>
  <conditionalFormatting sqref="J16">
    <cfRule type="cellIs" dxfId="412" priority="11" stopIfTrue="1" operator="equal">
      <formula>"QA"</formula>
    </cfRule>
    <cfRule type="cellIs" dxfId="411" priority="12" stopIfTrue="1" operator="equal">
      <formula>"DA"</formula>
    </cfRule>
  </conditionalFormatting>
  <conditionalFormatting sqref="J24">
    <cfRule type="cellIs" dxfId="410" priority="9" stopIfTrue="1" operator="equal">
      <formula>"QA"</formula>
    </cfRule>
    <cfRule type="cellIs" dxfId="409" priority="10" stopIfTrue="1" operator="equal">
      <formula>"DA"</formula>
    </cfRule>
  </conditionalFormatting>
  <conditionalFormatting sqref="J28">
    <cfRule type="cellIs" dxfId="408" priority="7" stopIfTrue="1" operator="equal">
      <formula>"QA"</formula>
    </cfRule>
    <cfRule type="cellIs" dxfId="407" priority="8" stopIfTrue="1" operator="equal">
      <formula>"DA"</formula>
    </cfRule>
  </conditionalFormatting>
  <conditionalFormatting sqref="J36">
    <cfRule type="cellIs" dxfId="406" priority="5" stopIfTrue="1" operator="equal">
      <formula>"QA"</formula>
    </cfRule>
    <cfRule type="cellIs" dxfId="405" priority="6" stopIfTrue="1" operator="equal">
      <formula>"DA"</formula>
    </cfRule>
  </conditionalFormatting>
  <conditionalFormatting sqref="J32">
    <cfRule type="cellIs" dxfId="404" priority="3" stopIfTrue="1" operator="equal">
      <formula>"QA"</formula>
    </cfRule>
    <cfRule type="cellIs" dxfId="403" priority="4" stopIfTrue="1" operator="equal">
      <formula>"DA"</formula>
    </cfRule>
  </conditionalFormatting>
  <conditionalFormatting sqref="J20">
    <cfRule type="cellIs" dxfId="402" priority="1" stopIfTrue="1" operator="equal">
      <formula>"QA"</formula>
    </cfRule>
    <cfRule type="cellIs" dxfId="401" priority="2" stopIfTrue="1" operator="equal">
      <formula>"DA"</formula>
    </cfRule>
  </conditionalFormatting>
  <dataValidations count="1">
    <dataValidation type="list" allowBlank="1" showInputMessage="1" sqref="H40 H56 H44 H36 H52 H60 H48 H24 H68 H28 H64 H32 H20 H8 H12 H16 J66 J58 L30 L62 J34 J26 J18 J10 L14 J50 J42 L46 N22">
      <formula1>$T$7:$T$16</formula1>
    </dataValidation>
  </dataValidations>
  <printOptions horizontalCentered="1"/>
  <pageMargins left="0.35433070866141736" right="0.35433070866141736" top="0.39370078740157483" bottom="0.39370078740157483" header="0" footer="0"/>
  <pageSetup paperSize="9" scale="73" orientation="landscape" horizontalDpi="360" verticalDpi="200" r:id="rId1"/>
  <headerFooter alignWithMargins="0"/>
  <drawing r:id="rId2"/>
  <legacyDrawing r:id="rId3"/>
</worksheet>
</file>

<file path=xl/worksheets/sheet5.xml><?xml version="1.0" encoding="utf-8"?>
<worksheet xmlns="http://schemas.openxmlformats.org/spreadsheetml/2006/main" xmlns:r="http://schemas.openxmlformats.org/officeDocument/2006/relationships">
  <sheetPr codeName="Sheet139">
    <pageSetUpPr fitToPage="1"/>
  </sheetPr>
  <dimension ref="A1:T79"/>
  <sheetViews>
    <sheetView showGridLines="0" showZeros="0" workbookViewId="0">
      <selection activeCell="A4" sqref="A4:C4"/>
    </sheetView>
  </sheetViews>
  <sheetFormatPr defaultRowHeight="12.75"/>
  <cols>
    <col min="1" max="2" width="3.28515625" customWidth="1"/>
    <col min="3" max="3" width="4.7109375" customWidth="1"/>
    <col min="4" max="4" width="4.28515625" customWidth="1"/>
    <col min="5" max="5" width="12.7109375" customWidth="1"/>
    <col min="6" max="6" width="2.7109375" customWidth="1"/>
    <col min="7" max="7" width="7.7109375" customWidth="1"/>
    <col min="8" max="8" width="5.85546875" customWidth="1"/>
    <col min="9" max="9" width="1.7109375" style="172" customWidth="1"/>
    <col min="10" max="10" width="10.7109375" customWidth="1"/>
    <col min="11" max="11" width="1.7109375" style="172" customWidth="1"/>
    <col min="12" max="12" width="10.7109375" customWidth="1"/>
    <col min="13" max="13" width="1.7109375" style="173" customWidth="1"/>
    <col min="14" max="14" width="10.7109375" customWidth="1"/>
    <col min="15" max="15" width="1.7109375" style="172" customWidth="1"/>
    <col min="16" max="16" width="10.7109375" customWidth="1"/>
    <col min="17" max="17" width="1.7109375" style="173" customWidth="1"/>
    <col min="18" max="18" width="0" hidden="1" customWidth="1"/>
    <col min="19" max="19" width="8.7109375" customWidth="1"/>
    <col min="20" max="20" width="9.140625" hidden="1" customWidth="1"/>
  </cols>
  <sheetData>
    <row r="1" spans="1:20" s="174" customFormat="1" ht="21.75" customHeight="1">
      <c r="A1" s="82">
        <f>'Week SetUp'!$A$6</f>
        <v>0</v>
      </c>
      <c r="B1" s="82"/>
      <c r="C1" s="177"/>
      <c r="D1" s="177"/>
      <c r="E1" s="177"/>
      <c r="F1" s="177"/>
      <c r="G1" s="177"/>
      <c r="H1" s="177"/>
      <c r="I1" s="178"/>
      <c r="J1" s="146" t="s">
        <v>49</v>
      </c>
      <c r="K1" s="146"/>
      <c r="L1" s="83"/>
      <c r="M1" s="178"/>
      <c r="N1" s="178" t="s">
        <v>378</v>
      </c>
      <c r="O1" s="178"/>
      <c r="P1" s="177"/>
      <c r="Q1" s="178"/>
    </row>
    <row r="2" spans="1:20" s="103" customFormat="1">
      <c r="A2" s="85" t="str">
        <f>'Week SetUp'!$A$8</f>
        <v>ITF Junior Circuit</v>
      </c>
      <c r="B2" s="85"/>
      <c r="C2" s="85"/>
      <c r="D2" s="85"/>
      <c r="E2" s="85"/>
      <c r="F2" s="179"/>
      <c r="G2" s="108"/>
      <c r="H2" s="108"/>
      <c r="I2" s="180"/>
      <c r="J2" s="146" t="s">
        <v>83</v>
      </c>
      <c r="K2" s="146"/>
      <c r="L2" s="146"/>
      <c r="M2" s="180"/>
      <c r="N2" s="108"/>
      <c r="O2" s="180"/>
      <c r="P2" s="108"/>
      <c r="Q2" s="180"/>
    </row>
    <row r="3" spans="1:20" s="20" customFormat="1" ht="11.25" customHeight="1">
      <c r="A3" s="63" t="s">
        <v>12</v>
      </c>
      <c r="B3" s="63"/>
      <c r="C3" s="63"/>
      <c r="D3" s="63"/>
      <c r="E3" s="63"/>
      <c r="F3" s="63" t="s">
        <v>6</v>
      </c>
      <c r="G3" s="63"/>
      <c r="H3" s="63"/>
      <c r="I3" s="182"/>
      <c r="J3" s="63" t="s">
        <v>7</v>
      </c>
      <c r="K3" s="182"/>
      <c r="L3" s="63" t="s">
        <v>18</v>
      </c>
      <c r="M3" s="182"/>
      <c r="N3" s="63"/>
      <c r="O3" s="182"/>
      <c r="P3" s="63"/>
      <c r="Q3" s="64" t="s">
        <v>8</v>
      </c>
    </row>
    <row r="4" spans="1:20" s="39" customFormat="1" ht="11.25" customHeight="1" thickBot="1">
      <c r="A4" s="711">
        <f>'Week SetUp'!$A$10</f>
        <v>0</v>
      </c>
      <c r="B4" s="711"/>
      <c r="C4" s="711"/>
      <c r="D4" s="184"/>
      <c r="E4" s="184"/>
      <c r="F4" s="184">
        <f>'Week SetUp'!$C$10</f>
        <v>0</v>
      </c>
      <c r="G4" s="92"/>
      <c r="H4" s="184"/>
      <c r="I4" s="185"/>
      <c r="J4" s="186">
        <f>'Week SetUp'!$D$10</f>
        <v>0</v>
      </c>
      <c r="K4" s="185"/>
      <c r="L4" s="187">
        <f>'Week SetUp'!$A$12</f>
        <v>0</v>
      </c>
      <c r="M4" s="185"/>
      <c r="N4" s="184"/>
      <c r="O4" s="185"/>
      <c r="P4" s="184"/>
      <c r="Q4" s="76">
        <f>'Week SetUp'!$E$10</f>
        <v>0</v>
      </c>
    </row>
    <row r="5" spans="1:20" s="20" customFormat="1" ht="9.75">
      <c r="A5" s="188"/>
      <c r="B5" s="189" t="s">
        <v>52</v>
      </c>
      <c r="C5" s="189" t="s">
        <v>53</v>
      </c>
      <c r="D5" s="189" t="s">
        <v>54</v>
      </c>
      <c r="E5" s="190" t="s">
        <v>55</v>
      </c>
      <c r="F5" s="190" t="s">
        <v>14</v>
      </c>
      <c r="G5" s="190"/>
      <c r="H5" s="190" t="s">
        <v>56</v>
      </c>
      <c r="I5" s="190"/>
      <c r="J5" s="189" t="s">
        <v>57</v>
      </c>
      <c r="K5" s="191"/>
      <c r="L5" s="189" t="s">
        <v>84</v>
      </c>
      <c r="M5" s="191"/>
      <c r="N5" s="189" t="s">
        <v>58</v>
      </c>
      <c r="O5" s="191"/>
      <c r="P5" s="189" t="s">
        <v>59</v>
      </c>
      <c r="Q5" s="192"/>
    </row>
    <row r="6" spans="1:20" s="20" customFormat="1" ht="3.75" customHeight="1" thickBot="1">
      <c r="A6" s="193"/>
      <c r="B6" s="194"/>
      <c r="C6" s="91"/>
      <c r="D6" s="194"/>
      <c r="E6" s="195"/>
      <c r="F6" s="195"/>
      <c r="G6" s="196"/>
      <c r="H6" s="195"/>
      <c r="I6" s="197"/>
      <c r="J6" s="194"/>
      <c r="K6" s="197"/>
      <c r="L6" s="194"/>
      <c r="M6" s="197"/>
      <c r="N6" s="194"/>
      <c r="O6" s="197"/>
      <c r="P6" s="194"/>
      <c r="Q6" s="198"/>
    </row>
    <row r="7" spans="1:20" s="50" customFormat="1" ht="10.5" customHeight="1">
      <c r="A7" s="200">
        <v>1</v>
      </c>
      <c r="B7" s="202" t="str">
        <f>IF($D7="","",VLOOKUP($D7,'Boys Si Main Draw Prep'!$A$7:$P$38,15))</f>
        <v/>
      </c>
      <c r="C7" s="202" t="str">
        <f>IF($D7="","",VLOOKUP($D7,'Boys Si Main Draw Prep'!$A$7:$P$38,16))</f>
        <v/>
      </c>
      <c r="D7" s="203"/>
      <c r="E7" s="204" t="str">
        <f>UPPER(IF($D7="","",VLOOKUP($D7,'Boys Si Main Draw Prep'!$A$7:$P$38,2)))</f>
        <v/>
      </c>
      <c r="F7" s="204" t="str">
        <f>IF($D7="","",VLOOKUP($D7,'Boys Si Main Draw Prep'!$A$7:$P$38,3))</f>
        <v/>
      </c>
      <c r="G7" s="204"/>
      <c r="H7" s="204" t="str">
        <f>IF($D7="","",VLOOKUP($D7,'Boys Si Main Draw Prep'!$A$7:$P$38,4))</f>
        <v/>
      </c>
      <c r="I7" s="206"/>
      <c r="J7" s="205"/>
      <c r="K7" s="205"/>
      <c r="L7" s="205"/>
      <c r="M7" s="205"/>
      <c r="N7" s="208"/>
      <c r="O7" s="210"/>
      <c r="P7" s="211"/>
      <c r="Q7" s="212"/>
      <c r="R7" s="213"/>
      <c r="T7" s="214" t="e">
        <f>#REF!</f>
        <v>#REF!</v>
      </c>
    </row>
    <row r="8" spans="1:20" s="50" customFormat="1" ht="9.6" customHeight="1">
      <c r="A8" s="215"/>
      <c r="B8" s="216"/>
      <c r="C8" s="216"/>
      <c r="D8" s="216"/>
      <c r="E8" s="217"/>
      <c r="F8" s="217"/>
      <c r="G8" s="218"/>
      <c r="H8" s="219" t="s">
        <v>15</v>
      </c>
      <c r="I8" s="220"/>
      <c r="J8" s="221" t="str">
        <f>UPPER(IF(OR(I8="a",I8="as"),E7,IF(OR(I8="b",I8="bs"),E9,)))</f>
        <v/>
      </c>
      <c r="K8" s="221"/>
      <c r="L8" s="205"/>
      <c r="M8" s="205"/>
      <c r="N8" s="208"/>
      <c r="O8" s="210"/>
      <c r="P8" s="211"/>
      <c r="Q8" s="212"/>
      <c r="R8" s="213"/>
      <c r="T8" s="222" t="e">
        <f>#REF!</f>
        <v>#REF!</v>
      </c>
    </row>
    <row r="9" spans="1:20" s="50" customFormat="1" ht="9.6" customHeight="1">
      <c r="A9" s="215">
        <v>2</v>
      </c>
      <c r="B9" s="202" t="str">
        <f>IF($D9="","",VLOOKUP($D9,'Boys Si Main Draw Prep'!$A$7:$P$38,15))</f>
        <v/>
      </c>
      <c r="C9" s="202" t="str">
        <f>IF($D9="","",VLOOKUP($D9,'Boys Si Main Draw Prep'!$A$7:$P$38,16))</f>
        <v/>
      </c>
      <c r="D9" s="203"/>
      <c r="E9" s="223" t="str">
        <f>UPPER(IF($D9="","",VLOOKUP($D9,'Boys Si Main Draw Prep'!$A$7:$P$38,2)))</f>
        <v/>
      </c>
      <c r="F9" s="223" t="str">
        <f>IF($D9="","",VLOOKUP($D9,'Boys Si Main Draw Prep'!$A$7:$P$38,3))</f>
        <v/>
      </c>
      <c r="G9" s="223"/>
      <c r="H9" s="223" t="str">
        <f>IF($D9="","",VLOOKUP($D9,'Boys Si Main Draw Prep'!$A$7:$P$38,4))</f>
        <v/>
      </c>
      <c r="I9" s="224"/>
      <c r="J9" s="205"/>
      <c r="K9" s="225"/>
      <c r="L9" s="205"/>
      <c r="M9" s="205"/>
      <c r="N9" s="208"/>
      <c r="O9" s="210"/>
      <c r="P9" s="211"/>
      <c r="Q9" s="212"/>
      <c r="R9" s="213"/>
      <c r="T9" s="222" t="e">
        <f>#REF!</f>
        <v>#REF!</v>
      </c>
    </row>
    <row r="10" spans="1:20" s="50" customFormat="1" ht="9.6" customHeight="1">
      <c r="A10" s="215"/>
      <c r="B10" s="216"/>
      <c r="C10" s="216"/>
      <c r="D10" s="226"/>
      <c r="E10" s="217"/>
      <c r="F10" s="217"/>
      <c r="G10" s="218"/>
      <c r="H10" s="217"/>
      <c r="I10" s="227"/>
      <c r="J10" s="219" t="s">
        <v>15</v>
      </c>
      <c r="K10" s="228"/>
      <c r="L10" s="221" t="str">
        <f>UPPER(IF(OR(K10="a",K10="as"),J8,IF(OR(K10="b",K10="bs"),J12,)))</f>
        <v/>
      </c>
      <c r="M10" s="229"/>
      <c r="N10" s="230"/>
      <c r="O10" s="230"/>
      <c r="P10" s="211"/>
      <c r="Q10" s="212"/>
      <c r="R10" s="213"/>
      <c r="T10" s="222" t="e">
        <f>#REF!</f>
        <v>#REF!</v>
      </c>
    </row>
    <row r="11" spans="1:20" s="50" customFormat="1" ht="9.6" customHeight="1">
      <c r="A11" s="215">
        <v>3</v>
      </c>
      <c r="B11" s="202" t="str">
        <f>IF($D11="","",VLOOKUP($D11,'Boys Si Main Draw Prep'!$A$7:$P$38,15))</f>
        <v/>
      </c>
      <c r="C11" s="202" t="str">
        <f>IF($D11="","",VLOOKUP($D11,'Boys Si Main Draw Prep'!$A$7:$P$38,16))</f>
        <v/>
      </c>
      <c r="D11" s="203"/>
      <c r="E11" s="223" t="str">
        <f>UPPER(IF($D11="","",VLOOKUP($D11,'Boys Si Main Draw Prep'!$A$7:$P$38,2)))</f>
        <v/>
      </c>
      <c r="F11" s="223" t="str">
        <f>IF($D11="","",VLOOKUP($D11,'Boys Si Main Draw Prep'!$A$7:$P$38,3))</f>
        <v/>
      </c>
      <c r="G11" s="223"/>
      <c r="H11" s="223" t="str">
        <f>IF($D11="","",VLOOKUP($D11,'Boys Si Main Draw Prep'!$A$7:$P$38,4))</f>
        <v/>
      </c>
      <c r="I11" s="206"/>
      <c r="J11" s="205"/>
      <c r="K11" s="231"/>
      <c r="L11" s="205"/>
      <c r="M11" s="232"/>
      <c r="N11" s="230"/>
      <c r="O11" s="230"/>
      <c r="P11" s="211"/>
      <c r="Q11" s="212"/>
      <c r="R11" s="213"/>
      <c r="T11" s="222" t="e">
        <f>#REF!</f>
        <v>#REF!</v>
      </c>
    </row>
    <row r="12" spans="1:20" s="50" customFormat="1" ht="9.6" customHeight="1">
      <c r="A12" s="215"/>
      <c r="B12" s="216"/>
      <c r="C12" s="216"/>
      <c r="D12" s="226"/>
      <c r="E12" s="217"/>
      <c r="F12" s="217"/>
      <c r="G12" s="218"/>
      <c r="H12" s="219" t="s">
        <v>15</v>
      </c>
      <c r="I12" s="220"/>
      <c r="J12" s="221" t="str">
        <f>UPPER(IF(OR(I12="a",I12="as"),E11,IF(OR(I12="b",I12="bs"),E13,)))</f>
        <v/>
      </c>
      <c r="K12" s="233"/>
      <c r="L12" s="205"/>
      <c r="M12" s="232"/>
      <c r="N12" s="230"/>
      <c r="O12" s="230"/>
      <c r="P12" s="211"/>
      <c r="Q12" s="212"/>
      <c r="R12" s="213"/>
      <c r="T12" s="222" t="e">
        <f>#REF!</f>
        <v>#REF!</v>
      </c>
    </row>
    <row r="13" spans="1:20" s="50" customFormat="1" ht="9.6" customHeight="1">
      <c r="A13" s="215">
        <v>4</v>
      </c>
      <c r="B13" s="202" t="str">
        <f>IF($D13="","",VLOOKUP($D13,'Boys Si Main Draw Prep'!$A$7:$P$38,15))</f>
        <v/>
      </c>
      <c r="C13" s="202" t="str">
        <f>IF($D13="","",VLOOKUP($D13,'Boys Si Main Draw Prep'!$A$7:$P$38,16))</f>
        <v/>
      </c>
      <c r="D13" s="203"/>
      <c r="E13" s="223" t="str">
        <f>UPPER(IF($D13="","",VLOOKUP($D13,'Boys Si Main Draw Prep'!$A$7:$P$38,2)))</f>
        <v/>
      </c>
      <c r="F13" s="223" t="str">
        <f>IF($D13="","",VLOOKUP($D13,'Boys Si Main Draw Prep'!$A$7:$P$38,3))</f>
        <v/>
      </c>
      <c r="G13" s="223"/>
      <c r="H13" s="223" t="str">
        <f>IF($D13="","",VLOOKUP($D13,'Boys Si Main Draw Prep'!$A$7:$P$38,4))</f>
        <v/>
      </c>
      <c r="I13" s="234"/>
      <c r="J13" s="205"/>
      <c r="K13" s="205"/>
      <c r="L13" s="205"/>
      <c r="M13" s="232"/>
      <c r="N13" s="230"/>
      <c r="O13" s="230"/>
      <c r="P13" s="211"/>
      <c r="Q13" s="212"/>
      <c r="R13" s="213"/>
      <c r="T13" s="222" t="e">
        <f>#REF!</f>
        <v>#REF!</v>
      </c>
    </row>
    <row r="14" spans="1:20" s="50" customFormat="1" ht="9.6" customHeight="1">
      <c r="A14" s="215"/>
      <c r="B14" s="216"/>
      <c r="C14" s="216"/>
      <c r="D14" s="226"/>
      <c r="E14" s="205"/>
      <c r="F14" s="205"/>
      <c r="G14" s="68"/>
      <c r="H14" s="235"/>
      <c r="I14" s="227"/>
      <c r="J14" s="205"/>
      <c r="K14" s="205"/>
      <c r="L14" s="219" t="s">
        <v>15</v>
      </c>
      <c r="M14" s="228"/>
      <c r="N14" s="221" t="str">
        <f>UPPER(IF(OR(M14="a",M14="as"),L10,IF(OR(M14="b",M14="bs"),L18,)))</f>
        <v/>
      </c>
      <c r="O14" s="229"/>
      <c r="P14" s="211"/>
      <c r="Q14" s="212"/>
      <c r="R14" s="213"/>
      <c r="T14" s="222" t="e">
        <f>#REF!</f>
        <v>#REF!</v>
      </c>
    </row>
    <row r="15" spans="1:20" s="50" customFormat="1" ht="9.6" customHeight="1">
      <c r="A15" s="215">
        <v>5</v>
      </c>
      <c r="B15" s="202" t="str">
        <f>IF($D15="","",VLOOKUP($D15,'Boys Si Main Draw Prep'!$A$7:$P$38,15))</f>
        <v/>
      </c>
      <c r="C15" s="202" t="str">
        <f>IF($D15="","",VLOOKUP($D15,'Boys Si Main Draw Prep'!$A$7:$P$38,16))</f>
        <v/>
      </c>
      <c r="D15" s="203"/>
      <c r="E15" s="223" t="str">
        <f>UPPER(IF($D15="","",VLOOKUP($D15,'Boys Si Main Draw Prep'!$A$7:$P$38,2)))</f>
        <v/>
      </c>
      <c r="F15" s="223" t="str">
        <f>IF($D15="","",VLOOKUP($D15,'Boys Si Main Draw Prep'!$A$7:$P$38,3))</f>
        <v/>
      </c>
      <c r="G15" s="223"/>
      <c r="H15" s="223" t="str">
        <f>IF($D15="","",VLOOKUP($D15,'Boys Si Main Draw Prep'!$A$7:$P$38,4))</f>
        <v/>
      </c>
      <c r="I15" s="236"/>
      <c r="J15" s="205"/>
      <c r="K15" s="205"/>
      <c r="L15" s="205"/>
      <c r="M15" s="232"/>
      <c r="N15" s="205"/>
      <c r="O15" s="297"/>
      <c r="P15" s="208"/>
      <c r="Q15" s="210"/>
      <c r="R15" s="213"/>
      <c r="T15" s="222" t="e">
        <f>#REF!</f>
        <v>#REF!</v>
      </c>
    </row>
    <row r="16" spans="1:20" s="50" customFormat="1" ht="9.6" customHeight="1" thickBot="1">
      <c r="A16" s="215"/>
      <c r="B16" s="216"/>
      <c r="C16" s="216"/>
      <c r="D16" s="226"/>
      <c r="E16" s="217"/>
      <c r="F16" s="217"/>
      <c r="G16" s="218"/>
      <c r="H16" s="219" t="s">
        <v>15</v>
      </c>
      <c r="I16" s="220"/>
      <c r="J16" s="221" t="str">
        <f>UPPER(IF(OR(I16="a",I16="as"),E15,IF(OR(I16="b",I16="bs"),E17,)))</f>
        <v/>
      </c>
      <c r="K16" s="221"/>
      <c r="L16" s="205"/>
      <c r="M16" s="232"/>
      <c r="N16" s="208"/>
      <c r="O16" s="297"/>
      <c r="P16" s="208"/>
      <c r="Q16" s="210"/>
      <c r="R16" s="213"/>
      <c r="T16" s="237" t="e">
        <f>#REF!</f>
        <v>#REF!</v>
      </c>
    </row>
    <row r="17" spans="1:18" s="50" customFormat="1" ht="9.6" customHeight="1">
      <c r="A17" s="215">
        <v>6</v>
      </c>
      <c r="B17" s="202" t="str">
        <f>IF($D17="","",VLOOKUP($D17,'Boys Si Main Draw Prep'!$A$7:$P$38,15))</f>
        <v/>
      </c>
      <c r="C17" s="202" t="str">
        <f>IF($D17="","",VLOOKUP($D17,'Boys Si Main Draw Prep'!$A$7:$P$38,16))</f>
        <v/>
      </c>
      <c r="D17" s="203"/>
      <c r="E17" s="223" t="str">
        <f>UPPER(IF($D17="","",VLOOKUP($D17,'Boys Si Main Draw Prep'!$A$7:$P$38,2)))</f>
        <v/>
      </c>
      <c r="F17" s="223" t="str">
        <f>IF($D17="","",VLOOKUP($D17,'Boys Si Main Draw Prep'!$A$7:$P$38,3))</f>
        <v/>
      </c>
      <c r="G17" s="223"/>
      <c r="H17" s="223" t="str">
        <f>IF($D17="","",VLOOKUP($D17,'Boys Si Main Draw Prep'!$A$7:$P$38,4))</f>
        <v/>
      </c>
      <c r="I17" s="224"/>
      <c r="J17" s="205"/>
      <c r="K17" s="225"/>
      <c r="L17" s="205"/>
      <c r="M17" s="232"/>
      <c r="N17" s="208"/>
      <c r="O17" s="297"/>
      <c r="P17" s="208"/>
      <c r="Q17" s="210"/>
      <c r="R17" s="213"/>
    </row>
    <row r="18" spans="1:18" s="50" customFormat="1" ht="9.6" customHeight="1">
      <c r="A18" s="215"/>
      <c r="B18" s="216"/>
      <c r="C18" s="216"/>
      <c r="D18" s="226"/>
      <c r="E18" s="217"/>
      <c r="F18" s="217"/>
      <c r="G18" s="218"/>
      <c r="H18" s="205"/>
      <c r="I18" s="227"/>
      <c r="J18" s="219" t="s">
        <v>15</v>
      </c>
      <c r="K18" s="228"/>
      <c r="L18" s="221" t="str">
        <f>UPPER(IF(OR(K18="a",K18="as"),J16,IF(OR(K18="b",K18="bs"),J20,)))</f>
        <v/>
      </c>
      <c r="M18" s="238"/>
      <c r="N18" s="208"/>
      <c r="O18" s="297"/>
      <c r="P18" s="208"/>
      <c r="Q18" s="210"/>
      <c r="R18" s="213"/>
    </row>
    <row r="19" spans="1:18" s="50" customFormat="1" ht="9.6" customHeight="1">
      <c r="A19" s="215">
        <v>7</v>
      </c>
      <c r="B19" s="202" t="str">
        <f>IF($D19="","",VLOOKUP($D19,'Boys Si Main Draw Prep'!$A$7:$P$38,15))</f>
        <v/>
      </c>
      <c r="C19" s="202" t="str">
        <f>IF($D19="","",VLOOKUP($D19,'Boys Si Main Draw Prep'!$A$7:$P$38,16))</f>
        <v/>
      </c>
      <c r="D19" s="203"/>
      <c r="E19" s="223" t="str">
        <f>UPPER(IF($D19="","",VLOOKUP($D19,'Boys Si Main Draw Prep'!$A$7:$P$38,2)))</f>
        <v/>
      </c>
      <c r="F19" s="223" t="str">
        <f>IF($D19="","",VLOOKUP($D19,'Boys Si Main Draw Prep'!$A$7:$P$38,3))</f>
        <v/>
      </c>
      <c r="G19" s="223"/>
      <c r="H19" s="223" t="str">
        <f>IF($D19="","",VLOOKUP($D19,'Boys Si Main Draw Prep'!$A$7:$P$38,4))</f>
        <v/>
      </c>
      <c r="I19" s="206"/>
      <c r="J19" s="205"/>
      <c r="K19" s="231"/>
      <c r="L19" s="205"/>
      <c r="M19" s="230"/>
      <c r="N19" s="208"/>
      <c r="O19" s="297"/>
      <c r="P19" s="208"/>
      <c r="Q19" s="210"/>
      <c r="R19" s="213"/>
    </row>
    <row r="20" spans="1:18" s="50" customFormat="1" ht="9.6" customHeight="1">
      <c r="A20" s="215"/>
      <c r="B20" s="216"/>
      <c r="C20" s="216"/>
      <c r="D20" s="216"/>
      <c r="E20" s="217"/>
      <c r="F20" s="217"/>
      <c r="G20" s="218"/>
      <c r="H20" s="219" t="s">
        <v>15</v>
      </c>
      <c r="I20" s="220"/>
      <c r="J20" s="221" t="str">
        <f>UPPER(IF(OR(I20="a",I20="as"),E19,IF(OR(I20="b",I20="bs"),E21,)))</f>
        <v/>
      </c>
      <c r="K20" s="233"/>
      <c r="L20" s="205"/>
      <c r="M20" s="230"/>
      <c r="N20" s="208"/>
      <c r="O20" s="297"/>
      <c r="P20" s="208"/>
      <c r="Q20" s="210"/>
      <c r="R20" s="213"/>
    </row>
    <row r="21" spans="1:18" s="50" customFormat="1" ht="9.6" customHeight="1">
      <c r="A21" s="200">
        <v>8</v>
      </c>
      <c r="B21" s="202" t="str">
        <f>IF($D21="","",VLOOKUP($D21,'Boys Si Main Draw Prep'!$A$7:$P$38,15))</f>
        <v/>
      </c>
      <c r="C21" s="202" t="str">
        <f>IF($D21="","",VLOOKUP($D21,'Boys Si Main Draw Prep'!$A$7:$P$38,16))</f>
        <v/>
      </c>
      <c r="D21" s="203"/>
      <c r="E21" s="204" t="str">
        <f>UPPER(IF($D21="","",VLOOKUP($D21,'Boys Si Main Draw Prep'!$A$7:$P$38,2)))</f>
        <v/>
      </c>
      <c r="F21" s="204" t="str">
        <f>IF($D21="","",VLOOKUP($D21,'Boys Si Main Draw Prep'!$A$7:$P$38,3))</f>
        <v/>
      </c>
      <c r="G21" s="204"/>
      <c r="H21" s="204" t="str">
        <f>IF($D21="","",VLOOKUP($D21,'Boys Si Main Draw Prep'!$A$7:$P$38,4))</f>
        <v/>
      </c>
      <c r="I21" s="234"/>
      <c r="J21" s="205"/>
      <c r="K21" s="205"/>
      <c r="L21" s="205"/>
      <c r="M21" s="230"/>
      <c r="N21" s="208"/>
      <c r="O21" s="297"/>
      <c r="P21" s="208"/>
      <c r="Q21" s="210"/>
      <c r="R21" s="213"/>
    </row>
    <row r="22" spans="1:18" s="50" customFormat="1" ht="9.6" customHeight="1">
      <c r="A22" s="215"/>
      <c r="B22" s="216"/>
      <c r="C22" s="216"/>
      <c r="D22" s="216"/>
      <c r="E22" s="235"/>
      <c r="F22" s="235"/>
      <c r="G22" s="239"/>
      <c r="H22" s="235"/>
      <c r="I22" s="227"/>
      <c r="J22" s="205"/>
      <c r="K22" s="205"/>
      <c r="L22" s="205"/>
      <c r="M22" s="230"/>
      <c r="N22" s="219" t="s">
        <v>15</v>
      </c>
      <c r="O22" s="228"/>
      <c r="P22" s="221" t="str">
        <f>UPPER(IF(OR(O22="a",O22="as"),N14,IF(OR(O22="b",O22="bs"),N30,)))</f>
        <v/>
      </c>
      <c r="Q22" s="298"/>
      <c r="R22" s="213"/>
    </row>
    <row r="23" spans="1:18" s="50" customFormat="1" ht="9.6" customHeight="1">
      <c r="A23" s="200">
        <v>9</v>
      </c>
      <c r="B23" s="202" t="str">
        <f>IF($D23="","",VLOOKUP($D23,'Boys Si Main Draw Prep'!$A$7:$P$38,15))</f>
        <v/>
      </c>
      <c r="C23" s="202" t="str">
        <f>IF($D23="","",VLOOKUP($D23,'Boys Si Main Draw Prep'!$A$7:$P$38,16))</f>
        <v/>
      </c>
      <c r="D23" s="203"/>
      <c r="E23" s="204" t="str">
        <f>UPPER(IF($D23="","",VLOOKUP($D23,'Boys Si Main Draw Prep'!$A$7:$P$38,2)))</f>
        <v/>
      </c>
      <c r="F23" s="204" t="str">
        <f>IF($D23="","",VLOOKUP($D23,'Boys Si Main Draw Prep'!$A$7:$P$38,3))</f>
        <v/>
      </c>
      <c r="G23" s="204"/>
      <c r="H23" s="204" t="str">
        <f>IF($D23="","",VLOOKUP($D23,'Boys Si Main Draw Prep'!$A$7:$P$38,4))</f>
        <v/>
      </c>
      <c r="I23" s="206"/>
      <c r="J23" s="205"/>
      <c r="K23" s="205"/>
      <c r="L23" s="205"/>
      <c r="M23" s="230"/>
      <c r="N23" s="208"/>
      <c r="O23" s="297"/>
      <c r="P23" s="205"/>
      <c r="Q23" s="297"/>
      <c r="R23" s="213"/>
    </row>
    <row r="24" spans="1:18" s="50" customFormat="1" ht="9.6" customHeight="1">
      <c r="A24" s="215"/>
      <c r="B24" s="216"/>
      <c r="C24" s="216"/>
      <c r="D24" s="216"/>
      <c r="E24" s="217"/>
      <c r="F24" s="217"/>
      <c r="G24" s="218"/>
      <c r="H24" s="219" t="s">
        <v>15</v>
      </c>
      <c r="I24" s="220"/>
      <c r="J24" s="221" t="str">
        <f>UPPER(IF(OR(I24="a",I24="as"),E23,IF(OR(I24="b",I24="bs"),E25,)))</f>
        <v/>
      </c>
      <c r="K24" s="221"/>
      <c r="L24" s="205"/>
      <c r="M24" s="230"/>
      <c r="N24" s="208"/>
      <c r="O24" s="297"/>
      <c r="P24" s="208"/>
      <c r="Q24" s="297"/>
      <c r="R24" s="213"/>
    </row>
    <row r="25" spans="1:18" s="50" customFormat="1" ht="9.6" customHeight="1">
      <c r="A25" s="215">
        <v>10</v>
      </c>
      <c r="B25" s="202" t="str">
        <f>IF($D25="","",VLOOKUP($D25,'Boys Si Main Draw Prep'!$A$7:$P$38,15))</f>
        <v/>
      </c>
      <c r="C25" s="202" t="str">
        <f>IF($D25="","",VLOOKUP($D25,'Boys Si Main Draw Prep'!$A$7:$P$38,16))</f>
        <v/>
      </c>
      <c r="D25" s="203"/>
      <c r="E25" s="223" t="str">
        <f>UPPER(IF($D25="","",VLOOKUP($D25,'Boys Si Main Draw Prep'!$A$7:$P$38,2)))</f>
        <v/>
      </c>
      <c r="F25" s="223" t="str">
        <f>IF($D25="","",VLOOKUP($D25,'Boys Si Main Draw Prep'!$A$7:$P$38,3))</f>
        <v/>
      </c>
      <c r="G25" s="223"/>
      <c r="H25" s="223" t="str">
        <f>IF($D25="","",VLOOKUP($D25,'Boys Si Main Draw Prep'!$A$7:$P$38,4))</f>
        <v/>
      </c>
      <c r="I25" s="224"/>
      <c r="J25" s="205"/>
      <c r="K25" s="225"/>
      <c r="L25" s="205"/>
      <c r="M25" s="230"/>
      <c r="N25" s="208"/>
      <c r="O25" s="297"/>
      <c r="P25" s="208"/>
      <c r="Q25" s="297"/>
      <c r="R25" s="213"/>
    </row>
    <row r="26" spans="1:18" s="50" customFormat="1" ht="9.6" customHeight="1">
      <c r="A26" s="215"/>
      <c r="B26" s="216"/>
      <c r="C26" s="216"/>
      <c r="D26" s="226"/>
      <c r="E26" s="217"/>
      <c r="F26" s="217"/>
      <c r="G26" s="218"/>
      <c r="H26" s="217"/>
      <c r="I26" s="227"/>
      <c r="J26" s="219" t="s">
        <v>15</v>
      </c>
      <c r="K26" s="228"/>
      <c r="L26" s="221" t="str">
        <f>UPPER(IF(OR(K26="a",K26="as"),J24,IF(OR(K26="b",K26="bs"),J28,)))</f>
        <v/>
      </c>
      <c r="M26" s="229"/>
      <c r="N26" s="208"/>
      <c r="O26" s="297"/>
      <c r="P26" s="208"/>
      <c r="Q26" s="297"/>
      <c r="R26" s="213"/>
    </row>
    <row r="27" spans="1:18" s="50" customFormat="1" ht="9.6" customHeight="1">
      <c r="A27" s="215">
        <v>11</v>
      </c>
      <c r="B27" s="202" t="str">
        <f>IF($D27="","",VLOOKUP($D27,'Boys Si Main Draw Prep'!$A$7:$P$38,15))</f>
        <v/>
      </c>
      <c r="C27" s="202" t="str">
        <f>IF($D27="","",VLOOKUP($D27,'Boys Si Main Draw Prep'!$A$7:$P$38,16))</f>
        <v/>
      </c>
      <c r="D27" s="203"/>
      <c r="E27" s="223" t="str">
        <f>UPPER(IF($D27="","",VLOOKUP($D27,'Boys Si Main Draw Prep'!$A$7:$P$38,2)))</f>
        <v/>
      </c>
      <c r="F27" s="223" t="str">
        <f>IF($D27="","",VLOOKUP($D27,'Boys Si Main Draw Prep'!$A$7:$P$38,3))</f>
        <v/>
      </c>
      <c r="G27" s="223"/>
      <c r="H27" s="223" t="str">
        <f>IF($D27="","",VLOOKUP($D27,'Boys Si Main Draw Prep'!$A$7:$P$38,4))</f>
        <v/>
      </c>
      <c r="I27" s="206"/>
      <c r="J27" s="205"/>
      <c r="K27" s="231"/>
      <c r="L27" s="205"/>
      <c r="M27" s="232"/>
      <c r="N27" s="208"/>
      <c r="O27" s="297"/>
      <c r="P27" s="208"/>
      <c r="Q27" s="297"/>
      <c r="R27" s="213"/>
    </row>
    <row r="28" spans="1:18" s="50" customFormat="1" ht="9.6" customHeight="1">
      <c r="A28" s="241"/>
      <c r="B28" s="216"/>
      <c r="C28" s="216"/>
      <c r="D28" s="226"/>
      <c r="E28" s="217"/>
      <c r="F28" s="217"/>
      <c r="G28" s="218"/>
      <c r="H28" s="219" t="s">
        <v>15</v>
      </c>
      <c r="I28" s="220"/>
      <c r="J28" s="221" t="str">
        <f>UPPER(IF(OR(I28="a",I28="as"),E27,IF(OR(I28="b",I28="bs"),E29,)))</f>
        <v/>
      </c>
      <c r="K28" s="233"/>
      <c r="L28" s="205"/>
      <c r="M28" s="232"/>
      <c r="N28" s="208"/>
      <c r="O28" s="297"/>
      <c r="P28" s="208"/>
      <c r="Q28" s="297"/>
      <c r="R28" s="213"/>
    </row>
    <row r="29" spans="1:18" s="50" customFormat="1" ht="9.6" customHeight="1">
      <c r="A29" s="215">
        <v>12</v>
      </c>
      <c r="B29" s="202" t="str">
        <f>IF($D29="","",VLOOKUP($D29,'Boys Si Main Draw Prep'!$A$7:$P$38,15))</f>
        <v/>
      </c>
      <c r="C29" s="202" t="str">
        <f>IF($D29="","",VLOOKUP($D29,'Boys Si Main Draw Prep'!$A$7:$P$38,16))</f>
        <v/>
      </c>
      <c r="D29" s="203"/>
      <c r="E29" s="223" t="str">
        <f>UPPER(IF($D29="","",VLOOKUP($D29,'Boys Si Main Draw Prep'!$A$7:$P$38,2)))</f>
        <v/>
      </c>
      <c r="F29" s="223" t="str">
        <f>IF($D29="","",VLOOKUP($D29,'Boys Si Main Draw Prep'!$A$7:$P$38,3))</f>
        <v/>
      </c>
      <c r="G29" s="223"/>
      <c r="H29" s="223" t="str">
        <f>IF($D29="","",VLOOKUP($D29,'Boys Si Main Draw Prep'!$A$7:$P$38,4))</f>
        <v/>
      </c>
      <c r="I29" s="234"/>
      <c r="J29" s="205"/>
      <c r="K29" s="205"/>
      <c r="L29" s="205"/>
      <c r="M29" s="232"/>
      <c r="N29" s="208"/>
      <c r="O29" s="297"/>
      <c r="P29" s="208"/>
      <c r="Q29" s="297"/>
      <c r="R29" s="213"/>
    </row>
    <row r="30" spans="1:18" s="50" customFormat="1" ht="9.6" customHeight="1">
      <c r="A30" s="215"/>
      <c r="B30" s="216"/>
      <c r="C30" s="216"/>
      <c r="D30" s="226"/>
      <c r="E30" s="205"/>
      <c r="F30" s="205"/>
      <c r="G30" s="68"/>
      <c r="H30" s="235"/>
      <c r="I30" s="227"/>
      <c r="J30" s="205"/>
      <c r="K30" s="205"/>
      <c r="L30" s="219" t="s">
        <v>15</v>
      </c>
      <c r="M30" s="228"/>
      <c r="N30" s="221" t="str">
        <f>UPPER(IF(OR(M30="a",M30="as"),L26,IF(OR(M30="b",M30="bs"),L34,)))</f>
        <v/>
      </c>
      <c r="O30" s="299"/>
      <c r="P30" s="208"/>
      <c r="Q30" s="297"/>
      <c r="R30" s="213"/>
    </row>
    <row r="31" spans="1:18" s="50" customFormat="1" ht="9.6" customHeight="1">
      <c r="A31" s="215">
        <v>13</v>
      </c>
      <c r="B31" s="202" t="str">
        <f>IF($D31="","",VLOOKUP($D31,'Boys Si Main Draw Prep'!$A$7:$P$38,15))</f>
        <v/>
      </c>
      <c r="C31" s="202" t="str">
        <f>IF($D31="","",VLOOKUP($D31,'Boys Si Main Draw Prep'!$A$7:$P$38,16))</f>
        <v/>
      </c>
      <c r="D31" s="203"/>
      <c r="E31" s="223" t="str">
        <f>UPPER(IF($D31="","",VLOOKUP($D31,'Boys Si Main Draw Prep'!$A$7:$P$38,2)))</f>
        <v/>
      </c>
      <c r="F31" s="223" t="str">
        <f>IF($D31="","",VLOOKUP($D31,'Boys Si Main Draw Prep'!$A$7:$P$38,3))</f>
        <v/>
      </c>
      <c r="G31" s="223"/>
      <c r="H31" s="223" t="str">
        <f>IF($D31="","",VLOOKUP($D31,'Boys Si Main Draw Prep'!$A$7:$P$38,4))</f>
        <v/>
      </c>
      <c r="I31" s="236"/>
      <c r="J31" s="205"/>
      <c r="K31" s="205"/>
      <c r="L31" s="205"/>
      <c r="M31" s="232"/>
      <c r="N31" s="205"/>
      <c r="O31" s="210"/>
      <c r="P31" s="208"/>
      <c r="Q31" s="297"/>
      <c r="R31" s="213"/>
    </row>
    <row r="32" spans="1:18" s="50" customFormat="1" ht="9.6" customHeight="1">
      <c r="A32" s="215"/>
      <c r="B32" s="216"/>
      <c r="C32" s="216"/>
      <c r="D32" s="226"/>
      <c r="E32" s="217"/>
      <c r="F32" s="217"/>
      <c r="G32" s="218"/>
      <c r="H32" s="219" t="s">
        <v>15</v>
      </c>
      <c r="I32" s="220"/>
      <c r="J32" s="221" t="str">
        <f>UPPER(IF(OR(I32="a",I32="as"),E31,IF(OR(I32="b",I32="bs"),E33,)))</f>
        <v/>
      </c>
      <c r="K32" s="221"/>
      <c r="L32" s="205"/>
      <c r="M32" s="232"/>
      <c r="N32" s="208"/>
      <c r="O32" s="210"/>
      <c r="P32" s="208"/>
      <c r="Q32" s="297"/>
      <c r="R32" s="213"/>
    </row>
    <row r="33" spans="1:18" s="50" customFormat="1" ht="9.6" customHeight="1">
      <c r="A33" s="215">
        <v>14</v>
      </c>
      <c r="B33" s="202" t="str">
        <f>IF($D33="","",VLOOKUP($D33,'Boys Si Main Draw Prep'!$A$7:$P$38,15))</f>
        <v/>
      </c>
      <c r="C33" s="202" t="str">
        <f>IF($D33="","",VLOOKUP($D33,'Boys Si Main Draw Prep'!$A$7:$P$38,16))</f>
        <v/>
      </c>
      <c r="D33" s="203"/>
      <c r="E33" s="223" t="str">
        <f>UPPER(IF($D33="","",VLOOKUP($D33,'Boys Si Main Draw Prep'!$A$7:$P$38,2)))</f>
        <v/>
      </c>
      <c r="F33" s="223" t="str">
        <f>IF($D33="","",VLOOKUP($D33,'Boys Si Main Draw Prep'!$A$7:$P$38,3))</f>
        <v/>
      </c>
      <c r="G33" s="223"/>
      <c r="H33" s="223" t="str">
        <f>IF($D33="","",VLOOKUP($D33,'Boys Si Main Draw Prep'!$A$7:$P$38,4))</f>
        <v/>
      </c>
      <c r="I33" s="224"/>
      <c r="J33" s="205"/>
      <c r="K33" s="225"/>
      <c r="L33" s="205"/>
      <c r="M33" s="232"/>
      <c r="N33" s="208"/>
      <c r="O33" s="210"/>
      <c r="P33" s="208"/>
      <c r="Q33" s="297"/>
      <c r="R33" s="213"/>
    </row>
    <row r="34" spans="1:18" s="50" customFormat="1" ht="9.6" customHeight="1">
      <c r="A34" s="215"/>
      <c r="B34" s="216"/>
      <c r="C34" s="216"/>
      <c r="D34" s="226"/>
      <c r="E34" s="217"/>
      <c r="F34" s="217"/>
      <c r="G34" s="218"/>
      <c r="H34" s="205"/>
      <c r="I34" s="227"/>
      <c r="J34" s="219" t="s">
        <v>15</v>
      </c>
      <c r="K34" s="228"/>
      <c r="L34" s="221" t="str">
        <f>UPPER(IF(OR(K34="a",K34="as"),J32,IF(OR(K34="b",K34="bs"),J36,)))</f>
        <v/>
      </c>
      <c r="M34" s="238"/>
      <c r="N34" s="208"/>
      <c r="O34" s="210"/>
      <c r="P34" s="208"/>
      <c r="Q34" s="297"/>
      <c r="R34" s="213"/>
    </row>
    <row r="35" spans="1:18" s="50" customFormat="1" ht="9.6" customHeight="1">
      <c r="A35" s="215">
        <v>15</v>
      </c>
      <c r="B35" s="202" t="str">
        <f>IF($D35="","",VLOOKUP($D35,'Boys Si Main Draw Prep'!$A$7:$P$38,15))</f>
        <v/>
      </c>
      <c r="C35" s="202" t="str">
        <f>IF($D35="","",VLOOKUP($D35,'Boys Si Main Draw Prep'!$A$7:$P$38,16))</f>
        <v/>
      </c>
      <c r="D35" s="203"/>
      <c r="E35" s="223" t="str">
        <f>UPPER(IF($D35="","",VLOOKUP($D35,'Boys Si Main Draw Prep'!$A$7:$P$38,2)))</f>
        <v/>
      </c>
      <c r="F35" s="223" t="str">
        <f>IF($D35="","",VLOOKUP($D35,'Boys Si Main Draw Prep'!$A$7:$P$38,3))</f>
        <v/>
      </c>
      <c r="G35" s="223"/>
      <c r="H35" s="223" t="str">
        <f>IF($D35="","",VLOOKUP($D35,'Boys Si Main Draw Prep'!$A$7:$P$38,4))</f>
        <v/>
      </c>
      <c r="I35" s="206"/>
      <c r="J35" s="205"/>
      <c r="K35" s="231"/>
      <c r="L35" s="205"/>
      <c r="M35" s="230"/>
      <c r="N35" s="208"/>
      <c r="O35" s="210"/>
      <c r="P35" s="208"/>
      <c r="Q35" s="297"/>
      <c r="R35" s="213"/>
    </row>
    <row r="36" spans="1:18" s="50" customFormat="1" ht="9.6" customHeight="1">
      <c r="A36" s="215"/>
      <c r="B36" s="216"/>
      <c r="C36" s="216"/>
      <c r="D36" s="216"/>
      <c r="E36" s="217"/>
      <c r="F36" s="217"/>
      <c r="G36" s="218"/>
      <c r="H36" s="219" t="s">
        <v>15</v>
      </c>
      <c r="I36" s="220"/>
      <c r="J36" s="221" t="str">
        <f>UPPER(IF(OR(I36="a",I36="as"),E35,IF(OR(I36="b",I36="bs"),E37,)))</f>
        <v/>
      </c>
      <c r="K36" s="233"/>
      <c r="L36" s="205"/>
      <c r="M36" s="230"/>
      <c r="N36" s="208"/>
      <c r="O36" s="210"/>
      <c r="P36" s="208"/>
      <c r="Q36" s="297"/>
      <c r="R36" s="213"/>
    </row>
    <row r="37" spans="1:18" s="50" customFormat="1" ht="9.6" customHeight="1">
      <c r="A37" s="200">
        <v>16</v>
      </c>
      <c r="B37" s="202" t="str">
        <f>IF($D37="","",VLOOKUP($D37,'Boys Si Main Draw Prep'!$A$7:$P$38,15))</f>
        <v/>
      </c>
      <c r="C37" s="202" t="str">
        <f>IF($D37="","",VLOOKUP($D37,'Boys Si Main Draw Prep'!$A$7:$P$38,16))</f>
        <v/>
      </c>
      <c r="D37" s="203"/>
      <c r="E37" s="204" t="str">
        <f>UPPER(IF($D37="","",VLOOKUP($D37,'Boys Si Main Draw Prep'!$A$7:$P$38,2)))</f>
        <v/>
      </c>
      <c r="F37" s="204" t="str">
        <f>IF($D37="","",VLOOKUP($D37,'Boys Si Main Draw Prep'!$A$7:$P$38,3))</f>
        <v/>
      </c>
      <c r="G37" s="204"/>
      <c r="H37" s="204" t="str">
        <f>IF($D37="","",VLOOKUP($D37,'Boys Si Main Draw Prep'!$A$7:$P$38,4))</f>
        <v/>
      </c>
      <c r="I37" s="234"/>
      <c r="J37" s="205"/>
      <c r="K37" s="205"/>
      <c r="L37" s="205"/>
      <c r="M37" s="230"/>
      <c r="N37" s="210"/>
      <c r="O37" s="210"/>
      <c r="P37" s="208"/>
      <c r="Q37" s="297"/>
      <c r="R37" s="213"/>
    </row>
    <row r="38" spans="1:18" s="50" customFormat="1" ht="9.6" customHeight="1">
      <c r="A38" s="215"/>
      <c r="B38" s="216"/>
      <c r="C38" s="216"/>
      <c r="D38" s="216"/>
      <c r="E38" s="217"/>
      <c r="F38" s="217"/>
      <c r="G38" s="218"/>
      <c r="H38" s="217"/>
      <c r="I38" s="227"/>
      <c r="J38" s="205"/>
      <c r="K38" s="205"/>
      <c r="L38" s="205"/>
      <c r="M38" s="230"/>
      <c r="N38" s="300" t="s">
        <v>85</v>
      </c>
      <c r="O38" s="301"/>
      <c r="P38" s="221" t="str">
        <f>UPPER(IF(OR(O39="a",O39="as"),P22,IF(OR(O39="b",O39="bs"),P54,)))</f>
        <v/>
      </c>
      <c r="Q38" s="302"/>
      <c r="R38" s="213"/>
    </row>
    <row r="39" spans="1:18" s="50" customFormat="1" ht="9.6" customHeight="1">
      <c r="A39" s="200">
        <v>17</v>
      </c>
      <c r="B39" s="202" t="str">
        <f>IF($D39="","",VLOOKUP($D39,'Boys Si Main Draw Prep'!$A$7:$P$38,15))</f>
        <v/>
      </c>
      <c r="C39" s="202" t="str">
        <f>IF($D39="","",VLOOKUP($D39,'Boys Si Main Draw Prep'!$A$7:$P$38,16))</f>
        <v/>
      </c>
      <c r="D39" s="203"/>
      <c r="E39" s="204" t="str">
        <f>UPPER(IF($D39="","",VLOOKUP($D39,'Boys Si Main Draw Prep'!$A$7:$P$38,2)))</f>
        <v/>
      </c>
      <c r="F39" s="204" t="str">
        <f>IF($D39="","",VLOOKUP($D39,'Boys Si Main Draw Prep'!$A$7:$P$38,3))</f>
        <v/>
      </c>
      <c r="G39" s="204"/>
      <c r="H39" s="204" t="str">
        <f>IF($D39="","",VLOOKUP($D39,'Boys Si Main Draw Prep'!$A$7:$P$38,4))</f>
        <v/>
      </c>
      <c r="I39" s="206"/>
      <c r="J39" s="205"/>
      <c r="K39" s="205"/>
      <c r="L39" s="205"/>
      <c r="M39" s="230"/>
      <c r="N39" s="219" t="s">
        <v>15</v>
      </c>
      <c r="O39" s="303"/>
      <c r="P39" s="205"/>
      <c r="Q39" s="297"/>
      <c r="R39" s="213"/>
    </row>
    <row r="40" spans="1:18" s="50" customFormat="1" ht="9.6" customHeight="1">
      <c r="A40" s="215"/>
      <c r="B40" s="216"/>
      <c r="C40" s="216"/>
      <c r="D40" s="216"/>
      <c r="E40" s="217"/>
      <c r="F40" s="217"/>
      <c r="G40" s="218"/>
      <c r="H40" s="219" t="s">
        <v>15</v>
      </c>
      <c r="I40" s="220"/>
      <c r="J40" s="221" t="str">
        <f>UPPER(IF(OR(I40="a",I40="as"),E39,IF(OR(I40="b",I40="bs"),E41,)))</f>
        <v/>
      </c>
      <c r="K40" s="221"/>
      <c r="L40" s="205"/>
      <c r="M40" s="230"/>
      <c r="N40" s="208"/>
      <c r="O40" s="210"/>
      <c r="P40" s="208"/>
      <c r="Q40" s="297"/>
      <c r="R40" s="213"/>
    </row>
    <row r="41" spans="1:18" s="50" customFormat="1" ht="9.6" customHeight="1">
      <c r="A41" s="215">
        <v>18</v>
      </c>
      <c r="B41" s="202" t="str">
        <f>IF($D41="","",VLOOKUP($D41,'Boys Si Main Draw Prep'!$A$7:$P$38,15))</f>
        <v/>
      </c>
      <c r="C41" s="202" t="str">
        <f>IF($D41="","",VLOOKUP($D41,'Boys Si Main Draw Prep'!$A$7:$P$38,16))</f>
        <v/>
      </c>
      <c r="D41" s="203"/>
      <c r="E41" s="223" t="str">
        <f>UPPER(IF($D41="","",VLOOKUP($D41,'Boys Si Main Draw Prep'!$A$7:$P$38,2)))</f>
        <v/>
      </c>
      <c r="F41" s="223" t="str">
        <f>IF($D41="","",VLOOKUP($D41,'Boys Si Main Draw Prep'!$A$7:$P$38,3))</f>
        <v/>
      </c>
      <c r="G41" s="223"/>
      <c r="H41" s="223" t="str">
        <f>IF($D41="","",VLOOKUP($D41,'Boys Si Main Draw Prep'!$A$7:$P$38,4))</f>
        <v/>
      </c>
      <c r="I41" s="224"/>
      <c r="J41" s="205"/>
      <c r="K41" s="225"/>
      <c r="L41" s="205"/>
      <c r="M41" s="230"/>
      <c r="N41" s="208"/>
      <c r="O41" s="210"/>
      <c r="P41" s="208"/>
      <c r="Q41" s="297"/>
      <c r="R41" s="213"/>
    </row>
    <row r="42" spans="1:18" s="50" customFormat="1" ht="9.6" customHeight="1">
      <c r="A42" s="215"/>
      <c r="B42" s="216"/>
      <c r="C42" s="216"/>
      <c r="D42" s="226"/>
      <c r="E42" s="217"/>
      <c r="F42" s="217"/>
      <c r="G42" s="218"/>
      <c r="H42" s="217"/>
      <c r="I42" s="227"/>
      <c r="J42" s="219" t="s">
        <v>15</v>
      </c>
      <c r="K42" s="228"/>
      <c r="L42" s="221" t="str">
        <f>UPPER(IF(OR(K42="a",K42="as"),J40,IF(OR(K42="b",K42="bs"),J44,)))</f>
        <v/>
      </c>
      <c r="M42" s="229"/>
      <c r="N42" s="208"/>
      <c r="O42" s="210"/>
      <c r="P42" s="208"/>
      <c r="Q42" s="297"/>
      <c r="R42" s="213"/>
    </row>
    <row r="43" spans="1:18" s="50" customFormat="1" ht="9.6" customHeight="1">
      <c r="A43" s="215">
        <v>19</v>
      </c>
      <c r="B43" s="202" t="str">
        <f>IF($D43="","",VLOOKUP($D43,'Boys Si Main Draw Prep'!$A$7:$P$38,15))</f>
        <v/>
      </c>
      <c r="C43" s="202" t="str">
        <f>IF($D43="","",VLOOKUP($D43,'Boys Si Main Draw Prep'!$A$7:$P$38,16))</f>
        <v/>
      </c>
      <c r="D43" s="203"/>
      <c r="E43" s="223" t="str">
        <f>UPPER(IF($D43="","",VLOOKUP($D43,'Boys Si Main Draw Prep'!$A$7:$P$38,2)))</f>
        <v/>
      </c>
      <c r="F43" s="223" t="str">
        <f>IF($D43="","",VLOOKUP($D43,'Boys Si Main Draw Prep'!$A$7:$P$38,3))</f>
        <v/>
      </c>
      <c r="G43" s="223"/>
      <c r="H43" s="223" t="str">
        <f>IF($D43="","",VLOOKUP($D43,'Boys Si Main Draw Prep'!$A$7:$P$38,4))</f>
        <v/>
      </c>
      <c r="I43" s="206"/>
      <c r="J43" s="205"/>
      <c r="K43" s="231"/>
      <c r="L43" s="205"/>
      <c r="M43" s="232"/>
      <c r="N43" s="208"/>
      <c r="O43" s="210"/>
      <c r="P43" s="208"/>
      <c r="Q43" s="297"/>
      <c r="R43" s="213"/>
    </row>
    <row r="44" spans="1:18" s="50" customFormat="1" ht="9.6" customHeight="1">
      <c r="A44" s="215"/>
      <c r="B44" s="216"/>
      <c r="C44" s="216"/>
      <c r="D44" s="226"/>
      <c r="E44" s="217"/>
      <c r="F44" s="217"/>
      <c r="G44" s="218"/>
      <c r="H44" s="219" t="s">
        <v>15</v>
      </c>
      <c r="I44" s="220"/>
      <c r="J44" s="221" t="str">
        <f>UPPER(IF(OR(I44="a",I44="as"),E43,IF(OR(I44="b",I44="bs"),E45,)))</f>
        <v/>
      </c>
      <c r="K44" s="233"/>
      <c r="L44" s="205"/>
      <c r="M44" s="232"/>
      <c r="N44" s="208"/>
      <c r="O44" s="210"/>
      <c r="P44" s="208"/>
      <c r="Q44" s="297"/>
      <c r="R44" s="213"/>
    </row>
    <row r="45" spans="1:18" s="50" customFormat="1" ht="9.6" customHeight="1">
      <c r="A45" s="215">
        <v>20</v>
      </c>
      <c r="B45" s="202" t="str">
        <f>IF($D45="","",VLOOKUP($D45,'Boys Si Main Draw Prep'!$A$7:$P$38,15))</f>
        <v/>
      </c>
      <c r="C45" s="202" t="str">
        <f>IF($D45="","",VLOOKUP($D45,'Boys Si Main Draw Prep'!$A$7:$P$38,16))</f>
        <v/>
      </c>
      <c r="D45" s="203"/>
      <c r="E45" s="223" t="str">
        <f>UPPER(IF($D45="","",VLOOKUP($D45,'Boys Si Main Draw Prep'!$A$7:$P$38,2)))</f>
        <v/>
      </c>
      <c r="F45" s="223" t="str">
        <f>IF($D45="","",VLOOKUP($D45,'Boys Si Main Draw Prep'!$A$7:$P$38,3))</f>
        <v/>
      </c>
      <c r="G45" s="223"/>
      <c r="H45" s="223" t="str">
        <f>IF($D45="","",VLOOKUP($D45,'Boys Si Main Draw Prep'!$A$7:$P$38,4))</f>
        <v/>
      </c>
      <c r="I45" s="234"/>
      <c r="J45" s="205"/>
      <c r="K45" s="205"/>
      <c r="L45" s="205"/>
      <c r="M45" s="232"/>
      <c r="N45" s="208"/>
      <c r="O45" s="210"/>
      <c r="P45" s="208"/>
      <c r="Q45" s="297"/>
      <c r="R45" s="213"/>
    </row>
    <row r="46" spans="1:18" s="50" customFormat="1" ht="9.6" customHeight="1">
      <c r="A46" s="215"/>
      <c r="B46" s="216"/>
      <c r="C46" s="216"/>
      <c r="D46" s="226"/>
      <c r="E46" s="205"/>
      <c r="F46" s="205"/>
      <c r="G46" s="68"/>
      <c r="H46" s="235"/>
      <c r="I46" s="227"/>
      <c r="J46" s="205"/>
      <c r="K46" s="205"/>
      <c r="L46" s="219" t="s">
        <v>15</v>
      </c>
      <c r="M46" s="228"/>
      <c r="N46" s="221" t="str">
        <f>UPPER(IF(OR(M46="a",M46="as"),L42,IF(OR(M46="b",M46="bs"),L50,)))</f>
        <v/>
      </c>
      <c r="O46" s="298"/>
      <c r="P46" s="208"/>
      <c r="Q46" s="297"/>
      <c r="R46" s="213"/>
    </row>
    <row r="47" spans="1:18" s="50" customFormat="1" ht="9.6" customHeight="1">
      <c r="A47" s="215">
        <v>21</v>
      </c>
      <c r="B47" s="202" t="str">
        <f>IF($D47="","",VLOOKUP($D47,'Boys Si Main Draw Prep'!$A$7:$P$38,15))</f>
        <v/>
      </c>
      <c r="C47" s="202" t="str">
        <f>IF($D47="","",VLOOKUP($D47,'Boys Si Main Draw Prep'!$A$7:$P$38,16))</f>
        <v/>
      </c>
      <c r="D47" s="203"/>
      <c r="E47" s="223" t="str">
        <f>UPPER(IF($D47="","",VLOOKUP($D47,'Boys Si Main Draw Prep'!$A$7:$P$38,2)))</f>
        <v/>
      </c>
      <c r="F47" s="223" t="str">
        <f>IF($D47="","",VLOOKUP($D47,'Boys Si Main Draw Prep'!$A$7:$P$38,3))</f>
        <v/>
      </c>
      <c r="G47" s="223"/>
      <c r="H47" s="223" t="str">
        <f>IF($D47="","",VLOOKUP($D47,'Boys Si Main Draw Prep'!$A$7:$P$38,4))</f>
        <v/>
      </c>
      <c r="I47" s="236"/>
      <c r="J47" s="205"/>
      <c r="K47" s="205"/>
      <c r="L47" s="205"/>
      <c r="M47" s="232"/>
      <c r="N47" s="205"/>
      <c r="O47" s="297"/>
      <c r="P47" s="208"/>
      <c r="Q47" s="297"/>
      <c r="R47" s="213"/>
    </row>
    <row r="48" spans="1:18" s="50" customFormat="1" ht="9.6" customHeight="1">
      <c r="A48" s="215"/>
      <c r="B48" s="216"/>
      <c r="C48" s="216"/>
      <c r="D48" s="226"/>
      <c r="E48" s="217"/>
      <c r="F48" s="217"/>
      <c r="G48" s="218"/>
      <c r="H48" s="219" t="s">
        <v>15</v>
      </c>
      <c r="I48" s="220"/>
      <c r="J48" s="221" t="str">
        <f>UPPER(IF(OR(I48="a",I48="as"),E47,IF(OR(I48="b",I48="bs"),E49,)))</f>
        <v/>
      </c>
      <c r="K48" s="221"/>
      <c r="L48" s="205"/>
      <c r="M48" s="232"/>
      <c r="N48" s="208"/>
      <c r="O48" s="297"/>
      <c r="P48" s="208"/>
      <c r="Q48" s="297"/>
      <c r="R48" s="213"/>
    </row>
    <row r="49" spans="1:18" s="50" customFormat="1" ht="9.6" customHeight="1">
      <c r="A49" s="215">
        <v>22</v>
      </c>
      <c r="B49" s="202" t="str">
        <f>IF($D49="","",VLOOKUP($D49,'Boys Si Main Draw Prep'!$A$7:$P$38,15))</f>
        <v/>
      </c>
      <c r="C49" s="202" t="str">
        <f>IF($D49="","",VLOOKUP($D49,'Boys Si Main Draw Prep'!$A$7:$P$38,16))</f>
        <v/>
      </c>
      <c r="D49" s="203"/>
      <c r="E49" s="223" t="str">
        <f>UPPER(IF($D49="","",VLOOKUP($D49,'Boys Si Main Draw Prep'!$A$7:$P$38,2)))</f>
        <v/>
      </c>
      <c r="F49" s="223" t="str">
        <f>IF($D49="","",VLOOKUP($D49,'Boys Si Main Draw Prep'!$A$7:$P$38,3))</f>
        <v/>
      </c>
      <c r="G49" s="223"/>
      <c r="H49" s="223" t="str">
        <f>IF($D49="","",VLOOKUP($D49,'Boys Si Main Draw Prep'!$A$7:$P$38,4))</f>
        <v/>
      </c>
      <c r="I49" s="224"/>
      <c r="J49" s="205"/>
      <c r="K49" s="225"/>
      <c r="L49" s="205"/>
      <c r="M49" s="232"/>
      <c r="N49" s="208"/>
      <c r="O49" s="297"/>
      <c r="P49" s="208"/>
      <c r="Q49" s="297"/>
      <c r="R49" s="213"/>
    </row>
    <row r="50" spans="1:18" s="50" customFormat="1" ht="9.6" customHeight="1">
      <c r="A50" s="215"/>
      <c r="B50" s="216"/>
      <c r="C50" s="216"/>
      <c r="D50" s="226"/>
      <c r="E50" s="217"/>
      <c r="F50" s="217"/>
      <c r="G50" s="218"/>
      <c r="H50" s="205"/>
      <c r="I50" s="227"/>
      <c r="J50" s="219" t="s">
        <v>15</v>
      </c>
      <c r="K50" s="228"/>
      <c r="L50" s="221" t="str">
        <f>UPPER(IF(OR(K50="a",K50="as"),J48,IF(OR(K50="b",K50="bs"),J52,)))</f>
        <v/>
      </c>
      <c r="M50" s="238"/>
      <c r="N50" s="208"/>
      <c r="O50" s="297"/>
      <c r="P50" s="208"/>
      <c r="Q50" s="297"/>
      <c r="R50" s="213"/>
    </row>
    <row r="51" spans="1:18" s="50" customFormat="1" ht="9.6" customHeight="1">
      <c r="A51" s="215">
        <v>23</v>
      </c>
      <c r="B51" s="202" t="str">
        <f>IF($D51="","",VLOOKUP($D51,'Boys Si Main Draw Prep'!$A$7:$P$38,15))</f>
        <v/>
      </c>
      <c r="C51" s="202" t="str">
        <f>IF($D51="","",VLOOKUP($D51,'Boys Si Main Draw Prep'!$A$7:$P$38,16))</f>
        <v/>
      </c>
      <c r="D51" s="203"/>
      <c r="E51" s="223" t="str">
        <f>UPPER(IF($D51="","",VLOOKUP($D51,'Boys Si Main Draw Prep'!$A$7:$P$38,2)))</f>
        <v/>
      </c>
      <c r="F51" s="223" t="str">
        <f>IF($D51="","",VLOOKUP($D51,'Boys Si Main Draw Prep'!$A$7:$P$38,3))</f>
        <v/>
      </c>
      <c r="G51" s="223"/>
      <c r="H51" s="223" t="str">
        <f>IF($D51="","",VLOOKUP($D51,'Boys Si Main Draw Prep'!$A$7:$P$38,4))</f>
        <v/>
      </c>
      <c r="I51" s="206"/>
      <c r="J51" s="205"/>
      <c r="K51" s="231"/>
      <c r="L51" s="205"/>
      <c r="M51" s="230"/>
      <c r="N51" s="208"/>
      <c r="O51" s="297"/>
      <c r="P51" s="208"/>
      <c r="Q51" s="297"/>
      <c r="R51" s="213"/>
    </row>
    <row r="52" spans="1:18" s="50" customFormat="1" ht="9.6" customHeight="1">
      <c r="A52" s="215"/>
      <c r="B52" s="216"/>
      <c r="C52" s="216"/>
      <c r="D52" s="216"/>
      <c r="E52" s="217"/>
      <c r="F52" s="217"/>
      <c r="G52" s="218"/>
      <c r="H52" s="219" t="s">
        <v>15</v>
      </c>
      <c r="I52" s="220"/>
      <c r="J52" s="221" t="str">
        <f>UPPER(IF(OR(I52="a",I52="as"),E51,IF(OR(I52="b",I52="bs"),E53,)))</f>
        <v/>
      </c>
      <c r="K52" s="233"/>
      <c r="L52" s="205"/>
      <c r="M52" s="230"/>
      <c r="N52" s="208"/>
      <c r="O52" s="297"/>
      <c r="P52" s="208"/>
      <c r="Q52" s="297"/>
      <c r="R52" s="213"/>
    </row>
    <row r="53" spans="1:18" s="50" customFormat="1" ht="9.6" customHeight="1">
      <c r="A53" s="200">
        <v>24</v>
      </c>
      <c r="B53" s="202" t="str">
        <f>IF($D53="","",VLOOKUP($D53,'Boys Si Main Draw Prep'!$A$7:$P$38,15))</f>
        <v/>
      </c>
      <c r="C53" s="202" t="str">
        <f>IF($D53="","",VLOOKUP($D53,'Boys Si Main Draw Prep'!$A$7:$P$38,16))</f>
        <v/>
      </c>
      <c r="D53" s="203"/>
      <c r="E53" s="204" t="str">
        <f>UPPER(IF($D53="","",VLOOKUP($D53,'Boys Si Main Draw Prep'!$A$7:$P$38,2)))</f>
        <v/>
      </c>
      <c r="F53" s="204" t="str">
        <f>IF($D53="","",VLOOKUP($D53,'Boys Si Main Draw Prep'!$A$7:$P$38,3))</f>
        <v/>
      </c>
      <c r="G53" s="204"/>
      <c r="H53" s="204" t="str">
        <f>IF($D53="","",VLOOKUP($D53,'Boys Si Main Draw Prep'!$A$7:$P$38,4))</f>
        <v/>
      </c>
      <c r="I53" s="234"/>
      <c r="J53" s="205"/>
      <c r="K53" s="205"/>
      <c r="L53" s="205"/>
      <c r="M53" s="230"/>
      <c r="N53" s="208"/>
      <c r="O53" s="297"/>
      <c r="P53" s="208"/>
      <c r="Q53" s="297"/>
      <c r="R53" s="213"/>
    </row>
    <row r="54" spans="1:18" s="50" customFormat="1" ht="9.6" customHeight="1">
      <c r="A54" s="215"/>
      <c r="B54" s="216"/>
      <c r="C54" s="216"/>
      <c r="D54" s="216"/>
      <c r="E54" s="235"/>
      <c r="F54" s="235"/>
      <c r="G54" s="239"/>
      <c r="H54" s="235"/>
      <c r="I54" s="227"/>
      <c r="J54" s="205"/>
      <c r="K54" s="205"/>
      <c r="L54" s="205"/>
      <c r="M54" s="230"/>
      <c r="N54" s="219" t="s">
        <v>15</v>
      </c>
      <c r="O54" s="228"/>
      <c r="P54" s="221" t="str">
        <f>UPPER(IF(OR(O54="a",O54="as"),N46,IF(OR(O54="b",O54="bs"),N62,)))</f>
        <v/>
      </c>
      <c r="Q54" s="299"/>
      <c r="R54" s="213"/>
    </row>
    <row r="55" spans="1:18" s="50" customFormat="1" ht="9.6" customHeight="1">
      <c r="A55" s="200">
        <v>25</v>
      </c>
      <c r="B55" s="202" t="str">
        <f>IF($D55="","",VLOOKUP($D55,'Boys Si Main Draw Prep'!$A$7:$P$38,15))</f>
        <v/>
      </c>
      <c r="C55" s="202" t="str">
        <f>IF($D55="","",VLOOKUP($D55,'Boys Si Main Draw Prep'!$A$7:$P$38,16))</f>
        <v/>
      </c>
      <c r="D55" s="203"/>
      <c r="E55" s="204" t="str">
        <f>UPPER(IF($D55="","",VLOOKUP($D55,'Boys Si Main Draw Prep'!$A$7:$P$38,2)))</f>
        <v/>
      </c>
      <c r="F55" s="204" t="str">
        <f>IF($D55="","",VLOOKUP($D55,'Boys Si Main Draw Prep'!$A$7:$P$38,3))</f>
        <v/>
      </c>
      <c r="G55" s="204"/>
      <c r="H55" s="204" t="str">
        <f>IF($D55="","",VLOOKUP($D55,'Boys Si Main Draw Prep'!$A$7:$P$38,4))</f>
        <v/>
      </c>
      <c r="I55" s="206"/>
      <c r="J55" s="205"/>
      <c r="K55" s="205"/>
      <c r="L55" s="205"/>
      <c r="M55" s="230"/>
      <c r="N55" s="208"/>
      <c r="O55" s="297"/>
      <c r="P55" s="205"/>
      <c r="Q55" s="210"/>
      <c r="R55" s="213"/>
    </row>
    <row r="56" spans="1:18" s="50" customFormat="1" ht="9.6" customHeight="1">
      <c r="A56" s="215"/>
      <c r="B56" s="216"/>
      <c r="C56" s="216"/>
      <c r="D56" s="216"/>
      <c r="E56" s="217"/>
      <c r="F56" s="217"/>
      <c r="G56" s="218"/>
      <c r="H56" s="219" t="s">
        <v>15</v>
      </c>
      <c r="I56" s="220"/>
      <c r="J56" s="221" t="str">
        <f>UPPER(IF(OR(I56="a",I56="as"),E55,IF(OR(I56="b",I56="bs"),E57,)))</f>
        <v/>
      </c>
      <c r="K56" s="221"/>
      <c r="L56" s="205"/>
      <c r="M56" s="230"/>
      <c r="N56" s="208"/>
      <c r="O56" s="297"/>
      <c r="P56" s="208"/>
      <c r="Q56" s="210"/>
      <c r="R56" s="213"/>
    </row>
    <row r="57" spans="1:18" s="50" customFormat="1" ht="9.6" customHeight="1">
      <c r="A57" s="215">
        <v>26</v>
      </c>
      <c r="B57" s="202" t="str">
        <f>IF($D57="","",VLOOKUP($D57,'Boys Si Main Draw Prep'!$A$7:$P$38,15))</f>
        <v/>
      </c>
      <c r="C57" s="202" t="str">
        <f>IF($D57="","",VLOOKUP($D57,'Boys Si Main Draw Prep'!$A$7:$P$38,16))</f>
        <v/>
      </c>
      <c r="D57" s="203"/>
      <c r="E57" s="223" t="str">
        <f>UPPER(IF($D57="","",VLOOKUP($D57,'Boys Si Main Draw Prep'!$A$7:$P$38,2)))</f>
        <v/>
      </c>
      <c r="F57" s="223" t="str">
        <f>IF($D57="","",VLOOKUP($D57,'Boys Si Main Draw Prep'!$A$7:$P$38,3))</f>
        <v/>
      </c>
      <c r="G57" s="223"/>
      <c r="H57" s="223" t="str">
        <f>IF($D57="","",VLOOKUP($D57,'Boys Si Main Draw Prep'!$A$7:$P$38,4))</f>
        <v/>
      </c>
      <c r="I57" s="224"/>
      <c r="J57" s="205"/>
      <c r="K57" s="225"/>
      <c r="L57" s="205"/>
      <c r="M57" s="230"/>
      <c r="N57" s="208"/>
      <c r="O57" s="297"/>
      <c r="P57" s="208"/>
      <c r="Q57" s="210"/>
      <c r="R57" s="213"/>
    </row>
    <row r="58" spans="1:18" s="50" customFormat="1" ht="9.6" customHeight="1">
      <c r="A58" s="215"/>
      <c r="B58" s="216"/>
      <c r="C58" s="216"/>
      <c r="D58" s="226"/>
      <c r="E58" s="217"/>
      <c r="F58" s="217"/>
      <c r="G58" s="218"/>
      <c r="H58" s="217"/>
      <c r="I58" s="227"/>
      <c r="J58" s="219" t="s">
        <v>15</v>
      </c>
      <c r="K58" s="228"/>
      <c r="L58" s="221" t="str">
        <f>UPPER(IF(OR(K58="a",K58="as"),J56,IF(OR(K58="b",K58="bs"),J60,)))</f>
        <v/>
      </c>
      <c r="M58" s="229"/>
      <c r="N58" s="208"/>
      <c r="O58" s="297"/>
      <c r="P58" s="208"/>
      <c r="Q58" s="210"/>
      <c r="R58" s="213"/>
    </row>
    <row r="59" spans="1:18" s="50" customFormat="1" ht="9.6" customHeight="1">
      <c r="A59" s="215">
        <v>27</v>
      </c>
      <c r="B59" s="202" t="str">
        <f>IF($D59="","",VLOOKUP($D59,'Boys Si Main Draw Prep'!$A$7:$P$38,15))</f>
        <v/>
      </c>
      <c r="C59" s="202" t="str">
        <f>IF($D59="","",VLOOKUP($D59,'Boys Si Main Draw Prep'!$A$7:$P$38,16))</f>
        <v/>
      </c>
      <c r="D59" s="203"/>
      <c r="E59" s="223" t="str">
        <f>UPPER(IF($D59="","",VLOOKUP($D59,'Boys Si Main Draw Prep'!$A$7:$P$38,2)))</f>
        <v/>
      </c>
      <c r="F59" s="223" t="str">
        <f>IF($D59="","",VLOOKUP($D59,'Boys Si Main Draw Prep'!$A$7:$P$38,3))</f>
        <v/>
      </c>
      <c r="G59" s="223"/>
      <c r="H59" s="223" t="str">
        <f>IF($D59="","",VLOOKUP($D59,'Boys Si Main Draw Prep'!$A$7:$P$38,4))</f>
        <v/>
      </c>
      <c r="I59" s="206"/>
      <c r="J59" s="205"/>
      <c r="K59" s="231"/>
      <c r="L59" s="205"/>
      <c r="M59" s="232"/>
      <c r="N59" s="208"/>
      <c r="O59" s="297"/>
      <c r="P59" s="208"/>
      <c r="Q59" s="210"/>
      <c r="R59" s="247"/>
    </row>
    <row r="60" spans="1:18" s="50" customFormat="1" ht="9.6" customHeight="1">
      <c r="A60" s="215"/>
      <c r="B60" s="216"/>
      <c r="C60" s="216"/>
      <c r="D60" s="226"/>
      <c r="E60" s="217"/>
      <c r="F60" s="217"/>
      <c r="G60" s="218"/>
      <c r="H60" s="219" t="s">
        <v>15</v>
      </c>
      <c r="I60" s="220"/>
      <c r="J60" s="221" t="str">
        <f>UPPER(IF(OR(I60="a",I60="as"),E59,IF(OR(I60="b",I60="bs"),E61,)))</f>
        <v/>
      </c>
      <c r="K60" s="233"/>
      <c r="L60" s="205"/>
      <c r="M60" s="232"/>
      <c r="N60" s="208"/>
      <c r="O60" s="297"/>
      <c r="P60" s="208"/>
      <c r="Q60" s="210"/>
      <c r="R60" s="213"/>
    </row>
    <row r="61" spans="1:18" s="50" customFormat="1" ht="9.6" customHeight="1">
      <c r="A61" s="215">
        <v>28</v>
      </c>
      <c r="B61" s="202" t="str">
        <f>IF($D61="","",VLOOKUP($D61,'Boys Si Main Draw Prep'!$A$7:$P$38,15))</f>
        <v/>
      </c>
      <c r="C61" s="202" t="str">
        <f>IF($D61="","",VLOOKUP($D61,'Boys Si Main Draw Prep'!$A$7:$P$38,16))</f>
        <v/>
      </c>
      <c r="D61" s="203"/>
      <c r="E61" s="223" t="str">
        <f>UPPER(IF($D61="","",VLOOKUP($D61,'Boys Si Main Draw Prep'!$A$7:$P$38,2)))</f>
        <v/>
      </c>
      <c r="F61" s="223" t="str">
        <f>IF($D61="","",VLOOKUP($D61,'Boys Si Main Draw Prep'!$A$7:$P$38,3))</f>
        <v/>
      </c>
      <c r="G61" s="223"/>
      <c r="H61" s="223" t="str">
        <f>IF($D61="","",VLOOKUP($D61,'Boys Si Main Draw Prep'!$A$7:$P$38,4))</f>
        <v/>
      </c>
      <c r="I61" s="234"/>
      <c r="J61" s="205"/>
      <c r="K61" s="205"/>
      <c r="L61" s="205"/>
      <c r="M61" s="232"/>
      <c r="N61" s="208"/>
      <c r="O61" s="297"/>
      <c r="P61" s="208"/>
      <c r="Q61" s="210"/>
      <c r="R61" s="213"/>
    </row>
    <row r="62" spans="1:18" s="50" customFormat="1" ht="9.6" customHeight="1">
      <c r="A62" s="215"/>
      <c r="B62" s="216"/>
      <c r="C62" s="216"/>
      <c r="D62" s="226"/>
      <c r="E62" s="205"/>
      <c r="F62" s="205"/>
      <c r="G62" s="68"/>
      <c r="H62" s="235"/>
      <c r="I62" s="227"/>
      <c r="J62" s="205"/>
      <c r="K62" s="205"/>
      <c r="L62" s="219" t="s">
        <v>15</v>
      </c>
      <c r="M62" s="228"/>
      <c r="N62" s="221" t="str">
        <f>UPPER(IF(OR(M62="a",M62="as"),L58,IF(OR(M62="b",M62="bs"),L66,)))</f>
        <v/>
      </c>
      <c r="O62" s="299"/>
      <c r="P62" s="208"/>
      <c r="Q62" s="210"/>
      <c r="R62" s="213"/>
    </row>
    <row r="63" spans="1:18" s="50" customFormat="1" ht="9.6" customHeight="1">
      <c r="A63" s="215">
        <v>29</v>
      </c>
      <c r="B63" s="202" t="str">
        <f>IF($D63="","",VLOOKUP($D63,'Boys Si Main Draw Prep'!$A$7:$P$38,15))</f>
        <v/>
      </c>
      <c r="C63" s="202" t="str">
        <f>IF($D63="","",VLOOKUP($D63,'Boys Si Main Draw Prep'!$A$7:$P$38,16))</f>
        <v/>
      </c>
      <c r="D63" s="203"/>
      <c r="E63" s="223" t="str">
        <f>UPPER(IF($D63="","",VLOOKUP($D63,'Boys Si Main Draw Prep'!$A$7:$P$38,2)))</f>
        <v/>
      </c>
      <c r="F63" s="223" t="str">
        <f>IF($D63="","",VLOOKUP($D63,'Boys Si Main Draw Prep'!$A$7:$P$38,3))</f>
        <v/>
      </c>
      <c r="G63" s="223"/>
      <c r="H63" s="223" t="str">
        <f>IF($D63="","",VLOOKUP($D63,'Boys Si Main Draw Prep'!$A$7:$P$38,4))</f>
        <v/>
      </c>
      <c r="I63" s="236"/>
      <c r="J63" s="205"/>
      <c r="K63" s="205"/>
      <c r="L63" s="205"/>
      <c r="M63" s="232"/>
      <c r="N63" s="205"/>
      <c r="O63" s="230"/>
      <c r="P63" s="211"/>
      <c r="Q63" s="212"/>
      <c r="R63" s="213"/>
    </row>
    <row r="64" spans="1:18" s="50" customFormat="1" ht="9.6" customHeight="1">
      <c r="A64" s="215"/>
      <c r="B64" s="216"/>
      <c r="C64" s="216"/>
      <c r="D64" s="226"/>
      <c r="E64" s="217"/>
      <c r="F64" s="217"/>
      <c r="G64" s="218"/>
      <c r="H64" s="219" t="s">
        <v>15</v>
      </c>
      <c r="I64" s="220"/>
      <c r="J64" s="221" t="str">
        <f>UPPER(IF(OR(I64="a",I64="as"),E63,IF(OR(I64="b",I64="bs"),E65,)))</f>
        <v/>
      </c>
      <c r="K64" s="221"/>
      <c r="L64" s="205"/>
      <c r="M64" s="232"/>
      <c r="N64" s="230"/>
      <c r="O64" s="230"/>
      <c r="P64" s="211"/>
      <c r="Q64" s="212"/>
      <c r="R64" s="213"/>
    </row>
    <row r="65" spans="1:18" s="50" customFormat="1" ht="9.6" customHeight="1">
      <c r="A65" s="215">
        <v>30</v>
      </c>
      <c r="B65" s="202" t="str">
        <f>IF($D65="","",VLOOKUP($D65,'Boys Si Main Draw Prep'!$A$7:$P$38,15))</f>
        <v/>
      </c>
      <c r="C65" s="202" t="str">
        <f>IF($D65="","",VLOOKUP($D65,'Boys Si Main Draw Prep'!$A$7:$P$38,16))</f>
        <v/>
      </c>
      <c r="D65" s="203"/>
      <c r="E65" s="223" t="str">
        <f>UPPER(IF($D65="","",VLOOKUP($D65,'Boys Si Main Draw Prep'!$A$7:$P$38,2)))</f>
        <v/>
      </c>
      <c r="F65" s="223" t="str">
        <f>IF($D65="","",VLOOKUP($D65,'Boys Si Main Draw Prep'!$A$7:$P$38,3))</f>
        <v/>
      </c>
      <c r="G65" s="223"/>
      <c r="H65" s="223" t="str">
        <f>IF($D65="","",VLOOKUP($D65,'Boys Si Main Draw Prep'!$A$7:$P$38,4))</f>
        <v/>
      </c>
      <c r="I65" s="224"/>
      <c r="J65" s="205"/>
      <c r="K65" s="225"/>
      <c r="L65" s="205"/>
      <c r="M65" s="232"/>
      <c r="N65" s="230"/>
      <c r="O65" s="230"/>
      <c r="P65" s="211"/>
      <c r="Q65" s="212"/>
      <c r="R65" s="213"/>
    </row>
    <row r="66" spans="1:18" s="50" customFormat="1" ht="9.6" customHeight="1">
      <c r="A66" s="215"/>
      <c r="B66" s="216"/>
      <c r="C66" s="216"/>
      <c r="D66" s="226"/>
      <c r="E66" s="217"/>
      <c r="F66" s="217"/>
      <c r="G66" s="218"/>
      <c r="H66" s="205"/>
      <c r="I66" s="227"/>
      <c r="J66" s="219" t="s">
        <v>15</v>
      </c>
      <c r="K66" s="228"/>
      <c r="L66" s="221" t="str">
        <f>UPPER(IF(OR(K66="a",K66="as"),J64,IF(OR(K66="b",K66="bs"),J68,)))</f>
        <v/>
      </c>
      <c r="M66" s="238"/>
      <c r="N66" s="230"/>
      <c r="O66" s="230"/>
      <c r="P66" s="211"/>
      <c r="Q66" s="212"/>
      <c r="R66" s="213"/>
    </row>
    <row r="67" spans="1:18" s="50" customFormat="1" ht="9.6" customHeight="1">
      <c r="A67" s="215">
        <v>31</v>
      </c>
      <c r="B67" s="202" t="str">
        <f>IF($D67="","",VLOOKUP($D67,'Boys Si Main Draw Prep'!$A$7:$P$38,15))</f>
        <v/>
      </c>
      <c r="C67" s="202" t="str">
        <f>IF($D67="","",VLOOKUP($D67,'Boys Si Main Draw Prep'!$A$7:$P$38,16))</f>
        <v/>
      </c>
      <c r="D67" s="203"/>
      <c r="E67" s="223" t="str">
        <f>UPPER(IF($D67="","",VLOOKUP($D67,'Boys Si Main Draw Prep'!$A$7:$P$38,2)))</f>
        <v/>
      </c>
      <c r="F67" s="223" t="str">
        <f>IF($D67="","",VLOOKUP($D67,'Boys Si Main Draw Prep'!$A$7:$P$38,3))</f>
        <v/>
      </c>
      <c r="G67" s="223"/>
      <c r="H67" s="223" t="str">
        <f>IF($D67="","",VLOOKUP($D67,'Boys Si Main Draw Prep'!$A$7:$P$38,4))</f>
        <v/>
      </c>
      <c r="I67" s="206"/>
      <c r="J67" s="205"/>
      <c r="K67" s="231"/>
      <c r="L67" s="205"/>
      <c r="M67" s="230"/>
      <c r="N67" s="230"/>
      <c r="O67" s="230"/>
      <c r="P67" s="211"/>
      <c r="Q67" s="212"/>
      <c r="R67" s="213"/>
    </row>
    <row r="68" spans="1:18" s="50" customFormat="1" ht="9.6" customHeight="1">
      <c r="A68" s="215"/>
      <c r="B68" s="216"/>
      <c r="C68" s="216"/>
      <c r="D68" s="216"/>
      <c r="E68" s="217"/>
      <c r="F68" s="217"/>
      <c r="G68" s="218"/>
      <c r="H68" s="219" t="s">
        <v>15</v>
      </c>
      <c r="I68" s="220"/>
      <c r="J68" s="221" t="str">
        <f>UPPER(IF(OR(I68="a",I68="as"),E67,IF(OR(I68="b",I68="bs"),E69,)))</f>
        <v/>
      </c>
      <c r="K68" s="233"/>
      <c r="L68" s="205"/>
      <c r="M68" s="230"/>
      <c r="N68" s="230"/>
      <c r="O68" s="230"/>
      <c r="P68" s="211"/>
      <c r="Q68" s="212"/>
      <c r="R68" s="213"/>
    </row>
    <row r="69" spans="1:18" s="50" customFormat="1" ht="9.6" customHeight="1">
      <c r="A69" s="200">
        <v>32</v>
      </c>
      <c r="B69" s="202" t="str">
        <f>IF($D69="","",VLOOKUP($D69,'Boys Si Main Draw Prep'!$A$7:$P$38,15))</f>
        <v/>
      </c>
      <c r="C69" s="202" t="str">
        <f>IF($D69="","",VLOOKUP($D69,'Boys Si Main Draw Prep'!$A$7:$P$38,16))</f>
        <v/>
      </c>
      <c r="D69" s="203"/>
      <c r="E69" s="204" t="str">
        <f>UPPER(IF($D69="","",VLOOKUP($D69,'Boys Si Main Draw Prep'!$A$7:$P$38,2)))</f>
        <v/>
      </c>
      <c r="F69" s="204" t="str">
        <f>IF($D69="","",VLOOKUP($D69,'Boys Si Main Draw Prep'!$A$7:$P$38,3))</f>
        <v/>
      </c>
      <c r="G69" s="204"/>
      <c r="H69" s="204" t="str">
        <f>IF($D69="","",VLOOKUP($D69,'Boys Si Main Draw Prep'!$A$7:$P$38,4))</f>
        <v/>
      </c>
      <c r="I69" s="234"/>
      <c r="J69" s="205"/>
      <c r="K69" s="205"/>
      <c r="L69" s="205"/>
      <c r="M69" s="205"/>
      <c r="N69" s="208"/>
      <c r="O69" s="210"/>
      <c r="P69" s="211"/>
      <c r="Q69" s="212"/>
      <c r="R69" s="213"/>
    </row>
    <row r="70" spans="1:18" s="2" customFormat="1" ht="6.75" customHeight="1">
      <c r="A70" s="248"/>
      <c r="B70" s="248"/>
      <c r="C70" s="248"/>
      <c r="D70" s="248"/>
      <c r="E70" s="249"/>
      <c r="F70" s="249"/>
      <c r="G70" s="249"/>
      <c r="H70" s="249"/>
      <c r="I70" s="250"/>
      <c r="J70" s="251"/>
      <c r="K70" s="252"/>
      <c r="L70" s="251"/>
      <c r="M70" s="252"/>
      <c r="N70" s="251"/>
      <c r="O70" s="252"/>
      <c r="P70" s="251"/>
      <c r="Q70" s="252"/>
      <c r="R70" s="253"/>
    </row>
    <row r="71" spans="1:18" s="19" customFormat="1" ht="10.5" customHeight="1">
      <c r="A71" s="254" t="s">
        <v>61</v>
      </c>
      <c r="B71" s="255"/>
      <c r="C71" s="256"/>
      <c r="D71" s="257" t="s">
        <v>62</v>
      </c>
      <c r="E71" s="258" t="s">
        <v>63</v>
      </c>
      <c r="F71" s="257"/>
      <c r="G71" s="259"/>
      <c r="H71" s="260"/>
      <c r="I71" s="257" t="s">
        <v>62</v>
      </c>
      <c r="J71" s="258" t="s">
        <v>146</v>
      </c>
      <c r="K71" s="261"/>
      <c r="L71" s="258" t="s">
        <v>65</v>
      </c>
      <c r="M71" s="262"/>
      <c r="N71" s="263" t="s">
        <v>66</v>
      </c>
      <c r="O71" s="263"/>
      <c r="P71" s="264"/>
      <c r="Q71" s="265"/>
    </row>
    <row r="72" spans="1:18" s="19" customFormat="1" ht="9" customHeight="1">
      <c r="A72" s="267" t="s">
        <v>67</v>
      </c>
      <c r="B72" s="266"/>
      <c r="C72" s="268"/>
      <c r="D72" s="269">
        <v>1</v>
      </c>
      <c r="E72" s="80">
        <f>IF(D72&gt;$Q$79,,UPPER(VLOOKUP(D72,'Boys Si Main Draw Prep'!$A$7:$R$134,2)))</f>
        <v>0</v>
      </c>
      <c r="F72" s="270"/>
      <c r="G72" s="80"/>
      <c r="H72" s="79"/>
      <c r="I72" s="271" t="s">
        <v>68</v>
      </c>
      <c r="J72" s="266"/>
      <c r="K72" s="272"/>
      <c r="L72" s="266"/>
      <c r="M72" s="273"/>
      <c r="N72" s="275" t="s">
        <v>69</v>
      </c>
      <c r="O72" s="276"/>
      <c r="P72" s="276"/>
      <c r="Q72" s="277"/>
    </row>
    <row r="73" spans="1:18" s="19" customFormat="1" ht="9" customHeight="1">
      <c r="A73" s="267" t="s">
        <v>70</v>
      </c>
      <c r="B73" s="266"/>
      <c r="C73" s="268"/>
      <c r="D73" s="269">
        <v>2</v>
      </c>
      <c r="E73" s="80">
        <f>IF(D73&gt;$Q$79,,UPPER(VLOOKUP(D73,'Boys Si Main Draw Prep'!$A$7:$R$134,2)))</f>
        <v>0</v>
      </c>
      <c r="F73" s="270"/>
      <c r="G73" s="80"/>
      <c r="H73" s="79"/>
      <c r="I73" s="271" t="s">
        <v>71</v>
      </c>
      <c r="J73" s="266"/>
      <c r="K73" s="272"/>
      <c r="L73" s="266"/>
      <c r="M73" s="273"/>
      <c r="N73" s="278"/>
      <c r="O73" s="279"/>
      <c r="P73" s="280"/>
      <c r="Q73" s="281"/>
    </row>
    <row r="74" spans="1:18" s="19" customFormat="1" ht="9" customHeight="1">
      <c r="A74" s="282" t="s">
        <v>72</v>
      </c>
      <c r="B74" s="280"/>
      <c r="C74" s="283"/>
      <c r="D74" s="269">
        <v>3</v>
      </c>
      <c r="E74" s="80">
        <f>IF(D74&gt;$Q$79,,UPPER(VLOOKUP(D74,'Boys Si Main Draw Prep'!$A$7:$R$134,2)))</f>
        <v>0</v>
      </c>
      <c r="F74" s="270"/>
      <c r="G74" s="80"/>
      <c r="H74" s="79"/>
      <c r="I74" s="271" t="s">
        <v>73</v>
      </c>
      <c r="J74" s="266"/>
      <c r="K74" s="272"/>
      <c r="L74" s="266"/>
      <c r="M74" s="273"/>
      <c r="N74" s="275" t="s">
        <v>74</v>
      </c>
      <c r="O74" s="276"/>
      <c r="P74" s="276"/>
      <c r="Q74" s="277"/>
    </row>
    <row r="75" spans="1:18" s="19" customFormat="1" ht="9" customHeight="1">
      <c r="A75" s="284"/>
      <c r="B75" s="188"/>
      <c r="C75" s="285"/>
      <c r="D75" s="269">
        <v>4</v>
      </c>
      <c r="E75" s="80">
        <f>IF(D75&gt;$Q$79,,UPPER(VLOOKUP(D75,'Boys Si Main Draw Prep'!$A$7:$R$134,2)))</f>
        <v>0</v>
      </c>
      <c r="F75" s="270"/>
      <c r="G75" s="80"/>
      <c r="H75" s="79"/>
      <c r="I75" s="271" t="s">
        <v>75</v>
      </c>
      <c r="J75" s="266"/>
      <c r="K75" s="272"/>
      <c r="L75" s="266"/>
      <c r="M75" s="273"/>
      <c r="N75" s="266"/>
      <c r="O75" s="272"/>
      <c r="P75" s="266"/>
      <c r="Q75" s="273"/>
    </row>
    <row r="76" spans="1:18" s="19" customFormat="1" ht="9" customHeight="1">
      <c r="A76" s="286" t="s">
        <v>76</v>
      </c>
      <c r="B76" s="287"/>
      <c r="C76" s="288"/>
      <c r="D76" s="269">
        <v>5</v>
      </c>
      <c r="E76" s="80">
        <f>IF(D76&gt;$Q$79,,UPPER(VLOOKUP(D76,'Boys Si Main Draw Prep'!$A$7:$R$134,2)))</f>
        <v>0</v>
      </c>
      <c r="F76" s="270"/>
      <c r="G76" s="80"/>
      <c r="H76" s="79"/>
      <c r="I76" s="271" t="s">
        <v>77</v>
      </c>
      <c r="J76" s="266"/>
      <c r="K76" s="272"/>
      <c r="L76" s="266"/>
      <c r="M76" s="273"/>
      <c r="N76" s="280"/>
      <c r="O76" s="279"/>
      <c r="P76" s="280"/>
      <c r="Q76" s="281"/>
    </row>
    <row r="77" spans="1:18" s="19" customFormat="1" ht="9" customHeight="1">
      <c r="A77" s="267" t="s">
        <v>67</v>
      </c>
      <c r="B77" s="266"/>
      <c r="C77" s="268"/>
      <c r="D77" s="269">
        <v>6</v>
      </c>
      <c r="E77" s="80">
        <f>IF(D77&gt;$Q$79,,UPPER(VLOOKUP(D77,'Boys Si Main Draw Prep'!$A$7:$R$134,2)))</f>
        <v>0</v>
      </c>
      <c r="F77" s="270"/>
      <c r="G77" s="80"/>
      <c r="H77" s="79"/>
      <c r="I77" s="271" t="s">
        <v>78</v>
      </c>
      <c r="J77" s="266"/>
      <c r="K77" s="272"/>
      <c r="L77" s="266"/>
      <c r="M77" s="273"/>
      <c r="N77" s="275" t="s">
        <v>24</v>
      </c>
      <c r="O77" s="276"/>
      <c r="P77" s="276"/>
      <c r="Q77" s="277"/>
    </row>
    <row r="78" spans="1:18" s="19" customFormat="1" ht="9" customHeight="1">
      <c r="A78" s="267" t="s">
        <v>79</v>
      </c>
      <c r="B78" s="266"/>
      <c r="C78" s="289"/>
      <c r="D78" s="269">
        <v>7</v>
      </c>
      <c r="E78" s="80">
        <f>IF(D78&gt;$Q$79,,UPPER(VLOOKUP(D78,'Boys Si Main Draw Prep'!$A$7:$R$134,2)))</f>
        <v>0</v>
      </c>
      <c r="F78" s="270"/>
      <c r="G78" s="80"/>
      <c r="H78" s="79"/>
      <c r="I78" s="271" t="s">
        <v>80</v>
      </c>
      <c r="J78" s="266"/>
      <c r="K78" s="272"/>
      <c r="L78" s="266"/>
      <c r="M78" s="273"/>
      <c r="N78" s="266"/>
      <c r="O78" s="272"/>
      <c r="P78" s="266"/>
      <c r="Q78" s="273"/>
    </row>
    <row r="79" spans="1:18" s="19" customFormat="1" ht="9" customHeight="1">
      <c r="A79" s="282" t="s">
        <v>81</v>
      </c>
      <c r="B79" s="280"/>
      <c r="C79" s="290"/>
      <c r="D79" s="291">
        <v>8</v>
      </c>
      <c r="E79" s="292">
        <f>IF(D79&gt;$Q$79,,UPPER(VLOOKUP(D79,'Boys Si Main Draw Prep'!$A$7:$R$134,2)))</f>
        <v>0</v>
      </c>
      <c r="F79" s="293"/>
      <c r="G79" s="292"/>
      <c r="H79" s="294"/>
      <c r="I79" s="295" t="s">
        <v>82</v>
      </c>
      <c r="J79" s="280"/>
      <c r="K79" s="279"/>
      <c r="L79" s="280"/>
      <c r="M79" s="281"/>
      <c r="N79" s="280">
        <f>Q4</f>
        <v>0</v>
      </c>
      <c r="O79" s="279"/>
      <c r="P79" s="280"/>
      <c r="Q79" s="296">
        <f>MIN(8,'Boys Si Main Draw Prep'!R5)</f>
        <v>0</v>
      </c>
    </row>
  </sheetData>
  <mergeCells count="1">
    <mergeCell ref="A4:C4"/>
  </mergeCells>
  <phoneticPr fontId="78" type="noConversion"/>
  <conditionalFormatting sqref="G39 G41 G7 G9 G11 G13 G15 G17 G19 G23 G43 G45 G47 G49 G51 G53 G21 G25 G27 G29 G31 G33 G35 G37 G55 G57 G59 G61 G63 G65 G67 G69">
    <cfRule type="expression" dxfId="400" priority="1" stopIfTrue="1">
      <formula>AND($D7&lt;9,$C7&gt;0)</formula>
    </cfRule>
  </conditionalFormatting>
  <conditionalFormatting sqref="H8 H40 H16 L14 H20 L30 H24 H48 L46 H52 H32 H44 H36 H12 L62 H28 J18 J26 J34 J42 J50 J58 J66 J10 H56 H64 H68 H60 N22 N39 N54">
    <cfRule type="expression" dxfId="399" priority="2" stopIfTrue="1">
      <formula>AND($N$1="CU",H8="Umpire")</formula>
    </cfRule>
    <cfRule type="expression" dxfId="398" priority="3" stopIfTrue="1">
      <formula>AND($N$1="CU",H8&lt;&gt;"Umpire",I8&lt;&gt;"")</formula>
    </cfRule>
    <cfRule type="expression" dxfId="397" priority="4" stopIfTrue="1">
      <formula>AND($N$1="CU",H8&lt;&gt;"Umpire")</formula>
    </cfRule>
  </conditionalFormatting>
  <conditionalFormatting sqref="D67 D65 D63 D13 D61 D15 D17 D21 D19 D23 D25 D27 D29 D31 D33 D37 D35 D39 D41 D43 D47 D49 D45 D51 D53 D55 D57 D59 D69">
    <cfRule type="expression" dxfId="396" priority="5" stopIfTrue="1">
      <formula>AND($D13&lt;9,$C13&gt;0)</formula>
    </cfRule>
  </conditionalFormatting>
  <conditionalFormatting sqref="L10 L18 L26 L34 L42 L50 L58 L66 N14 N30 N46 N62 P22 P54 J8 J12 J16 J20 J24 J28 J32 J36 J40 J44 J48 J52 J56 J60 J64 J68">
    <cfRule type="expression" dxfId="395" priority="6" stopIfTrue="1">
      <formula>I8="as"</formula>
    </cfRule>
    <cfRule type="expression" dxfId="394" priority="7" stopIfTrue="1">
      <formula>I8="bs"</formula>
    </cfRule>
  </conditionalFormatting>
  <conditionalFormatting sqref="B7 B9 B11 B13 B15 B17 B19 B21 B23 B25 B27 B29 B31 B33 B35 B37 B39 B41 B43 B45 B47 B49 B51 B53 B55 B57 B59 B61 B63 B65 B67 B69">
    <cfRule type="cellIs" dxfId="393" priority="8" stopIfTrue="1" operator="equal">
      <formula>"QA"</formula>
    </cfRule>
    <cfRule type="cellIs" dxfId="392" priority="9" stopIfTrue="1" operator="equal">
      <formula>"DA"</formula>
    </cfRule>
  </conditionalFormatting>
  <conditionalFormatting sqref="I8 I12 I16 I20 I24 I28 I32 I36 I40 I44 I48 I52 I56 I60 I64 I68 K66 K58 K50 K42 K34 K26 K18 K10 M14 M30 M46 M62 Q79 O54 O39 O22">
    <cfRule type="expression" dxfId="391" priority="10" stopIfTrue="1">
      <formula>$N$1="CU"</formula>
    </cfRule>
  </conditionalFormatting>
  <conditionalFormatting sqref="P38">
    <cfRule type="expression" dxfId="390" priority="11" stopIfTrue="1">
      <formula>O39="as"</formula>
    </cfRule>
    <cfRule type="expression" dxfId="389" priority="12" stopIfTrue="1">
      <formula>O39="bs"</formula>
    </cfRule>
  </conditionalFormatting>
  <conditionalFormatting sqref="D7 D9 D11">
    <cfRule type="expression" dxfId="388" priority="13" stopIfTrue="1">
      <formula>$D7&lt;9</formula>
    </cfRule>
  </conditionalFormatting>
  <dataValidations count="2">
    <dataValidation type="list" allowBlank="1" showInputMessage="1" sqref="H8 H24 H12 H28 H16 H40 H20 H44 H48 H52 H32 H36 H56 H60 H64 H68 J66 J58 J50 J42 J34 J26 J18 J10 L14 L30 L46 L62">
      <formula1>$T$7:$T$16</formula1>
    </dataValidation>
    <dataValidation type="list" allowBlank="1" showInputMessage="1" sqref="N54 N39 N22">
      <formula1>$U$8:$U$17</formula1>
    </dataValidation>
  </dataValidations>
  <printOptions horizontalCentered="1"/>
  <pageMargins left="0.35" right="0.35" top="0.39" bottom="0.39" header="0" footer="0"/>
  <pageSetup paperSize="9" orientation="portrait" horizontalDpi="360" verticalDpi="200" r:id="rId1"/>
  <headerFooter alignWithMargins="0"/>
  <drawing r:id="rId2"/>
  <legacyDrawing r:id="rId3"/>
</worksheet>
</file>

<file path=xl/worksheets/sheet6.xml><?xml version="1.0" encoding="utf-8"?>
<worksheet xmlns="http://schemas.openxmlformats.org/spreadsheetml/2006/main" xmlns:r="http://schemas.openxmlformats.org/officeDocument/2006/relationships">
  <sheetPr codeName="Sheet156">
    <pageSetUpPr fitToPage="1"/>
  </sheetPr>
  <dimension ref="A1:T82"/>
  <sheetViews>
    <sheetView showGridLines="0" showZeros="0" workbookViewId="0">
      <selection activeCell="A4" sqref="A4:C4"/>
    </sheetView>
  </sheetViews>
  <sheetFormatPr defaultRowHeight="12.75"/>
  <cols>
    <col min="1" max="2" width="3.28515625" customWidth="1"/>
    <col min="3" max="3" width="4.7109375" customWidth="1"/>
    <col min="4" max="4" width="4.28515625" customWidth="1"/>
    <col min="5" max="5" width="12.7109375" customWidth="1"/>
    <col min="6" max="6" width="2.7109375" customWidth="1"/>
    <col min="7" max="7" width="7.7109375" customWidth="1"/>
    <col min="8" max="8" width="5.85546875" customWidth="1"/>
    <col min="9" max="9" width="1.7109375" style="172" customWidth="1"/>
    <col min="10" max="10" width="10.7109375" customWidth="1"/>
    <col min="11" max="11" width="1.7109375" style="172" customWidth="1"/>
    <col min="12" max="12" width="10.7109375" customWidth="1"/>
    <col min="13" max="13" width="1.7109375" style="173" customWidth="1"/>
    <col min="14" max="14" width="10.7109375" customWidth="1"/>
    <col min="15" max="15" width="1.7109375" style="172" customWidth="1"/>
    <col min="16" max="16" width="10.7109375" customWidth="1"/>
    <col min="17" max="17" width="1.7109375" style="173" customWidth="1"/>
    <col min="18" max="18" width="0" hidden="1" customWidth="1"/>
    <col min="19" max="19" width="8.28515625" customWidth="1"/>
    <col min="20" max="20" width="11.42578125" hidden="1" customWidth="1"/>
  </cols>
  <sheetData>
    <row r="1" spans="1:20" s="174" customFormat="1" ht="21.75" customHeight="1">
      <c r="A1" s="82">
        <f>'Week SetUp'!$A$6</f>
        <v>0</v>
      </c>
      <c r="B1" s="82"/>
      <c r="C1" s="177"/>
      <c r="D1" s="177"/>
      <c r="E1" s="177"/>
      <c r="F1" s="177"/>
      <c r="G1" s="177"/>
      <c r="H1" s="177"/>
      <c r="I1" s="178"/>
      <c r="J1" s="146" t="s">
        <v>49</v>
      </c>
      <c r="K1" s="146"/>
      <c r="L1" s="83"/>
      <c r="M1" s="178"/>
      <c r="N1" s="178" t="s">
        <v>378</v>
      </c>
      <c r="O1" s="178"/>
      <c r="P1" s="177"/>
      <c r="Q1" s="178"/>
    </row>
    <row r="2" spans="1:20" s="103" customFormat="1">
      <c r="A2" s="85" t="str">
        <f>'Week SetUp'!$A$8</f>
        <v>ITF Junior Circuit</v>
      </c>
      <c r="B2" s="85"/>
      <c r="C2" s="85"/>
      <c r="D2" s="85"/>
      <c r="E2" s="85"/>
      <c r="F2" s="179"/>
      <c r="G2" s="108"/>
      <c r="H2" s="108"/>
      <c r="I2" s="180"/>
      <c r="J2" s="146" t="s">
        <v>86</v>
      </c>
      <c r="K2" s="146"/>
      <c r="L2" s="146"/>
      <c r="M2" s="180"/>
      <c r="N2" s="108"/>
      <c r="O2" s="180"/>
      <c r="P2" s="108"/>
      <c r="Q2" s="180"/>
    </row>
    <row r="3" spans="1:20" s="20" customFormat="1" ht="9">
      <c r="A3" s="63" t="s">
        <v>12</v>
      </c>
      <c r="B3" s="63"/>
      <c r="C3" s="63"/>
      <c r="D3" s="63"/>
      <c r="E3" s="63"/>
      <c r="F3" s="63" t="s">
        <v>6</v>
      </c>
      <c r="G3" s="63"/>
      <c r="H3" s="63"/>
      <c r="I3" s="182"/>
      <c r="J3" s="63" t="s">
        <v>7</v>
      </c>
      <c r="K3" s="182"/>
      <c r="L3" s="73" t="s">
        <v>18</v>
      </c>
      <c r="M3" s="182"/>
      <c r="N3" s="63"/>
      <c r="O3" s="182"/>
      <c r="P3" s="63"/>
      <c r="Q3" s="64" t="s">
        <v>8</v>
      </c>
    </row>
    <row r="4" spans="1:20" s="39" customFormat="1" ht="11.25" customHeight="1" thickBot="1">
      <c r="A4" s="711">
        <f>'Week SetUp'!$A$10</f>
        <v>0</v>
      </c>
      <c r="B4" s="711"/>
      <c r="C4" s="711"/>
      <c r="D4" s="184"/>
      <c r="E4" s="184"/>
      <c r="F4" s="184">
        <f>'Week SetUp'!$C$10</f>
        <v>0</v>
      </c>
      <c r="G4" s="92"/>
      <c r="H4" s="184"/>
      <c r="I4" s="185"/>
      <c r="J4" s="186">
        <f>'Week SetUp'!$D$10</f>
        <v>0</v>
      </c>
      <c r="K4" s="185"/>
      <c r="L4" s="97">
        <f>'Week SetUp'!$A$12</f>
        <v>0</v>
      </c>
      <c r="M4" s="185"/>
      <c r="N4" s="184"/>
      <c r="O4" s="185"/>
      <c r="P4" s="184"/>
      <c r="Q4" s="76">
        <f>'Week SetUp'!$E$10</f>
        <v>0</v>
      </c>
    </row>
    <row r="5" spans="1:20" s="20" customFormat="1" ht="9.75">
      <c r="A5" s="188"/>
      <c r="B5" s="189" t="s">
        <v>52</v>
      </c>
      <c r="C5" s="189" t="s">
        <v>53</v>
      </c>
      <c r="D5" s="189" t="s">
        <v>54</v>
      </c>
      <c r="E5" s="190" t="s">
        <v>55</v>
      </c>
      <c r="F5" s="190" t="s">
        <v>14</v>
      </c>
      <c r="G5" s="190"/>
      <c r="H5" s="190" t="s">
        <v>56</v>
      </c>
      <c r="I5" s="190"/>
      <c r="J5" s="189" t="s">
        <v>57</v>
      </c>
      <c r="K5" s="191"/>
      <c r="L5" s="189" t="s">
        <v>87</v>
      </c>
      <c r="M5" s="191"/>
      <c r="N5" s="189" t="s">
        <v>84</v>
      </c>
      <c r="O5" s="191"/>
      <c r="P5" s="189" t="s">
        <v>58</v>
      </c>
      <c r="Q5" s="192"/>
    </row>
    <row r="6" spans="1:20" s="20" customFormat="1" ht="3.75" customHeight="1" thickBot="1">
      <c r="A6" s="193"/>
      <c r="B6" s="194"/>
      <c r="C6" s="91"/>
      <c r="D6" s="194"/>
      <c r="E6" s="195"/>
      <c r="F6" s="195"/>
      <c r="G6" s="196"/>
      <c r="H6" s="195"/>
      <c r="I6" s="197"/>
      <c r="J6" s="194"/>
      <c r="K6" s="197"/>
      <c r="L6" s="194"/>
      <c r="M6" s="197"/>
      <c r="N6" s="194"/>
      <c r="O6" s="197"/>
      <c r="P6" s="194"/>
      <c r="Q6" s="198"/>
    </row>
    <row r="7" spans="1:20" s="50" customFormat="1" ht="9" customHeight="1">
      <c r="A7" s="200" t="s">
        <v>68</v>
      </c>
      <c r="B7" s="202" t="str">
        <f>IF($D7="","",VLOOKUP($D7,'Boys Si Main Draw Prep'!$A$7:$P$70,15))</f>
        <v/>
      </c>
      <c r="C7" s="202" t="str">
        <f>IF($D7="","",VLOOKUP($D7,'Boys Si Main Draw Prep'!$A$7:$P$70,16))</f>
        <v/>
      </c>
      <c r="D7" s="203"/>
      <c r="E7" s="204" t="str">
        <f>UPPER(IF($D7="","",VLOOKUP($D7,'Boys Si Main Draw Prep'!$A$7:$P$70,2)))</f>
        <v/>
      </c>
      <c r="F7" s="204" t="str">
        <f>IF($D7="","",VLOOKUP($D7,'Boys Si Main Draw Prep'!$A$7:$P$70,3))</f>
        <v/>
      </c>
      <c r="G7" s="204"/>
      <c r="H7" s="204" t="str">
        <f>IF($D7="","",VLOOKUP($D7,'Boys Si Main Draw Prep'!$A$7:$P$70,4))</f>
        <v/>
      </c>
      <c r="I7" s="304"/>
      <c r="J7" s="221" t="str">
        <f>UPPER(IF(OR(I8="a",I8="as"),E7,IF(OR(I8="b",I8="bs"),E8,)))</f>
        <v/>
      </c>
      <c r="K7" s="229"/>
      <c r="L7" s="230"/>
      <c r="M7" s="230"/>
      <c r="N7" s="230"/>
      <c r="O7" s="230"/>
      <c r="P7" s="230"/>
      <c r="Q7" s="230"/>
      <c r="R7" s="213"/>
      <c r="T7" s="214" t="e">
        <f>#REF!</f>
        <v>#REF!</v>
      </c>
    </row>
    <row r="8" spans="1:20" s="50" customFormat="1" ht="9" customHeight="1">
      <c r="A8" s="305" t="s">
        <v>71</v>
      </c>
      <c r="B8" s="202" t="str">
        <f>IF($D8="","",VLOOKUP($D8,'Boys Si Main Draw Prep'!$A$7:$P$70,15))</f>
        <v/>
      </c>
      <c r="C8" s="202" t="str">
        <f>IF($D8="","",VLOOKUP($D8,'Boys Si Main Draw Prep'!$A$7:$P$70,16))</f>
        <v/>
      </c>
      <c r="D8" s="203"/>
      <c r="E8" s="223" t="str">
        <f>UPPER(IF($D8="","",VLOOKUP($D8,'Boys Si Main Draw Prep'!$A$7:$P$70,2)))</f>
        <v/>
      </c>
      <c r="F8" s="223" t="str">
        <f>IF($D8="","",VLOOKUP($D8,'Boys Si Main Draw Prep'!$A$7:$P$70,3))</f>
        <v/>
      </c>
      <c r="G8" s="223"/>
      <c r="H8" s="223" t="str">
        <f>IF($D8="","",VLOOKUP($D8,'Boys Si Main Draw Prep'!$A$7:$P$70,4))</f>
        <v/>
      </c>
      <c r="I8" s="306"/>
      <c r="J8" s="205"/>
      <c r="K8" s="220"/>
      <c r="L8" s="221" t="str">
        <f>UPPER(IF(OR(K8="a",K8="as"),J7,IF(OR(K8="b",K8="bs"),J9,)))</f>
        <v/>
      </c>
      <c r="M8" s="229"/>
      <c r="N8" s="230"/>
      <c r="O8" s="230"/>
      <c r="P8" s="230"/>
      <c r="Q8" s="230"/>
      <c r="R8" s="213"/>
      <c r="T8" s="222" t="e">
        <f>#REF!</f>
        <v>#REF!</v>
      </c>
    </row>
    <row r="9" spans="1:20" s="50" customFormat="1" ht="9" customHeight="1">
      <c r="A9" s="215" t="s">
        <v>73</v>
      </c>
      <c r="B9" s="202" t="str">
        <f>IF($D9="","",VLOOKUP($D9,'Boys Si Main Draw Prep'!$A$7:$P$70,15))</f>
        <v/>
      </c>
      <c r="C9" s="202" t="str">
        <f>IF($D9="","",VLOOKUP($D9,'Boys Si Main Draw Prep'!$A$7:$P$70,16))</f>
        <v/>
      </c>
      <c r="D9" s="203"/>
      <c r="E9" s="223" t="str">
        <f>UPPER(IF($D9="","",VLOOKUP($D9,'Boys Si Main Draw Prep'!$A$7:$P$70,2)))</f>
        <v/>
      </c>
      <c r="F9" s="223" t="str">
        <f>IF($D9="","",VLOOKUP($D9,'Boys Si Main Draw Prep'!$A$7:$P$70,3))</f>
        <v/>
      </c>
      <c r="G9" s="223"/>
      <c r="H9" s="223" t="str">
        <f>IF($D9="","",VLOOKUP($D9,'Boys Si Main Draw Prep'!$A$7:$P$70,4))</f>
        <v/>
      </c>
      <c r="I9" s="304"/>
      <c r="J9" s="221" t="str">
        <f>UPPER(IF(OR(I10="a",I10="as"),E9,IF(OR(I10="b",I10="bs"),E10,)))</f>
        <v/>
      </c>
      <c r="K9" s="307"/>
      <c r="L9" s="205"/>
      <c r="M9" s="232"/>
      <c r="N9" s="230"/>
      <c r="O9" s="230"/>
      <c r="P9" s="230"/>
      <c r="Q9" s="230"/>
      <c r="R9" s="213"/>
      <c r="T9" s="222" t="e">
        <f>#REF!</f>
        <v>#REF!</v>
      </c>
    </row>
    <row r="10" spans="1:20" s="50" customFormat="1" ht="9" customHeight="1">
      <c r="A10" s="215" t="s">
        <v>75</v>
      </c>
      <c r="B10" s="202" t="str">
        <f>IF($D10="","",VLOOKUP($D10,'Boys Si Main Draw Prep'!$A$7:$P$70,15))</f>
        <v/>
      </c>
      <c r="C10" s="202" t="str">
        <f>IF($D10="","",VLOOKUP($D10,'Boys Si Main Draw Prep'!$A$7:$P$70,16))</f>
        <v/>
      </c>
      <c r="D10" s="203"/>
      <c r="E10" s="223" t="str">
        <f>UPPER(IF($D10="","",VLOOKUP($D10,'Boys Si Main Draw Prep'!$A$7:$P$70,2)))</f>
        <v/>
      </c>
      <c r="F10" s="223" t="str">
        <f>IF($D10="","",VLOOKUP($D10,'Boys Si Main Draw Prep'!$A$7:$P$70,3))</f>
        <v/>
      </c>
      <c r="G10" s="223"/>
      <c r="H10" s="223" t="str">
        <f>IF($D10="","",VLOOKUP($D10,'Boys Si Main Draw Prep'!$A$7:$P$70,4))</f>
        <v/>
      </c>
      <c r="I10" s="306"/>
      <c r="J10" s="205"/>
      <c r="K10" s="230"/>
      <c r="L10" s="219" t="s">
        <v>15</v>
      </c>
      <c r="M10" s="228"/>
      <c r="N10" s="221" t="str">
        <f>UPPER(IF(OR(M10="a",M10="as"),L8,IF(OR(M10="b",M10="bs"),L12,)))</f>
        <v/>
      </c>
      <c r="O10" s="229"/>
      <c r="P10" s="230"/>
      <c r="Q10" s="230"/>
      <c r="R10" s="213"/>
      <c r="T10" s="222" t="e">
        <f>#REF!</f>
        <v>#REF!</v>
      </c>
    </row>
    <row r="11" spans="1:20" s="50" customFormat="1" ht="9.6" customHeight="1">
      <c r="A11" s="215" t="s">
        <v>77</v>
      </c>
      <c r="B11" s="202" t="str">
        <f>IF($D11="","",VLOOKUP($D11,'Boys Si Main Draw Prep'!$A$7:$P$70,15))</f>
        <v/>
      </c>
      <c r="C11" s="202" t="str">
        <f>IF($D11="","",VLOOKUP($D11,'Boys Si Main Draw Prep'!$A$7:$P$70,16))</f>
        <v/>
      </c>
      <c r="D11" s="203"/>
      <c r="E11" s="223" t="str">
        <f>UPPER(IF($D11="","",VLOOKUP($D11,'Boys Si Main Draw Prep'!$A$7:$P$70,2)))</f>
        <v/>
      </c>
      <c r="F11" s="223" t="str">
        <f>IF($D11="","",VLOOKUP($D11,'Boys Si Main Draw Prep'!$A$7:$P$70,3))</f>
        <v/>
      </c>
      <c r="G11" s="223"/>
      <c r="H11" s="223" t="str">
        <f>IF($D11="","",VLOOKUP($D11,'Boys Si Main Draw Prep'!$A$7:$P$70,4))</f>
        <v/>
      </c>
      <c r="I11" s="304"/>
      <c r="J11" s="221" t="str">
        <f>UPPER(IF(OR(I12="a",I12="as"),E11,IF(OR(I12="b",I12="bs"),E12,)))</f>
        <v/>
      </c>
      <c r="K11" s="229"/>
      <c r="L11" s="308"/>
      <c r="M11" s="309"/>
      <c r="N11" s="205"/>
      <c r="O11" s="232"/>
      <c r="P11" s="230"/>
      <c r="Q11" s="230"/>
      <c r="R11" s="213"/>
      <c r="T11" s="222" t="e">
        <f>#REF!</f>
        <v>#REF!</v>
      </c>
    </row>
    <row r="12" spans="1:20" s="50" customFormat="1" ht="9.6" customHeight="1">
      <c r="A12" s="215" t="s">
        <v>78</v>
      </c>
      <c r="B12" s="202" t="str">
        <f>IF($D12="","",VLOOKUP($D12,'Boys Si Main Draw Prep'!$A$7:$P$70,15))</f>
        <v/>
      </c>
      <c r="C12" s="202" t="str">
        <f>IF($D12="","",VLOOKUP($D12,'Boys Si Main Draw Prep'!$A$7:$P$70,16))</f>
        <v/>
      </c>
      <c r="D12" s="203"/>
      <c r="E12" s="223" t="str">
        <f>UPPER(IF($D12="","",VLOOKUP($D12,'Boys Si Main Draw Prep'!$A$7:$P$70,2)))</f>
        <v/>
      </c>
      <c r="F12" s="223" t="str">
        <f>IF($D12="","",VLOOKUP($D12,'Boys Si Main Draw Prep'!$A$7:$P$70,3))</f>
        <v/>
      </c>
      <c r="G12" s="223"/>
      <c r="H12" s="223" t="str">
        <f>IF($D12="","",VLOOKUP($D12,'Boys Si Main Draw Prep'!$A$7:$P$70,4))</f>
        <v/>
      </c>
      <c r="I12" s="306"/>
      <c r="J12" s="205"/>
      <c r="K12" s="220"/>
      <c r="L12" s="221" t="str">
        <f>UPPER(IF(OR(K12="a",K12="as"),J11,IF(OR(K12="b",K12="bs"),J13,)))</f>
        <v/>
      </c>
      <c r="M12" s="310"/>
      <c r="N12" s="230"/>
      <c r="O12" s="232"/>
      <c r="P12" s="230"/>
      <c r="Q12" s="230"/>
      <c r="R12" s="213"/>
      <c r="T12" s="222" t="e">
        <f>#REF!</f>
        <v>#REF!</v>
      </c>
    </row>
    <row r="13" spans="1:20" s="50" customFormat="1" ht="9.6" customHeight="1">
      <c r="A13" s="305" t="s">
        <v>80</v>
      </c>
      <c r="B13" s="202" t="str">
        <f>IF($D13="","",VLOOKUP($D13,'Boys Si Main Draw Prep'!$A$7:$P$70,15))</f>
        <v/>
      </c>
      <c r="C13" s="202" t="str">
        <f>IF($D13="","",VLOOKUP($D13,'Boys Si Main Draw Prep'!$A$7:$P$70,16))</f>
        <v/>
      </c>
      <c r="D13" s="203"/>
      <c r="E13" s="223" t="str">
        <f>UPPER(IF($D13="","",VLOOKUP($D13,'Boys Si Main Draw Prep'!$A$7:$P$70,2)))</f>
        <v/>
      </c>
      <c r="F13" s="223" t="str">
        <f>IF($D13="","",VLOOKUP($D13,'Boys Si Main Draw Prep'!$A$7:$P$70,3))</f>
        <v/>
      </c>
      <c r="G13" s="223"/>
      <c r="H13" s="223" t="str">
        <f>IF($D13="","",VLOOKUP($D13,'Boys Si Main Draw Prep'!$A$7:$P$70,4))</f>
        <v/>
      </c>
      <c r="I13" s="304"/>
      <c r="J13" s="221" t="str">
        <f>UPPER(IF(OR(I14="a",I14="as"),E13,IF(OR(I14="b",I14="bs"),E14,)))</f>
        <v/>
      </c>
      <c r="K13" s="238"/>
      <c r="L13" s="205"/>
      <c r="M13" s="230"/>
      <c r="N13" s="230"/>
      <c r="O13" s="232"/>
      <c r="P13" s="230"/>
      <c r="Q13" s="230"/>
      <c r="R13" s="213"/>
      <c r="T13" s="222" t="e">
        <f>#REF!</f>
        <v>#REF!</v>
      </c>
    </row>
    <row r="14" spans="1:20" s="50" customFormat="1" ht="9.6" customHeight="1">
      <c r="A14" s="241" t="s">
        <v>82</v>
      </c>
      <c r="B14" s="202" t="str">
        <f>IF($D14="","",VLOOKUP($D14,'Boys Si Main Draw Prep'!$A$7:$P$70,15))</f>
        <v/>
      </c>
      <c r="C14" s="202" t="str">
        <f>IF($D14="","",VLOOKUP($D14,'Boys Si Main Draw Prep'!$A$7:$P$70,16))</f>
        <v/>
      </c>
      <c r="D14" s="203"/>
      <c r="E14" s="204" t="str">
        <f>UPPER(IF($D14="","",VLOOKUP($D14,'Boys Si Main Draw Prep'!$A$7:$P$70,2)))</f>
        <v/>
      </c>
      <c r="F14" s="204" t="str">
        <f>IF($D14="","",VLOOKUP($D14,'Boys Si Main Draw Prep'!$A$7:$P$70,3))</f>
        <v/>
      </c>
      <c r="G14" s="204"/>
      <c r="H14" s="204" t="str">
        <f>IF($D14="","",VLOOKUP($D14,'Boys Si Main Draw Prep'!$A$7:$P$70,4))</f>
        <v/>
      </c>
      <c r="I14" s="306"/>
      <c r="J14" s="205"/>
      <c r="K14" s="230"/>
      <c r="L14" s="230"/>
      <c r="M14" s="311"/>
      <c r="N14" s="219" t="s">
        <v>15</v>
      </c>
      <c r="O14" s="228"/>
      <c r="P14" s="221" t="str">
        <f>UPPER(IF(OR(O14="a",O14="as"),N10,IF(OR(O14="b",O14="bs"),N18,)))</f>
        <v/>
      </c>
      <c r="Q14" s="229"/>
      <c r="R14" s="213"/>
      <c r="T14" s="222" t="e">
        <f>#REF!</f>
        <v>#REF!</v>
      </c>
    </row>
    <row r="15" spans="1:20" s="50" customFormat="1" ht="9.6" customHeight="1">
      <c r="A15" s="200" t="s">
        <v>88</v>
      </c>
      <c r="B15" s="202" t="str">
        <f>IF($D15="","",VLOOKUP($D15,'Boys Si Main Draw Prep'!$A$7:$P$70,15))</f>
        <v/>
      </c>
      <c r="C15" s="202" t="str">
        <f>IF($D15="","",VLOOKUP($D15,'Boys Si Main Draw Prep'!$A$7:$P$70,16))</f>
        <v/>
      </c>
      <c r="D15" s="203"/>
      <c r="E15" s="204" t="str">
        <f>UPPER(IF($D15="","",VLOOKUP($D15,'Boys Si Main Draw Prep'!$A$7:$P$70,2)))</f>
        <v/>
      </c>
      <c r="F15" s="204" t="str">
        <f>IF($D15="","",VLOOKUP($D15,'Boys Si Main Draw Prep'!$A$7:$P$70,3))</f>
        <v/>
      </c>
      <c r="G15" s="204"/>
      <c r="H15" s="204" t="str">
        <f>IF($D15="","",VLOOKUP($D15,'Boys Si Main Draw Prep'!$A$7:$P$70,4))</f>
        <v/>
      </c>
      <c r="I15" s="304"/>
      <c r="J15" s="221" t="str">
        <f>UPPER(IF(OR(I16="a",I16="as"),E15,IF(OR(I16="b",I16="bs"),E16,)))</f>
        <v/>
      </c>
      <c r="K15" s="229"/>
      <c r="L15" s="230"/>
      <c r="M15" s="230"/>
      <c r="N15" s="230"/>
      <c r="O15" s="232"/>
      <c r="P15" s="205"/>
      <c r="Q15" s="232"/>
      <c r="R15" s="213"/>
      <c r="T15" s="222" t="e">
        <f>#REF!</f>
        <v>#REF!</v>
      </c>
    </row>
    <row r="16" spans="1:20" s="50" customFormat="1" ht="9.6" customHeight="1" thickBot="1">
      <c r="A16" s="305" t="s">
        <v>89</v>
      </c>
      <c r="B16" s="202" t="str">
        <f>IF($D16="","",VLOOKUP($D16,'Boys Si Main Draw Prep'!$A$7:$P$70,15))</f>
        <v/>
      </c>
      <c r="C16" s="202" t="str">
        <f>IF($D16="","",VLOOKUP($D16,'Boys Si Main Draw Prep'!$A$7:$P$70,16))</f>
        <v/>
      </c>
      <c r="D16" s="203"/>
      <c r="E16" s="223" t="str">
        <f>UPPER(IF($D16="","",VLOOKUP($D16,'Boys Si Main Draw Prep'!$A$7:$P$70,2)))</f>
        <v/>
      </c>
      <c r="F16" s="223" t="str">
        <f>IF($D16="","",VLOOKUP($D16,'Boys Si Main Draw Prep'!$A$7:$P$70,3))</f>
        <v/>
      </c>
      <c r="G16" s="223"/>
      <c r="H16" s="223" t="str">
        <f>IF($D16="","",VLOOKUP($D16,'Boys Si Main Draw Prep'!$A$7:$P$70,4))</f>
        <v/>
      </c>
      <c r="I16" s="306"/>
      <c r="J16" s="205"/>
      <c r="K16" s="220"/>
      <c r="L16" s="221" t="str">
        <f>UPPER(IF(OR(K16="a",K16="as"),J15,IF(OR(K16="b",K16="bs"),J17,)))</f>
        <v/>
      </c>
      <c r="M16" s="229"/>
      <c r="N16" s="230"/>
      <c r="O16" s="232"/>
      <c r="P16" s="230"/>
      <c r="Q16" s="232"/>
      <c r="R16" s="213"/>
      <c r="T16" s="237" t="e">
        <f>#REF!</f>
        <v>#REF!</v>
      </c>
    </row>
    <row r="17" spans="1:18" s="50" customFormat="1" ht="9.6" customHeight="1">
      <c r="A17" s="215" t="s">
        <v>90</v>
      </c>
      <c r="B17" s="202" t="str">
        <f>IF($D17="","",VLOOKUP($D17,'Boys Si Main Draw Prep'!$A$7:$P$70,15))</f>
        <v/>
      </c>
      <c r="C17" s="202" t="str">
        <f>IF($D17="","",VLOOKUP($D17,'Boys Si Main Draw Prep'!$A$7:$P$70,16))</f>
        <v/>
      </c>
      <c r="D17" s="203"/>
      <c r="E17" s="223" t="str">
        <f>UPPER(IF($D17="","",VLOOKUP($D17,'Boys Si Main Draw Prep'!$A$7:$P$70,2)))</f>
        <v/>
      </c>
      <c r="F17" s="223" t="str">
        <f>IF($D17="","",VLOOKUP($D17,'Boys Si Main Draw Prep'!$A$7:$P$70,3))</f>
        <v/>
      </c>
      <c r="G17" s="223"/>
      <c r="H17" s="223" t="str">
        <f>IF($D17="","",VLOOKUP($D17,'Boys Si Main Draw Prep'!$A$7:$P$70,4))</f>
        <v/>
      </c>
      <c r="I17" s="304"/>
      <c r="J17" s="221" t="str">
        <f>UPPER(IF(OR(I18="a",I18="as"),E17,IF(OR(I18="b",I18="bs"),E18,)))</f>
        <v/>
      </c>
      <c r="K17" s="307"/>
      <c r="L17" s="205"/>
      <c r="M17" s="232"/>
      <c r="N17" s="230"/>
      <c r="O17" s="232"/>
      <c r="P17" s="230"/>
      <c r="Q17" s="232"/>
      <c r="R17" s="213"/>
    </row>
    <row r="18" spans="1:18" s="50" customFormat="1" ht="9.6" customHeight="1">
      <c r="A18" s="215" t="s">
        <v>91</v>
      </c>
      <c r="B18" s="202" t="str">
        <f>IF($D18="","",VLOOKUP($D18,'Boys Si Main Draw Prep'!$A$7:$P$70,15))</f>
        <v/>
      </c>
      <c r="C18" s="202" t="str">
        <f>IF($D18="","",VLOOKUP($D18,'Boys Si Main Draw Prep'!$A$7:$P$70,16))</f>
        <v/>
      </c>
      <c r="D18" s="203"/>
      <c r="E18" s="223" t="str">
        <f>UPPER(IF($D18="","",VLOOKUP($D18,'Boys Si Main Draw Prep'!$A$7:$P$70,2)))</f>
        <v/>
      </c>
      <c r="F18" s="223" t="str">
        <f>IF($D18="","",VLOOKUP($D18,'Boys Si Main Draw Prep'!$A$7:$P$70,3))</f>
        <v/>
      </c>
      <c r="G18" s="223"/>
      <c r="H18" s="223" t="str">
        <f>IF($D18="","",VLOOKUP($D18,'Boys Si Main Draw Prep'!$A$7:$P$70,4))</f>
        <v/>
      </c>
      <c r="I18" s="306"/>
      <c r="J18" s="205"/>
      <c r="K18" s="230"/>
      <c r="L18" s="219" t="s">
        <v>15</v>
      </c>
      <c r="M18" s="228"/>
      <c r="N18" s="221" t="str">
        <f>UPPER(IF(OR(M18="a",M18="as"),L16,IF(OR(M18="b",M18="bs"),L20,)))</f>
        <v/>
      </c>
      <c r="O18" s="238"/>
      <c r="P18" s="230"/>
      <c r="Q18" s="232"/>
      <c r="R18" s="213"/>
    </row>
    <row r="19" spans="1:18" s="50" customFormat="1" ht="9.6" customHeight="1">
      <c r="A19" s="215" t="s">
        <v>92</v>
      </c>
      <c r="B19" s="202" t="str">
        <f>IF($D19="","",VLOOKUP($D19,'Boys Si Main Draw Prep'!$A$7:$P$70,15))</f>
        <v/>
      </c>
      <c r="C19" s="202" t="str">
        <f>IF($D19="","",VLOOKUP($D19,'Boys Si Main Draw Prep'!$A$7:$P$70,16))</f>
        <v/>
      </c>
      <c r="D19" s="203"/>
      <c r="E19" s="223" t="str">
        <f>UPPER(IF($D19="","",VLOOKUP($D19,'Boys Si Main Draw Prep'!$A$7:$P$70,2)))</f>
        <v/>
      </c>
      <c r="F19" s="223" t="str">
        <f>IF($D19="","",VLOOKUP($D19,'Boys Si Main Draw Prep'!$A$7:$P$70,3))</f>
        <v/>
      </c>
      <c r="G19" s="223"/>
      <c r="H19" s="223" t="str">
        <f>IF($D19="","",VLOOKUP($D19,'Boys Si Main Draw Prep'!$A$7:$P$70,4))</f>
        <v/>
      </c>
      <c r="I19" s="304"/>
      <c r="J19" s="221" t="str">
        <f>UPPER(IF(OR(I20="a",I20="as"),E19,IF(OR(I20="b",I20="bs"),E20,)))</f>
        <v/>
      </c>
      <c r="K19" s="229"/>
      <c r="L19" s="308"/>
      <c r="M19" s="309"/>
      <c r="N19" s="205"/>
      <c r="O19" s="230"/>
      <c r="P19" s="230"/>
      <c r="Q19" s="232"/>
      <c r="R19" s="213"/>
    </row>
    <row r="20" spans="1:18" s="50" customFormat="1" ht="9.6" customHeight="1">
      <c r="A20" s="215" t="s">
        <v>93</v>
      </c>
      <c r="B20" s="202" t="str">
        <f>IF($D20="","",VLOOKUP($D20,'Boys Si Main Draw Prep'!$A$7:$P$70,15))</f>
        <v/>
      </c>
      <c r="C20" s="202" t="str">
        <f>IF($D20="","",VLOOKUP($D20,'Boys Si Main Draw Prep'!$A$7:$P$70,16))</f>
        <v/>
      </c>
      <c r="D20" s="203"/>
      <c r="E20" s="223" t="str">
        <f>UPPER(IF($D20="","",VLOOKUP($D20,'Boys Si Main Draw Prep'!$A$7:$P$70,2)))</f>
        <v/>
      </c>
      <c r="F20" s="223" t="str">
        <f>IF($D20="","",VLOOKUP($D20,'Boys Si Main Draw Prep'!$A$7:$P$70,3))</f>
        <v/>
      </c>
      <c r="G20" s="223"/>
      <c r="H20" s="223" t="str">
        <f>IF($D20="","",VLOOKUP($D20,'Boys Si Main Draw Prep'!$A$7:$P$70,4))</f>
        <v/>
      </c>
      <c r="I20" s="306"/>
      <c r="J20" s="205"/>
      <c r="K20" s="220"/>
      <c r="L20" s="221" t="str">
        <f>UPPER(IF(OR(K20="a",K20="as"),J19,IF(OR(K20="b",K20="bs"),J21,)))</f>
        <v/>
      </c>
      <c r="M20" s="310"/>
      <c r="N20" s="230"/>
      <c r="O20" s="230"/>
      <c r="P20" s="230"/>
      <c r="Q20" s="232"/>
      <c r="R20" s="213"/>
    </row>
    <row r="21" spans="1:18" s="50" customFormat="1" ht="9.6" customHeight="1">
      <c r="A21" s="305" t="s">
        <v>94</v>
      </c>
      <c r="B21" s="202" t="str">
        <f>IF($D21="","",VLOOKUP($D21,'Boys Si Main Draw Prep'!$A$7:$P$70,15))</f>
        <v/>
      </c>
      <c r="C21" s="202" t="str">
        <f>IF($D21="","",VLOOKUP($D21,'Boys Si Main Draw Prep'!$A$7:$P$70,16))</f>
        <v/>
      </c>
      <c r="D21" s="203"/>
      <c r="E21" s="223" t="str">
        <f>UPPER(IF($D21="","",VLOOKUP($D21,'Boys Si Main Draw Prep'!$A$7:$P$70,2)))</f>
        <v/>
      </c>
      <c r="F21" s="223" t="str">
        <f>IF($D21="","",VLOOKUP($D21,'Boys Si Main Draw Prep'!$A$7:$P$70,3))</f>
        <v/>
      </c>
      <c r="G21" s="223"/>
      <c r="H21" s="223" t="str">
        <f>IF($D21="","",VLOOKUP($D21,'Boys Si Main Draw Prep'!$A$7:$P$70,4))</f>
        <v/>
      </c>
      <c r="I21" s="304"/>
      <c r="J21" s="221" t="str">
        <f>UPPER(IF(OR(I22="a",I22="as"),E21,IF(OR(I22="b",I22="bs"),E22,)))</f>
        <v/>
      </c>
      <c r="K21" s="238"/>
      <c r="L21" s="205"/>
      <c r="M21" s="230"/>
      <c r="N21" s="230"/>
      <c r="O21" s="230"/>
      <c r="P21" s="230"/>
      <c r="Q21" s="232"/>
      <c r="R21" s="213"/>
    </row>
    <row r="22" spans="1:18" s="50" customFormat="1" ht="9.6" customHeight="1">
      <c r="A22" s="241" t="s">
        <v>95</v>
      </c>
      <c r="B22" s="202" t="str">
        <f>IF($D22="","",VLOOKUP($D22,'Boys Si Main Draw Prep'!$A$7:$P$70,15))</f>
        <v/>
      </c>
      <c r="C22" s="202" t="str">
        <f>IF($D22="","",VLOOKUP($D22,'Boys Si Main Draw Prep'!$A$7:$P$70,16))</f>
        <v/>
      </c>
      <c r="D22" s="203"/>
      <c r="E22" s="204" t="str">
        <f>UPPER(IF($D22="","",VLOOKUP($D22,'Boys Si Main Draw Prep'!$A$7:$P$70,2)))</f>
        <v/>
      </c>
      <c r="F22" s="204" t="str">
        <f>IF($D22="","",VLOOKUP($D22,'Boys Si Main Draw Prep'!$A$7:$P$70,3))</f>
        <v/>
      </c>
      <c r="G22" s="204"/>
      <c r="H22" s="204" t="str">
        <f>IF($D22="","",VLOOKUP($D22,'Boys Si Main Draw Prep'!$A$7:$P$70,4))</f>
        <v/>
      </c>
      <c r="I22" s="306"/>
      <c r="J22" s="205"/>
      <c r="K22" s="230"/>
      <c r="L22" s="230"/>
      <c r="M22" s="311"/>
      <c r="N22" s="312" t="s">
        <v>96</v>
      </c>
      <c r="O22" s="301"/>
      <c r="P22" s="221" t="str">
        <f>UPPER(IF(OR(O23="a",O23="as"),P14,IF(OR(O23="b",O23="bs"),P30,)))</f>
        <v/>
      </c>
      <c r="Q22" s="302"/>
      <c r="R22" s="213"/>
    </row>
    <row r="23" spans="1:18" s="50" customFormat="1" ht="9.6" customHeight="1">
      <c r="A23" s="200" t="s">
        <v>97</v>
      </c>
      <c r="B23" s="202" t="str">
        <f>IF($D23="","",VLOOKUP($D23,'Boys Si Main Draw Prep'!$A$7:$P$70,15))</f>
        <v/>
      </c>
      <c r="C23" s="202" t="str">
        <f>IF($D23="","",VLOOKUP($D23,'Boys Si Main Draw Prep'!$A$7:$P$70,16))</f>
        <v/>
      </c>
      <c r="D23" s="203"/>
      <c r="E23" s="204" t="str">
        <f>UPPER(IF($D23="","",VLOOKUP($D23,'Boys Si Main Draw Prep'!$A$7:$P$70,2)))</f>
        <v/>
      </c>
      <c r="F23" s="204" t="str">
        <f>IF($D23="","",VLOOKUP($D23,'Boys Si Main Draw Prep'!$A$7:$P$70,3))</f>
        <v/>
      </c>
      <c r="G23" s="204"/>
      <c r="H23" s="204" t="str">
        <f>IF($D23="","",VLOOKUP($D23,'Boys Si Main Draw Prep'!$A$7:$P$70,4))</f>
        <v/>
      </c>
      <c r="I23" s="304"/>
      <c r="J23" s="221" t="str">
        <f>UPPER(IF(OR(I24="a",I24="as"),E23,IF(OR(I24="b",I24="bs"),E24,)))</f>
        <v/>
      </c>
      <c r="K23" s="229"/>
      <c r="L23" s="230"/>
      <c r="M23" s="230"/>
      <c r="N23" s="219" t="s">
        <v>15</v>
      </c>
      <c r="O23" s="303"/>
      <c r="P23" s="205"/>
      <c r="Q23" s="297"/>
      <c r="R23" s="213"/>
    </row>
    <row r="24" spans="1:18" s="50" customFormat="1" ht="9.6" customHeight="1">
      <c r="A24" s="305" t="s">
        <v>98</v>
      </c>
      <c r="B24" s="202" t="str">
        <f>IF($D24="","",VLOOKUP($D24,'Boys Si Main Draw Prep'!$A$7:$P$70,15))</f>
        <v/>
      </c>
      <c r="C24" s="202" t="str">
        <f>IF($D24="","",VLOOKUP($D24,'Boys Si Main Draw Prep'!$A$7:$P$70,16))</f>
        <v/>
      </c>
      <c r="D24" s="203"/>
      <c r="E24" s="223" t="str">
        <f>UPPER(IF($D24="","",VLOOKUP($D24,'Boys Si Main Draw Prep'!$A$7:$P$70,2)))</f>
        <v/>
      </c>
      <c r="F24" s="223" t="str">
        <f>IF($D24="","",VLOOKUP($D24,'Boys Si Main Draw Prep'!$A$7:$P$70,3))</f>
        <v/>
      </c>
      <c r="G24" s="223"/>
      <c r="H24" s="223" t="str">
        <f>IF($D24="","",VLOOKUP($D24,'Boys Si Main Draw Prep'!$A$7:$P$70,4))</f>
        <v/>
      </c>
      <c r="I24" s="306"/>
      <c r="J24" s="205"/>
      <c r="K24" s="220"/>
      <c r="L24" s="221" t="str">
        <f>UPPER(IF(OR(K24="a",K24="as"),J23,IF(OR(K24="b",K24="bs"),J25,)))</f>
        <v/>
      </c>
      <c r="M24" s="229"/>
      <c r="N24" s="230"/>
      <c r="O24" s="230"/>
      <c r="P24" s="230"/>
      <c r="Q24" s="232"/>
      <c r="R24" s="213"/>
    </row>
    <row r="25" spans="1:18" s="50" customFormat="1" ht="9.6" customHeight="1">
      <c r="A25" s="215" t="s">
        <v>99</v>
      </c>
      <c r="B25" s="202" t="str">
        <f>IF($D25="","",VLOOKUP($D25,'Boys Si Main Draw Prep'!$A$7:$P$70,15))</f>
        <v/>
      </c>
      <c r="C25" s="202" t="str">
        <f>IF($D25="","",VLOOKUP($D25,'Boys Si Main Draw Prep'!$A$7:$P$70,16))</f>
        <v/>
      </c>
      <c r="D25" s="203"/>
      <c r="E25" s="223" t="str">
        <f>UPPER(IF($D25="","",VLOOKUP($D25,'Boys Si Main Draw Prep'!$A$7:$P$70,2)))</f>
        <v/>
      </c>
      <c r="F25" s="223" t="str">
        <f>IF($D25="","",VLOOKUP($D25,'Boys Si Main Draw Prep'!$A$7:$P$70,3))</f>
        <v/>
      </c>
      <c r="G25" s="223"/>
      <c r="H25" s="223" t="str">
        <f>IF($D25="","",VLOOKUP($D25,'Boys Si Main Draw Prep'!$A$7:$P$70,4))</f>
        <v/>
      </c>
      <c r="I25" s="304"/>
      <c r="J25" s="221" t="str">
        <f>UPPER(IF(OR(I26="a",I26="as"),E25,IF(OR(I26="b",I26="bs"),E26,)))</f>
        <v/>
      </c>
      <c r="K25" s="307"/>
      <c r="L25" s="205"/>
      <c r="M25" s="232"/>
      <c r="N25" s="230"/>
      <c r="O25" s="230"/>
      <c r="P25" s="230"/>
      <c r="Q25" s="232"/>
      <c r="R25" s="213"/>
    </row>
    <row r="26" spans="1:18" s="50" customFormat="1" ht="9.6" customHeight="1">
      <c r="A26" s="215" t="s">
        <v>100</v>
      </c>
      <c r="B26" s="202" t="str">
        <f>IF($D26="","",VLOOKUP($D26,'Boys Si Main Draw Prep'!$A$7:$P$70,15))</f>
        <v/>
      </c>
      <c r="C26" s="202" t="str">
        <f>IF($D26="","",VLOOKUP($D26,'Boys Si Main Draw Prep'!$A$7:$P$70,16))</f>
        <v/>
      </c>
      <c r="D26" s="203"/>
      <c r="E26" s="223" t="str">
        <f>UPPER(IF($D26="","",VLOOKUP($D26,'Boys Si Main Draw Prep'!$A$7:$P$70,2)))</f>
        <v/>
      </c>
      <c r="F26" s="223" t="str">
        <f>IF($D26="","",VLOOKUP($D26,'Boys Si Main Draw Prep'!$A$7:$P$70,3))</f>
        <v/>
      </c>
      <c r="G26" s="223"/>
      <c r="H26" s="223" t="str">
        <f>IF($D26="","",VLOOKUP($D26,'Boys Si Main Draw Prep'!$A$7:$P$70,4))</f>
        <v/>
      </c>
      <c r="I26" s="306"/>
      <c r="J26" s="205"/>
      <c r="K26" s="230"/>
      <c r="L26" s="219" t="s">
        <v>15</v>
      </c>
      <c r="M26" s="228"/>
      <c r="N26" s="221" t="str">
        <f>UPPER(IF(OR(M26="a",M26="as"),L24,IF(OR(M26="b",M26="bs"),L28,)))</f>
        <v/>
      </c>
      <c r="O26" s="229"/>
      <c r="P26" s="230"/>
      <c r="Q26" s="232"/>
      <c r="R26" s="213"/>
    </row>
    <row r="27" spans="1:18" s="50" customFormat="1" ht="9.6" customHeight="1">
      <c r="A27" s="215" t="s">
        <v>101</v>
      </c>
      <c r="B27" s="202" t="str">
        <f>IF($D27="","",VLOOKUP($D27,'Boys Si Main Draw Prep'!$A$7:$P$70,15))</f>
        <v/>
      </c>
      <c r="C27" s="202" t="str">
        <f>IF($D27="","",VLOOKUP($D27,'Boys Si Main Draw Prep'!$A$7:$P$70,16))</f>
        <v/>
      </c>
      <c r="D27" s="203"/>
      <c r="E27" s="223" t="str">
        <f>UPPER(IF($D27="","",VLOOKUP($D27,'Boys Si Main Draw Prep'!$A$7:$P$70,2)))</f>
        <v/>
      </c>
      <c r="F27" s="223" t="str">
        <f>IF($D27="","",VLOOKUP($D27,'Boys Si Main Draw Prep'!$A$7:$P$70,3))</f>
        <v/>
      </c>
      <c r="G27" s="223"/>
      <c r="H27" s="223" t="str">
        <f>IF($D27="","",VLOOKUP($D27,'Boys Si Main Draw Prep'!$A$7:$P$70,4))</f>
        <v/>
      </c>
      <c r="I27" s="304"/>
      <c r="J27" s="221" t="str">
        <f>UPPER(IF(OR(I28="a",I28="as"),E27,IF(OR(I28="b",I28="bs"),E28,)))</f>
        <v/>
      </c>
      <c r="K27" s="229"/>
      <c r="L27" s="308"/>
      <c r="M27" s="309"/>
      <c r="N27" s="205"/>
      <c r="O27" s="232"/>
      <c r="P27" s="230"/>
      <c r="Q27" s="232"/>
      <c r="R27" s="213"/>
    </row>
    <row r="28" spans="1:18" s="50" customFormat="1" ht="9.6" customHeight="1">
      <c r="A28" s="215" t="s">
        <v>102</v>
      </c>
      <c r="B28" s="202" t="str">
        <f>IF($D28="","",VLOOKUP($D28,'Boys Si Main Draw Prep'!$A$7:$P$70,15))</f>
        <v/>
      </c>
      <c r="C28" s="202" t="str">
        <f>IF($D28="","",VLOOKUP($D28,'Boys Si Main Draw Prep'!$A$7:$P$70,16))</f>
        <v/>
      </c>
      <c r="D28" s="203"/>
      <c r="E28" s="223" t="str">
        <f>UPPER(IF($D28="","",VLOOKUP($D28,'Boys Si Main Draw Prep'!$A$7:$P$70,2)))</f>
        <v/>
      </c>
      <c r="F28" s="223" t="str">
        <f>IF($D28="","",VLOOKUP($D28,'Boys Si Main Draw Prep'!$A$7:$P$70,3))</f>
        <v/>
      </c>
      <c r="G28" s="223"/>
      <c r="H28" s="223" t="str">
        <f>IF($D28="","",VLOOKUP($D28,'Boys Si Main Draw Prep'!$A$7:$P$70,4))</f>
        <v/>
      </c>
      <c r="I28" s="306"/>
      <c r="J28" s="205"/>
      <c r="K28" s="220"/>
      <c r="L28" s="221" t="str">
        <f>UPPER(IF(OR(K28="a",K28="as"),J27,IF(OR(K28="b",K28="bs"),J29,)))</f>
        <v/>
      </c>
      <c r="M28" s="310"/>
      <c r="N28" s="230"/>
      <c r="O28" s="232"/>
      <c r="P28" s="230"/>
      <c r="Q28" s="232"/>
      <c r="R28" s="213"/>
    </row>
    <row r="29" spans="1:18" s="50" customFormat="1" ht="9.6" customHeight="1">
      <c r="A29" s="305" t="s">
        <v>103</v>
      </c>
      <c r="B29" s="202" t="str">
        <f>IF($D29="","",VLOOKUP($D29,'Boys Si Main Draw Prep'!$A$7:$P$70,15))</f>
        <v/>
      </c>
      <c r="C29" s="202" t="str">
        <f>IF($D29="","",VLOOKUP($D29,'Boys Si Main Draw Prep'!$A$7:$P$70,16))</f>
        <v/>
      </c>
      <c r="D29" s="203"/>
      <c r="E29" s="223" t="str">
        <f>UPPER(IF($D29="","",VLOOKUP($D29,'Boys Si Main Draw Prep'!$A$7:$P$70,2)))</f>
        <v/>
      </c>
      <c r="F29" s="223" t="str">
        <f>IF($D29="","",VLOOKUP($D29,'Boys Si Main Draw Prep'!$A$7:$P$70,3))</f>
        <v/>
      </c>
      <c r="G29" s="223"/>
      <c r="H29" s="223" t="str">
        <f>IF($D29="","",VLOOKUP($D29,'Boys Si Main Draw Prep'!$A$7:$P$70,4))</f>
        <v/>
      </c>
      <c r="I29" s="304"/>
      <c r="J29" s="221" t="str">
        <f>UPPER(IF(OR(I30="a",I30="as"),E29,IF(OR(I30="b",I30="bs"),E30,)))</f>
        <v/>
      </c>
      <c r="K29" s="238"/>
      <c r="L29" s="205"/>
      <c r="M29" s="230"/>
      <c r="N29" s="230"/>
      <c r="O29" s="232"/>
      <c r="P29" s="230"/>
      <c r="Q29" s="232"/>
      <c r="R29" s="213"/>
    </row>
    <row r="30" spans="1:18" s="50" customFormat="1" ht="9.6" customHeight="1">
      <c r="A30" s="241" t="s">
        <v>104</v>
      </c>
      <c r="B30" s="202" t="str">
        <f>IF($D30="","",VLOOKUP($D30,'Boys Si Main Draw Prep'!$A$7:$P$70,15))</f>
        <v/>
      </c>
      <c r="C30" s="202" t="str">
        <f>IF($D30="","",VLOOKUP($D30,'Boys Si Main Draw Prep'!$A$7:$P$70,16))</f>
        <v/>
      </c>
      <c r="D30" s="203"/>
      <c r="E30" s="204" t="str">
        <f>UPPER(IF($D30="","",VLOOKUP($D30,'Boys Si Main Draw Prep'!$A$7:$P$70,2)))</f>
        <v/>
      </c>
      <c r="F30" s="204" t="str">
        <f>IF($D30="","",VLOOKUP($D30,'Boys Si Main Draw Prep'!$A$7:$P$70,3))</f>
        <v/>
      </c>
      <c r="G30" s="204"/>
      <c r="H30" s="204" t="str">
        <f>IF($D30="","",VLOOKUP($D30,'Boys Si Main Draw Prep'!$A$7:$P$70,4))</f>
        <v/>
      </c>
      <c r="I30" s="306"/>
      <c r="J30" s="205"/>
      <c r="K30" s="230"/>
      <c r="L30" s="230"/>
      <c r="M30" s="311"/>
      <c r="N30" s="219" t="s">
        <v>15</v>
      </c>
      <c r="O30" s="228"/>
      <c r="P30" s="221" t="str">
        <f>UPPER(IF(OR(O30="a",O30="as"),N26,IF(OR(O30="b",O30="bs"),N34,)))</f>
        <v/>
      </c>
      <c r="Q30" s="238"/>
      <c r="R30" s="213"/>
    </row>
    <row r="31" spans="1:18" s="50" customFormat="1" ht="9.6" customHeight="1">
      <c r="A31" s="200" t="s">
        <v>105</v>
      </c>
      <c r="B31" s="202" t="str">
        <f>IF($D31="","",VLOOKUP($D31,'Boys Si Main Draw Prep'!$A$7:$P$70,15))</f>
        <v/>
      </c>
      <c r="C31" s="202" t="str">
        <f>IF($D31="","",VLOOKUP($D31,'Boys Si Main Draw Prep'!$A$7:$P$70,16))</f>
        <v/>
      </c>
      <c r="D31" s="203"/>
      <c r="E31" s="204" t="str">
        <f>UPPER(IF($D31="","",VLOOKUP($D31,'Boys Si Main Draw Prep'!$A$7:$P$70,2)))</f>
        <v/>
      </c>
      <c r="F31" s="204" t="str">
        <f>IF($D31="","",VLOOKUP($D31,'Boys Si Main Draw Prep'!$A$7:$P$70,3))</f>
        <v/>
      </c>
      <c r="G31" s="204"/>
      <c r="H31" s="204" t="str">
        <f>IF($D31="","",VLOOKUP($D31,'Boys Si Main Draw Prep'!$A$7:$P$70,4))</f>
        <v/>
      </c>
      <c r="I31" s="304"/>
      <c r="J31" s="221" t="str">
        <f>UPPER(IF(OR(I32="a",I32="as"),E31,IF(OR(I32="b",I32="bs"),E32,)))</f>
        <v/>
      </c>
      <c r="K31" s="229"/>
      <c r="L31" s="230"/>
      <c r="M31" s="230"/>
      <c r="N31" s="230"/>
      <c r="O31" s="232"/>
      <c r="P31" s="205"/>
      <c r="Q31" s="230"/>
      <c r="R31" s="213"/>
    </row>
    <row r="32" spans="1:18" s="50" customFormat="1" ht="9.6" customHeight="1">
      <c r="A32" s="305" t="s">
        <v>106</v>
      </c>
      <c r="B32" s="202" t="str">
        <f>IF($D32="","",VLOOKUP($D32,'Boys Si Main Draw Prep'!$A$7:$P$70,15))</f>
        <v/>
      </c>
      <c r="C32" s="202" t="str">
        <f>IF($D32="","",VLOOKUP($D32,'Boys Si Main Draw Prep'!$A$7:$P$70,16))</f>
        <v/>
      </c>
      <c r="D32" s="203"/>
      <c r="E32" s="223" t="str">
        <f>UPPER(IF($D32="","",VLOOKUP($D32,'Boys Si Main Draw Prep'!$A$7:$P$70,2)))</f>
        <v/>
      </c>
      <c r="F32" s="223" t="str">
        <f>IF($D32="","",VLOOKUP($D32,'Boys Si Main Draw Prep'!$A$7:$P$70,3))</f>
        <v/>
      </c>
      <c r="G32" s="223"/>
      <c r="H32" s="223" t="str">
        <f>IF($D32="","",VLOOKUP($D32,'Boys Si Main Draw Prep'!$A$7:$P$70,4))</f>
        <v/>
      </c>
      <c r="I32" s="306"/>
      <c r="J32" s="205"/>
      <c r="K32" s="220"/>
      <c r="L32" s="221" t="str">
        <f>UPPER(IF(OR(K32="a",K32="as"),J31,IF(OR(K32="b",K32="bs"),J33,)))</f>
        <v/>
      </c>
      <c r="M32" s="229"/>
      <c r="N32" s="230"/>
      <c r="O32" s="232"/>
      <c r="P32" s="230"/>
      <c r="Q32" s="230"/>
      <c r="R32" s="213"/>
    </row>
    <row r="33" spans="1:18" s="50" customFormat="1" ht="9.6" customHeight="1">
      <c r="A33" s="215" t="s">
        <v>107</v>
      </c>
      <c r="B33" s="202" t="str">
        <f>IF($D33="","",VLOOKUP($D33,'Boys Si Main Draw Prep'!$A$7:$P$70,15))</f>
        <v/>
      </c>
      <c r="C33" s="202" t="str">
        <f>IF($D33="","",VLOOKUP($D33,'Boys Si Main Draw Prep'!$A$7:$P$70,16))</f>
        <v/>
      </c>
      <c r="D33" s="203"/>
      <c r="E33" s="223" t="str">
        <f>UPPER(IF($D33="","",VLOOKUP($D33,'Boys Si Main Draw Prep'!$A$7:$P$70,2)))</f>
        <v/>
      </c>
      <c r="F33" s="223" t="str">
        <f>IF($D33="","",VLOOKUP($D33,'Boys Si Main Draw Prep'!$A$7:$P$70,3))</f>
        <v/>
      </c>
      <c r="G33" s="223"/>
      <c r="H33" s="223" t="str">
        <f>IF($D33="","",VLOOKUP($D33,'Boys Si Main Draw Prep'!$A$7:$P$70,4))</f>
        <v/>
      </c>
      <c r="I33" s="304"/>
      <c r="J33" s="221" t="str">
        <f>UPPER(IF(OR(I34="a",I34="as"),E33,IF(OR(I34="b",I34="bs"),E34,)))</f>
        <v/>
      </c>
      <c r="K33" s="307"/>
      <c r="L33" s="205"/>
      <c r="M33" s="232"/>
      <c r="N33" s="230"/>
      <c r="O33" s="232"/>
      <c r="P33" s="230"/>
      <c r="Q33" s="230"/>
      <c r="R33" s="213"/>
    </row>
    <row r="34" spans="1:18" s="50" customFormat="1" ht="9.6" customHeight="1">
      <c r="A34" s="215" t="s">
        <v>108</v>
      </c>
      <c r="B34" s="202" t="str">
        <f>IF($D34="","",VLOOKUP($D34,'Boys Si Main Draw Prep'!$A$7:$P$70,15))</f>
        <v/>
      </c>
      <c r="C34" s="202" t="str">
        <f>IF($D34="","",VLOOKUP($D34,'Boys Si Main Draw Prep'!$A$7:$P$70,16))</f>
        <v/>
      </c>
      <c r="D34" s="203"/>
      <c r="E34" s="223" t="str">
        <f>UPPER(IF($D34="","",VLOOKUP($D34,'Boys Si Main Draw Prep'!$A$7:$P$70,2)))</f>
        <v/>
      </c>
      <c r="F34" s="223" t="str">
        <f>IF($D34="","",VLOOKUP($D34,'Boys Si Main Draw Prep'!$A$7:$P$70,3))</f>
        <v/>
      </c>
      <c r="G34" s="223"/>
      <c r="H34" s="223" t="str">
        <f>IF($D34="","",VLOOKUP($D34,'Boys Si Main Draw Prep'!$A$7:$P$70,4))</f>
        <v/>
      </c>
      <c r="I34" s="306"/>
      <c r="J34" s="205"/>
      <c r="K34" s="230"/>
      <c r="L34" s="219" t="s">
        <v>15</v>
      </c>
      <c r="M34" s="228"/>
      <c r="N34" s="221" t="str">
        <f>UPPER(IF(OR(M34="a",M34="as"),L32,IF(OR(M34="b",M34="bs"),L36,)))</f>
        <v/>
      </c>
      <c r="O34" s="238"/>
      <c r="P34" s="230"/>
      <c r="Q34" s="230"/>
      <c r="R34" s="213"/>
    </row>
    <row r="35" spans="1:18" s="50" customFormat="1" ht="9.6" customHeight="1">
      <c r="A35" s="215" t="s">
        <v>109</v>
      </c>
      <c r="B35" s="202" t="str">
        <f>IF($D35="","",VLOOKUP($D35,'Boys Si Main Draw Prep'!$A$7:$P$70,15))</f>
        <v/>
      </c>
      <c r="C35" s="202" t="str">
        <f>IF($D35="","",VLOOKUP($D35,'Boys Si Main Draw Prep'!$A$7:$P$70,16))</f>
        <v/>
      </c>
      <c r="D35" s="203"/>
      <c r="E35" s="223" t="str">
        <f>UPPER(IF($D35="","",VLOOKUP($D35,'Boys Si Main Draw Prep'!$A$7:$P$70,2)))</f>
        <v/>
      </c>
      <c r="F35" s="223" t="str">
        <f>IF($D35="","",VLOOKUP($D35,'Boys Si Main Draw Prep'!$A$7:$P$70,3))</f>
        <v/>
      </c>
      <c r="G35" s="223"/>
      <c r="H35" s="223" t="str">
        <f>IF($D35="","",VLOOKUP($D35,'Boys Si Main Draw Prep'!$A$7:$P$70,4))</f>
        <v/>
      </c>
      <c r="I35" s="304"/>
      <c r="J35" s="221" t="str">
        <f>UPPER(IF(OR(I36="a",I36="as"),E35,IF(OR(I36="b",I36="bs"),E36,)))</f>
        <v/>
      </c>
      <c r="K35" s="229"/>
      <c r="L35" s="308"/>
      <c r="M35" s="309"/>
      <c r="N35" s="205"/>
      <c r="O35" s="230"/>
      <c r="P35" s="230"/>
      <c r="Q35" s="230"/>
      <c r="R35" s="213"/>
    </row>
    <row r="36" spans="1:18" s="50" customFormat="1" ht="9.6" customHeight="1">
      <c r="A36" s="215" t="s">
        <v>110</v>
      </c>
      <c r="B36" s="202" t="str">
        <f>IF($D36="","",VLOOKUP($D36,'Boys Si Main Draw Prep'!$A$7:$P$70,15))</f>
        <v/>
      </c>
      <c r="C36" s="202" t="str">
        <f>IF($D36="","",VLOOKUP($D36,'Boys Si Main Draw Prep'!$A$7:$P$70,16))</f>
        <v/>
      </c>
      <c r="D36" s="203"/>
      <c r="E36" s="223" t="str">
        <f>UPPER(IF($D36="","",VLOOKUP($D36,'Boys Si Main Draw Prep'!$A$7:$P$70,2)))</f>
        <v/>
      </c>
      <c r="F36" s="223" t="str">
        <f>IF($D36="","",VLOOKUP($D36,'Boys Si Main Draw Prep'!$A$7:$P$70,3))</f>
        <v/>
      </c>
      <c r="G36" s="223"/>
      <c r="H36" s="223" t="str">
        <f>IF($D36="","",VLOOKUP($D36,'Boys Si Main Draw Prep'!$A$7:$P$70,4))</f>
        <v/>
      </c>
      <c r="I36" s="306"/>
      <c r="J36" s="205"/>
      <c r="K36" s="220"/>
      <c r="L36" s="221" t="str">
        <f>UPPER(IF(OR(K36="a",K36="as"),J35,IF(OR(K36="b",K36="bs"),J37,)))</f>
        <v/>
      </c>
      <c r="M36" s="310"/>
      <c r="N36" s="313" t="s">
        <v>59</v>
      </c>
      <c r="O36" s="314"/>
      <c r="P36" s="313" t="s">
        <v>60</v>
      </c>
      <c r="Q36" s="314"/>
      <c r="R36" s="213"/>
    </row>
    <row r="37" spans="1:18" s="50" customFormat="1" ht="9.6" customHeight="1">
      <c r="A37" s="305" t="s">
        <v>111</v>
      </c>
      <c r="B37" s="202" t="str">
        <f>IF($D37="","",VLOOKUP($D37,'Boys Si Main Draw Prep'!$A$7:$P$70,15))</f>
        <v/>
      </c>
      <c r="C37" s="202" t="str">
        <f>IF($D37="","",VLOOKUP($D37,'Boys Si Main Draw Prep'!$A$7:$P$70,16))</f>
        <v/>
      </c>
      <c r="D37" s="203"/>
      <c r="E37" s="223" t="str">
        <f>UPPER(IF($D37="","",VLOOKUP($D37,'Boys Si Main Draw Prep'!$A$7:$P$70,2)))</f>
        <v/>
      </c>
      <c r="F37" s="223" t="str">
        <f>IF($D37="","",VLOOKUP($D37,'Boys Si Main Draw Prep'!$A$7:$P$70,3))</f>
        <v/>
      </c>
      <c r="G37" s="223"/>
      <c r="H37" s="223" t="str">
        <f>IF($D37="","",VLOOKUP($D37,'Boys Si Main Draw Prep'!$A$7:$P$70,4))</f>
        <v/>
      </c>
      <c r="I37" s="304"/>
      <c r="J37" s="221" t="str">
        <f>UPPER(IF(OR(I38="a",I38="as"),E37,IF(OR(I38="b",I38="bs"),E38,)))</f>
        <v/>
      </c>
      <c r="K37" s="238"/>
      <c r="L37" s="205"/>
      <c r="M37" s="230"/>
      <c r="N37" s="315" t="str">
        <f>UPPER(IF(OR(O23="a",O23="as"),P14,IF(OR(O23="b",O23="bs"),P30,)))</f>
        <v/>
      </c>
      <c r="O37" s="316"/>
      <c r="P37" s="313"/>
      <c r="Q37" s="314"/>
      <c r="R37" s="213"/>
    </row>
    <row r="38" spans="1:18" s="50" customFormat="1" ht="9.6" customHeight="1">
      <c r="A38" s="241" t="s">
        <v>112</v>
      </c>
      <c r="B38" s="202" t="str">
        <f>IF($D38="","",VLOOKUP($D38,'Boys Si Main Draw Prep'!$A$7:$P$70,15))</f>
        <v/>
      </c>
      <c r="C38" s="202" t="str">
        <f>IF($D38="","",VLOOKUP($D38,'Boys Si Main Draw Prep'!$A$7:$P$70,16))</f>
        <v/>
      </c>
      <c r="D38" s="203"/>
      <c r="E38" s="204" t="str">
        <f>UPPER(IF($D38="","",VLOOKUP($D38,'Boys Si Main Draw Prep'!$A$7:$P$70,2)))</f>
        <v/>
      </c>
      <c r="F38" s="204" t="str">
        <f>IF($D38="","",VLOOKUP($D38,'Boys Si Main Draw Prep'!$A$7:$P$70,3))</f>
        <v/>
      </c>
      <c r="G38" s="204"/>
      <c r="H38" s="204" t="str">
        <f>IF($D38="","",VLOOKUP($D38,'Boys Si Main Draw Prep'!$A$7:$P$70,4))</f>
        <v/>
      </c>
      <c r="I38" s="306"/>
      <c r="J38" s="205"/>
      <c r="K38" s="230"/>
      <c r="L38" s="230"/>
      <c r="M38" s="317"/>
      <c r="N38" s="318" t="s">
        <v>15</v>
      </c>
      <c r="O38" s="319"/>
      <c r="P38" s="315" t="str">
        <f>UPPER(IF(OR(O38="a",O38="as"),N37,IF(OR(O38="b",O38="bs"),N39,)))</f>
        <v/>
      </c>
      <c r="Q38" s="316"/>
      <c r="R38" s="213"/>
    </row>
    <row r="39" spans="1:18" s="50" customFormat="1" ht="9.6" customHeight="1">
      <c r="A39" s="200" t="s">
        <v>113</v>
      </c>
      <c r="B39" s="202" t="str">
        <f>IF($D39="","",VLOOKUP($D39,'Boys Si Main Draw Prep'!$A$7:$P$70,15))</f>
        <v/>
      </c>
      <c r="C39" s="202" t="str">
        <f>IF($D39="","",VLOOKUP($D39,'Boys Si Main Draw Prep'!$A$7:$P$70,16))</f>
        <v/>
      </c>
      <c r="D39" s="203"/>
      <c r="E39" s="204" t="str">
        <f>UPPER(IF($D39="","",VLOOKUP($D39,'Boys Si Main Draw Prep'!$A$7:$P$70,2)))</f>
        <v/>
      </c>
      <c r="F39" s="204" t="str">
        <f>IF($D39="","",VLOOKUP($D39,'Boys Si Main Draw Prep'!$A$7:$P$70,3))</f>
        <v/>
      </c>
      <c r="G39" s="204"/>
      <c r="H39" s="204" t="str">
        <f>IF($D39="","",VLOOKUP($D39,'Boys Si Main Draw Prep'!$A$7:$P$70,4))</f>
        <v/>
      </c>
      <c r="I39" s="304"/>
      <c r="J39" s="221" t="str">
        <f>UPPER(IF(OR(I40="a",I40="as"),E39,IF(OR(I40="b",I40="bs"),E40,)))</f>
        <v/>
      </c>
      <c r="K39" s="229"/>
      <c r="L39" s="230"/>
      <c r="M39" s="300"/>
      <c r="N39" s="315" t="str">
        <f>UPPER(IF(OR(O55="a",O55="as"),P46,IF(OR(O55="b",O55="bs"),P62,)))</f>
        <v/>
      </c>
      <c r="O39" s="320"/>
      <c r="P39" s="314"/>
      <c r="Q39" s="314"/>
      <c r="R39" s="213"/>
    </row>
    <row r="40" spans="1:18" s="50" customFormat="1" ht="9.6" customHeight="1">
      <c r="A40" s="305" t="s">
        <v>114</v>
      </c>
      <c r="B40" s="202" t="str">
        <f>IF($D40="","",VLOOKUP($D40,'Boys Si Main Draw Prep'!$A$7:$P$70,15))</f>
        <v/>
      </c>
      <c r="C40" s="202" t="str">
        <f>IF($D40="","",VLOOKUP($D40,'Boys Si Main Draw Prep'!$A$7:$P$70,16))</f>
        <v/>
      </c>
      <c r="D40" s="203"/>
      <c r="E40" s="223" t="str">
        <f>UPPER(IF($D40="","",VLOOKUP($D40,'Boys Si Main Draw Prep'!$A$7:$P$70,2)))</f>
        <v/>
      </c>
      <c r="F40" s="223" t="str">
        <f>IF($D40="","",VLOOKUP($D40,'Boys Si Main Draw Prep'!$A$7:$P$70,3))</f>
        <v/>
      </c>
      <c r="G40" s="223"/>
      <c r="H40" s="223" t="str">
        <f>IF($D40="","",VLOOKUP($D40,'Boys Si Main Draw Prep'!$A$7:$P$70,4))</f>
        <v/>
      </c>
      <c r="I40" s="306"/>
      <c r="J40" s="205"/>
      <c r="K40" s="220"/>
      <c r="L40" s="221" t="str">
        <f>UPPER(IF(OR(K40="a",K40="as"),J39,IF(OR(K40="b",K40="bs"),J41,)))</f>
        <v/>
      </c>
      <c r="M40" s="229"/>
      <c r="N40" s="314"/>
      <c r="O40" s="314"/>
      <c r="P40" s="314"/>
      <c r="Q40" s="314"/>
      <c r="R40" s="213"/>
    </row>
    <row r="41" spans="1:18" s="50" customFormat="1" ht="9.6" customHeight="1">
      <c r="A41" s="215" t="s">
        <v>115</v>
      </c>
      <c r="B41" s="202" t="str">
        <f>IF($D41="","",VLOOKUP($D41,'Boys Si Main Draw Prep'!$A$7:$P$70,15))</f>
        <v/>
      </c>
      <c r="C41" s="202" t="str">
        <f>IF($D41="","",VLOOKUP($D41,'Boys Si Main Draw Prep'!$A$7:$P$70,16))</f>
        <v/>
      </c>
      <c r="D41" s="203"/>
      <c r="E41" s="223" t="str">
        <f>UPPER(IF($D41="","",VLOOKUP($D41,'Boys Si Main Draw Prep'!$A$7:$P$70,2)))</f>
        <v/>
      </c>
      <c r="F41" s="223" t="str">
        <f>IF($D41="","",VLOOKUP($D41,'Boys Si Main Draw Prep'!$A$7:$P$70,3))</f>
        <v/>
      </c>
      <c r="G41" s="223"/>
      <c r="H41" s="223" t="str">
        <f>IF($D41="","",VLOOKUP($D41,'Boys Si Main Draw Prep'!$A$7:$P$70,4))</f>
        <v/>
      </c>
      <c r="I41" s="304"/>
      <c r="J41" s="221" t="str">
        <f>UPPER(IF(OR(I42="a",I42="as"),E41,IF(OR(I42="b",I42="bs"),E42,)))</f>
        <v/>
      </c>
      <c r="K41" s="307"/>
      <c r="L41" s="205"/>
      <c r="M41" s="232"/>
      <c r="N41" s="314"/>
      <c r="O41" s="314"/>
      <c r="P41" s="314"/>
      <c r="Q41" s="314"/>
      <c r="R41" s="213"/>
    </row>
    <row r="42" spans="1:18" s="50" customFormat="1" ht="9.6" customHeight="1">
      <c r="A42" s="215" t="s">
        <v>116</v>
      </c>
      <c r="B42" s="202" t="str">
        <f>IF($D42="","",VLOOKUP($D42,'Boys Si Main Draw Prep'!$A$7:$P$70,15))</f>
        <v/>
      </c>
      <c r="C42" s="202" t="str">
        <f>IF($D42="","",VLOOKUP($D42,'Boys Si Main Draw Prep'!$A$7:$P$70,16))</f>
        <v/>
      </c>
      <c r="D42" s="203"/>
      <c r="E42" s="223" t="str">
        <f>UPPER(IF($D42="","",VLOOKUP($D42,'Boys Si Main Draw Prep'!$A$7:$P$70,2)))</f>
        <v/>
      </c>
      <c r="F42" s="223" t="str">
        <f>IF($D42="","",VLOOKUP($D42,'Boys Si Main Draw Prep'!$A$7:$P$70,3))</f>
        <v/>
      </c>
      <c r="G42" s="223"/>
      <c r="H42" s="223" t="str">
        <f>IF($D42="","",VLOOKUP($D42,'Boys Si Main Draw Prep'!$A$7:$P$70,4))</f>
        <v/>
      </c>
      <c r="I42" s="306"/>
      <c r="J42" s="205"/>
      <c r="K42" s="230"/>
      <c r="L42" s="219" t="s">
        <v>15</v>
      </c>
      <c r="M42" s="228"/>
      <c r="N42" s="221" t="str">
        <f>UPPER(IF(OR(M42="a",M42="as"),L40,IF(OR(M42="b",M42="bs"),L44,)))</f>
        <v/>
      </c>
      <c r="O42" s="229"/>
      <c r="P42" s="230"/>
      <c r="Q42" s="230"/>
      <c r="R42" s="213"/>
    </row>
    <row r="43" spans="1:18" s="50" customFormat="1" ht="9.6" customHeight="1">
      <c r="A43" s="215" t="s">
        <v>117</v>
      </c>
      <c r="B43" s="202" t="str">
        <f>IF($D43="","",VLOOKUP($D43,'Boys Si Main Draw Prep'!$A$7:$P$70,15))</f>
        <v/>
      </c>
      <c r="C43" s="202" t="str">
        <f>IF($D43="","",VLOOKUP($D43,'Boys Si Main Draw Prep'!$A$7:$P$70,16))</f>
        <v/>
      </c>
      <c r="D43" s="203"/>
      <c r="E43" s="223" t="str">
        <f>UPPER(IF($D43="","",VLOOKUP($D43,'Boys Si Main Draw Prep'!$A$7:$P$70,2)))</f>
        <v/>
      </c>
      <c r="F43" s="223" t="str">
        <f>IF($D43="","",VLOOKUP($D43,'Boys Si Main Draw Prep'!$A$7:$P$70,3))</f>
        <v/>
      </c>
      <c r="G43" s="223"/>
      <c r="H43" s="223" t="str">
        <f>IF($D43="","",VLOOKUP($D43,'Boys Si Main Draw Prep'!$A$7:$P$70,4))</f>
        <v/>
      </c>
      <c r="I43" s="304"/>
      <c r="J43" s="221" t="str">
        <f>UPPER(IF(OR(I44="a",I44="as"),E43,IF(OR(I44="b",I44="bs"),E44,)))</f>
        <v/>
      </c>
      <c r="K43" s="229"/>
      <c r="L43" s="308"/>
      <c r="M43" s="309"/>
      <c r="N43" s="205"/>
      <c r="O43" s="232"/>
      <c r="P43" s="230"/>
      <c r="Q43" s="230"/>
      <c r="R43" s="213"/>
    </row>
    <row r="44" spans="1:18" s="50" customFormat="1" ht="9.6" customHeight="1">
      <c r="A44" s="215" t="s">
        <v>118</v>
      </c>
      <c r="B44" s="202" t="str">
        <f>IF($D44="","",VLOOKUP($D44,'Boys Si Main Draw Prep'!$A$7:$P$70,15))</f>
        <v/>
      </c>
      <c r="C44" s="202" t="str">
        <f>IF($D44="","",VLOOKUP($D44,'Boys Si Main Draw Prep'!$A$7:$P$70,16))</f>
        <v/>
      </c>
      <c r="D44" s="203"/>
      <c r="E44" s="223" t="str">
        <f>UPPER(IF($D44="","",VLOOKUP($D44,'Boys Si Main Draw Prep'!$A$7:$P$70,2)))</f>
        <v/>
      </c>
      <c r="F44" s="223" t="str">
        <f>IF($D44="","",VLOOKUP($D44,'Boys Si Main Draw Prep'!$A$7:$P$70,3))</f>
        <v/>
      </c>
      <c r="G44" s="223"/>
      <c r="H44" s="223" t="str">
        <f>IF($D44="","",VLOOKUP($D44,'Boys Si Main Draw Prep'!$A$7:$P$70,4))</f>
        <v/>
      </c>
      <c r="I44" s="306"/>
      <c r="J44" s="205"/>
      <c r="K44" s="220"/>
      <c r="L44" s="221" t="str">
        <f>UPPER(IF(OR(K44="a",K44="as"),J43,IF(OR(K44="b",K44="bs"),J45,)))</f>
        <v/>
      </c>
      <c r="M44" s="310"/>
      <c r="N44" s="230"/>
      <c r="O44" s="232"/>
      <c r="P44" s="230"/>
      <c r="Q44" s="230"/>
      <c r="R44" s="213"/>
    </row>
    <row r="45" spans="1:18" s="50" customFormat="1" ht="9.6" customHeight="1">
      <c r="A45" s="305" t="s">
        <v>119</v>
      </c>
      <c r="B45" s="202" t="str">
        <f>IF($D45="","",VLOOKUP($D45,'Boys Si Main Draw Prep'!$A$7:$P$70,15))</f>
        <v/>
      </c>
      <c r="C45" s="202" t="str">
        <f>IF($D45="","",VLOOKUP($D45,'Boys Si Main Draw Prep'!$A$7:$P$70,16))</f>
        <v/>
      </c>
      <c r="D45" s="203"/>
      <c r="E45" s="223" t="str">
        <f>UPPER(IF($D45="","",VLOOKUP($D45,'Boys Si Main Draw Prep'!$A$7:$P$70,2)))</f>
        <v/>
      </c>
      <c r="F45" s="223" t="str">
        <f>IF($D45="","",VLOOKUP($D45,'Boys Si Main Draw Prep'!$A$7:$P$70,3))</f>
        <v/>
      </c>
      <c r="G45" s="223"/>
      <c r="H45" s="223" t="str">
        <f>IF($D45="","",VLOOKUP($D45,'Boys Si Main Draw Prep'!$A$7:$P$70,4))</f>
        <v/>
      </c>
      <c r="I45" s="304"/>
      <c r="J45" s="221" t="str">
        <f>UPPER(IF(OR(I46="a",I46="as"),E45,IF(OR(I46="b",I46="bs"),E46,)))</f>
        <v/>
      </c>
      <c r="K45" s="238"/>
      <c r="L45" s="205"/>
      <c r="M45" s="230"/>
      <c r="N45" s="230"/>
      <c r="O45" s="232"/>
      <c r="P45" s="230"/>
      <c r="Q45" s="230"/>
      <c r="R45" s="213"/>
    </row>
    <row r="46" spans="1:18" s="50" customFormat="1" ht="9.6" customHeight="1">
      <c r="A46" s="241" t="s">
        <v>120</v>
      </c>
      <c r="B46" s="202" t="str">
        <f>IF($D46="","",VLOOKUP($D46,'Boys Si Main Draw Prep'!$A$7:$P$70,15))</f>
        <v/>
      </c>
      <c r="C46" s="202" t="str">
        <f>IF($D46="","",VLOOKUP($D46,'Boys Si Main Draw Prep'!$A$7:$P$70,16))</f>
        <v/>
      </c>
      <c r="D46" s="203"/>
      <c r="E46" s="204" t="str">
        <f>UPPER(IF($D46="","",VLOOKUP($D46,'Boys Si Main Draw Prep'!$A$7:$P$70,2)))</f>
        <v/>
      </c>
      <c r="F46" s="204" t="str">
        <f>IF($D46="","",VLOOKUP($D46,'Boys Si Main Draw Prep'!$A$7:$P$70,3))</f>
        <v/>
      </c>
      <c r="G46" s="204"/>
      <c r="H46" s="204" t="str">
        <f>IF($D46="","",VLOOKUP($D46,'Boys Si Main Draw Prep'!$A$7:$P$70,4))</f>
        <v/>
      </c>
      <c r="I46" s="306"/>
      <c r="J46" s="205"/>
      <c r="K46" s="230"/>
      <c r="L46" s="230"/>
      <c r="M46" s="311"/>
      <c r="N46" s="219" t="s">
        <v>15</v>
      </c>
      <c r="O46" s="228"/>
      <c r="P46" s="221" t="str">
        <f>UPPER(IF(OR(O46="a",O46="as"),N42,IF(OR(O46="b",O46="bs"),N50,)))</f>
        <v/>
      </c>
      <c r="Q46" s="229"/>
      <c r="R46" s="213"/>
    </row>
    <row r="47" spans="1:18" s="50" customFormat="1" ht="9.6" customHeight="1">
      <c r="A47" s="200" t="s">
        <v>121</v>
      </c>
      <c r="B47" s="202" t="str">
        <f>IF($D47="","",VLOOKUP($D47,'Boys Si Main Draw Prep'!$A$7:$P$70,15))</f>
        <v/>
      </c>
      <c r="C47" s="202" t="str">
        <f>IF($D47="","",VLOOKUP($D47,'Boys Si Main Draw Prep'!$A$7:$P$70,16))</f>
        <v/>
      </c>
      <c r="D47" s="203"/>
      <c r="E47" s="204" t="str">
        <f>UPPER(IF($D47="","",VLOOKUP($D47,'Boys Si Main Draw Prep'!$A$7:$P$70,2)))</f>
        <v/>
      </c>
      <c r="F47" s="204" t="str">
        <f>IF($D47="","",VLOOKUP($D47,'Boys Si Main Draw Prep'!$A$7:$P$70,3))</f>
        <v/>
      </c>
      <c r="G47" s="204"/>
      <c r="H47" s="204" t="str">
        <f>IF($D47="","",VLOOKUP($D47,'Boys Si Main Draw Prep'!$A$7:$P$70,4))</f>
        <v/>
      </c>
      <c r="I47" s="304"/>
      <c r="J47" s="221" t="str">
        <f>UPPER(IF(OR(I48="a",I48="as"),E47,IF(OR(I48="b",I48="bs"),E48,)))</f>
        <v/>
      </c>
      <c r="K47" s="229"/>
      <c r="L47" s="230"/>
      <c r="M47" s="230"/>
      <c r="N47" s="230"/>
      <c r="O47" s="232"/>
      <c r="P47" s="205"/>
      <c r="Q47" s="232"/>
      <c r="R47" s="213"/>
    </row>
    <row r="48" spans="1:18" s="50" customFormat="1" ht="9.6" customHeight="1">
      <c r="A48" s="305" t="s">
        <v>122</v>
      </c>
      <c r="B48" s="202" t="str">
        <f>IF($D48="","",VLOOKUP($D48,'Boys Si Main Draw Prep'!$A$7:$P$70,15))</f>
        <v/>
      </c>
      <c r="C48" s="202" t="str">
        <f>IF($D48="","",VLOOKUP($D48,'Boys Si Main Draw Prep'!$A$7:$P$70,16))</f>
        <v/>
      </c>
      <c r="D48" s="203"/>
      <c r="E48" s="223" t="str">
        <f>UPPER(IF($D48="","",VLOOKUP($D48,'Boys Si Main Draw Prep'!$A$7:$P$70,2)))</f>
        <v/>
      </c>
      <c r="F48" s="223" t="str">
        <f>IF($D48="","",VLOOKUP($D48,'Boys Si Main Draw Prep'!$A$7:$P$70,3))</f>
        <v/>
      </c>
      <c r="G48" s="223"/>
      <c r="H48" s="223" t="str">
        <f>IF($D48="","",VLOOKUP($D48,'Boys Si Main Draw Prep'!$A$7:$P$70,4))</f>
        <v/>
      </c>
      <c r="I48" s="306"/>
      <c r="J48" s="205"/>
      <c r="K48" s="220"/>
      <c r="L48" s="221" t="str">
        <f>UPPER(IF(OR(K48="a",K48="as"),J47,IF(OR(K48="b",K48="bs"),J49,)))</f>
        <v/>
      </c>
      <c r="M48" s="229"/>
      <c r="N48" s="230"/>
      <c r="O48" s="232"/>
      <c r="P48" s="230"/>
      <c r="Q48" s="232"/>
      <c r="R48" s="213"/>
    </row>
    <row r="49" spans="1:18" s="50" customFormat="1" ht="9.6" customHeight="1">
      <c r="A49" s="215" t="s">
        <v>123</v>
      </c>
      <c r="B49" s="202" t="str">
        <f>IF($D49="","",VLOOKUP($D49,'Boys Si Main Draw Prep'!$A$7:$P$70,15))</f>
        <v/>
      </c>
      <c r="C49" s="202" t="str">
        <f>IF($D49="","",VLOOKUP($D49,'Boys Si Main Draw Prep'!$A$7:$P$70,16))</f>
        <v/>
      </c>
      <c r="D49" s="203"/>
      <c r="E49" s="223" t="str">
        <f>UPPER(IF($D49="","",VLOOKUP($D49,'Boys Si Main Draw Prep'!$A$7:$P$70,2)))</f>
        <v/>
      </c>
      <c r="F49" s="223" t="str">
        <f>IF($D49="","",VLOOKUP($D49,'Boys Si Main Draw Prep'!$A$7:$P$70,3))</f>
        <v/>
      </c>
      <c r="G49" s="223"/>
      <c r="H49" s="223" t="str">
        <f>IF($D49="","",VLOOKUP($D49,'Boys Si Main Draw Prep'!$A$7:$P$70,4))</f>
        <v/>
      </c>
      <c r="I49" s="304"/>
      <c r="J49" s="221" t="str">
        <f>UPPER(IF(OR(I50="a",I50="as"),E49,IF(OR(I50="b",I50="bs"),E50,)))</f>
        <v/>
      </c>
      <c r="K49" s="307"/>
      <c r="L49" s="205"/>
      <c r="M49" s="232"/>
      <c r="N49" s="230"/>
      <c r="O49" s="232"/>
      <c r="P49" s="230"/>
      <c r="Q49" s="232"/>
      <c r="R49" s="213"/>
    </row>
    <row r="50" spans="1:18" s="50" customFormat="1" ht="9.6" customHeight="1">
      <c r="A50" s="215" t="s">
        <v>124</v>
      </c>
      <c r="B50" s="202" t="str">
        <f>IF($D50="","",VLOOKUP($D50,'Boys Si Main Draw Prep'!$A$7:$P$70,15))</f>
        <v/>
      </c>
      <c r="C50" s="202" t="str">
        <f>IF($D50="","",VLOOKUP($D50,'Boys Si Main Draw Prep'!$A$7:$P$70,16))</f>
        <v/>
      </c>
      <c r="D50" s="203"/>
      <c r="E50" s="223" t="str">
        <f>UPPER(IF($D50="","",VLOOKUP($D50,'Boys Si Main Draw Prep'!$A$7:$P$70,2)))</f>
        <v/>
      </c>
      <c r="F50" s="223" t="str">
        <f>IF($D50="","",VLOOKUP($D50,'Boys Si Main Draw Prep'!$A$7:$P$70,3))</f>
        <v/>
      </c>
      <c r="G50" s="223"/>
      <c r="H50" s="223" t="str">
        <f>IF($D50="","",VLOOKUP($D50,'Boys Si Main Draw Prep'!$A$7:$P$70,4))</f>
        <v/>
      </c>
      <c r="I50" s="306"/>
      <c r="J50" s="205"/>
      <c r="K50" s="230"/>
      <c r="L50" s="219" t="s">
        <v>15</v>
      </c>
      <c r="M50" s="228"/>
      <c r="N50" s="221" t="str">
        <f>UPPER(IF(OR(M50="a",M50="as"),L48,IF(OR(M50="b",M50="bs"),L52,)))</f>
        <v/>
      </c>
      <c r="O50" s="238"/>
      <c r="P50" s="230"/>
      <c r="Q50" s="232"/>
      <c r="R50" s="213"/>
    </row>
    <row r="51" spans="1:18" s="50" customFormat="1" ht="9.6" customHeight="1">
      <c r="A51" s="215" t="s">
        <v>125</v>
      </c>
      <c r="B51" s="202" t="str">
        <f>IF($D51="","",VLOOKUP($D51,'Boys Si Main Draw Prep'!$A$7:$P$70,15))</f>
        <v/>
      </c>
      <c r="C51" s="202" t="str">
        <f>IF($D51="","",VLOOKUP($D51,'Boys Si Main Draw Prep'!$A$7:$P$70,16))</f>
        <v/>
      </c>
      <c r="D51" s="203"/>
      <c r="E51" s="223" t="str">
        <f>UPPER(IF($D51="","",VLOOKUP($D51,'Boys Si Main Draw Prep'!$A$7:$P$70,2)))</f>
        <v/>
      </c>
      <c r="F51" s="223" t="str">
        <f>IF($D51="","",VLOOKUP($D51,'Boys Si Main Draw Prep'!$A$7:$P$70,3))</f>
        <v/>
      </c>
      <c r="G51" s="223"/>
      <c r="H51" s="223" t="str">
        <f>IF($D51="","",VLOOKUP($D51,'Boys Si Main Draw Prep'!$A$7:$P$70,4))</f>
        <v/>
      </c>
      <c r="I51" s="304"/>
      <c r="J51" s="221" t="str">
        <f>UPPER(IF(OR(I52="a",I52="as"),E51,IF(OR(I52="b",I52="bs"),E52,)))</f>
        <v/>
      </c>
      <c r="K51" s="229"/>
      <c r="L51" s="308"/>
      <c r="M51" s="309"/>
      <c r="N51" s="205"/>
      <c r="O51" s="230"/>
      <c r="P51" s="230"/>
      <c r="Q51" s="232"/>
      <c r="R51" s="213"/>
    </row>
    <row r="52" spans="1:18" s="50" customFormat="1" ht="9.6" customHeight="1">
      <c r="A52" s="215" t="s">
        <v>126</v>
      </c>
      <c r="B52" s="202" t="str">
        <f>IF($D52="","",VLOOKUP($D52,'Boys Si Main Draw Prep'!$A$7:$P$70,15))</f>
        <v/>
      </c>
      <c r="C52" s="202" t="str">
        <f>IF($D52="","",VLOOKUP($D52,'Boys Si Main Draw Prep'!$A$7:$P$70,16))</f>
        <v/>
      </c>
      <c r="D52" s="203"/>
      <c r="E52" s="223" t="str">
        <f>UPPER(IF($D52="","",VLOOKUP($D52,'Boys Si Main Draw Prep'!$A$7:$P$70,2)))</f>
        <v/>
      </c>
      <c r="F52" s="223" t="str">
        <f>IF($D52="","",VLOOKUP($D52,'Boys Si Main Draw Prep'!$A$7:$P$70,3))</f>
        <v/>
      </c>
      <c r="G52" s="223"/>
      <c r="H52" s="223" t="str">
        <f>IF($D52="","",VLOOKUP($D52,'Boys Si Main Draw Prep'!$A$7:$P$70,4))</f>
        <v/>
      </c>
      <c r="I52" s="306"/>
      <c r="J52" s="205"/>
      <c r="K52" s="220"/>
      <c r="L52" s="221" t="str">
        <f>UPPER(IF(OR(K52="a",K52="as"),J51,IF(OR(K52="b",K52="bs"),J53,)))</f>
        <v/>
      </c>
      <c r="M52" s="310"/>
      <c r="N52" s="230"/>
      <c r="O52" s="230"/>
      <c r="P52" s="230"/>
      <c r="Q52" s="232"/>
      <c r="R52" s="213"/>
    </row>
    <row r="53" spans="1:18" s="50" customFormat="1" ht="9.6" customHeight="1">
      <c r="A53" s="305" t="s">
        <v>127</v>
      </c>
      <c r="B53" s="202" t="str">
        <f>IF($D53="","",VLOOKUP($D53,'Boys Si Main Draw Prep'!$A$7:$P$70,15))</f>
        <v/>
      </c>
      <c r="C53" s="202" t="str">
        <f>IF($D53="","",VLOOKUP($D53,'Boys Si Main Draw Prep'!$A$7:$P$70,16))</f>
        <v/>
      </c>
      <c r="D53" s="203"/>
      <c r="E53" s="223" t="str">
        <f>UPPER(IF($D53="","",VLOOKUP($D53,'Boys Si Main Draw Prep'!$A$7:$P$70,2)))</f>
        <v/>
      </c>
      <c r="F53" s="223" t="str">
        <f>IF($D53="","",VLOOKUP($D53,'Boys Si Main Draw Prep'!$A$7:$P$70,3))</f>
        <v/>
      </c>
      <c r="G53" s="223"/>
      <c r="H53" s="223" t="str">
        <f>IF($D53="","",VLOOKUP($D53,'Boys Si Main Draw Prep'!$A$7:$P$70,4))</f>
        <v/>
      </c>
      <c r="I53" s="304"/>
      <c r="J53" s="221" t="str">
        <f>UPPER(IF(OR(I54="a",I54="as"),E53,IF(OR(I54="b",I54="bs"),E54,)))</f>
        <v/>
      </c>
      <c r="K53" s="238"/>
      <c r="L53" s="205"/>
      <c r="M53" s="230"/>
      <c r="N53" s="230"/>
      <c r="O53" s="230"/>
      <c r="P53" s="230"/>
      <c r="Q53" s="232"/>
      <c r="R53" s="213"/>
    </row>
    <row r="54" spans="1:18" s="50" customFormat="1" ht="9.6" customHeight="1">
      <c r="A54" s="241" t="s">
        <v>128</v>
      </c>
      <c r="B54" s="202" t="str">
        <f>IF($D54="","",VLOOKUP($D54,'Boys Si Main Draw Prep'!$A$7:$P$70,15))</f>
        <v/>
      </c>
      <c r="C54" s="202" t="str">
        <f>IF($D54="","",VLOOKUP($D54,'Boys Si Main Draw Prep'!$A$7:$P$70,16))</f>
        <v/>
      </c>
      <c r="D54" s="203"/>
      <c r="E54" s="204" t="str">
        <f>UPPER(IF($D54="","",VLOOKUP($D54,'Boys Si Main Draw Prep'!$A$7:$P$70,2)))</f>
        <v/>
      </c>
      <c r="F54" s="204" t="str">
        <f>IF($D54="","",VLOOKUP($D54,'Boys Si Main Draw Prep'!$A$7:$P$70,3))</f>
        <v/>
      </c>
      <c r="G54" s="204"/>
      <c r="H54" s="204" t="str">
        <f>IF($D54="","",VLOOKUP($D54,'Boys Si Main Draw Prep'!$A$7:$P$70,4))</f>
        <v/>
      </c>
      <c r="I54" s="306"/>
      <c r="J54" s="205"/>
      <c r="K54" s="230"/>
      <c r="L54" s="230"/>
      <c r="M54" s="311"/>
      <c r="N54" s="312" t="s">
        <v>129</v>
      </c>
      <c r="O54" s="301"/>
      <c r="P54" s="221" t="str">
        <f>UPPER(IF(OR(O55="a",O55="as"),P46,IF(OR(O55="b",O55="bs"),P62,)))</f>
        <v/>
      </c>
      <c r="Q54" s="302"/>
      <c r="R54" s="213"/>
    </row>
    <row r="55" spans="1:18" s="50" customFormat="1" ht="9.6" customHeight="1">
      <c r="A55" s="200" t="s">
        <v>130</v>
      </c>
      <c r="B55" s="202" t="str">
        <f>IF($D55="","",VLOOKUP($D55,'Boys Si Main Draw Prep'!$A$7:$P$70,15))</f>
        <v/>
      </c>
      <c r="C55" s="202" t="str">
        <f>IF($D55="","",VLOOKUP($D55,'Boys Si Main Draw Prep'!$A$7:$P$70,16))</f>
        <v/>
      </c>
      <c r="D55" s="203"/>
      <c r="E55" s="204" t="str">
        <f>UPPER(IF($D55="","",VLOOKUP($D55,'Boys Si Main Draw Prep'!$A$7:$P$70,2)))</f>
        <v/>
      </c>
      <c r="F55" s="204" t="str">
        <f>IF($D55="","",VLOOKUP($D55,'Boys Si Main Draw Prep'!$A$7:$P$70,3))</f>
        <v/>
      </c>
      <c r="G55" s="204"/>
      <c r="H55" s="204" t="str">
        <f>IF($D55="","",VLOOKUP($D55,'Boys Si Main Draw Prep'!$A$7:$P$70,4))</f>
        <v/>
      </c>
      <c r="I55" s="304"/>
      <c r="J55" s="221" t="str">
        <f>UPPER(IF(OR(I56="a",I56="as"),E55,IF(OR(I56="b",I56="bs"),E56,)))</f>
        <v/>
      </c>
      <c r="K55" s="229"/>
      <c r="L55" s="230"/>
      <c r="M55" s="230"/>
      <c r="N55" s="219" t="s">
        <v>15</v>
      </c>
      <c r="O55" s="303"/>
      <c r="P55" s="205"/>
      <c r="Q55" s="297"/>
      <c r="R55" s="213"/>
    </row>
    <row r="56" spans="1:18" s="50" customFormat="1" ht="9.6" customHeight="1">
      <c r="A56" s="305" t="s">
        <v>131</v>
      </c>
      <c r="B56" s="202" t="str">
        <f>IF($D56="","",VLOOKUP($D56,'Boys Si Main Draw Prep'!$A$7:$P$70,15))</f>
        <v/>
      </c>
      <c r="C56" s="202" t="str">
        <f>IF($D56="","",VLOOKUP($D56,'Boys Si Main Draw Prep'!$A$7:$P$70,16))</f>
        <v/>
      </c>
      <c r="D56" s="203"/>
      <c r="E56" s="223" t="str">
        <f>UPPER(IF($D56="","",VLOOKUP($D56,'Boys Si Main Draw Prep'!$A$7:$P$70,2)))</f>
        <v/>
      </c>
      <c r="F56" s="223" t="str">
        <f>IF($D56="","",VLOOKUP($D56,'Boys Si Main Draw Prep'!$A$7:$P$70,3))</f>
        <v/>
      </c>
      <c r="G56" s="223"/>
      <c r="H56" s="223" t="str">
        <f>IF($D56="","",VLOOKUP($D56,'Boys Si Main Draw Prep'!$A$7:$P$70,4))</f>
        <v/>
      </c>
      <c r="I56" s="306"/>
      <c r="J56" s="205"/>
      <c r="K56" s="220"/>
      <c r="L56" s="221" t="str">
        <f>UPPER(IF(OR(K56="a",K56="as"),J55,IF(OR(K56="b",K56="bs"),J57,)))</f>
        <v/>
      </c>
      <c r="M56" s="229"/>
      <c r="N56" s="230"/>
      <c r="O56" s="230"/>
      <c r="P56" s="230"/>
      <c r="Q56" s="232"/>
      <c r="R56" s="213"/>
    </row>
    <row r="57" spans="1:18" s="50" customFormat="1" ht="9.6" customHeight="1">
      <c r="A57" s="215" t="s">
        <v>132</v>
      </c>
      <c r="B57" s="202" t="str">
        <f>IF($D57="","",VLOOKUP($D57,'Boys Si Main Draw Prep'!$A$7:$P$70,15))</f>
        <v/>
      </c>
      <c r="C57" s="202" t="str">
        <f>IF($D57="","",VLOOKUP($D57,'Boys Si Main Draw Prep'!$A$7:$P$70,16))</f>
        <v/>
      </c>
      <c r="D57" s="203"/>
      <c r="E57" s="223" t="str">
        <f>UPPER(IF($D57="","",VLOOKUP($D57,'Boys Si Main Draw Prep'!$A$7:$P$70,2)))</f>
        <v/>
      </c>
      <c r="F57" s="223" t="str">
        <f>IF($D57="","",VLOOKUP($D57,'Boys Si Main Draw Prep'!$A$7:$P$70,3))</f>
        <v/>
      </c>
      <c r="G57" s="223"/>
      <c r="H57" s="223" t="str">
        <f>IF($D57="","",VLOOKUP($D57,'Boys Si Main Draw Prep'!$A$7:$P$70,4))</f>
        <v/>
      </c>
      <c r="I57" s="304"/>
      <c r="J57" s="221" t="str">
        <f>UPPER(IF(OR(I58="a",I58="as"),E57,IF(OR(I58="b",I58="bs"),E58,)))</f>
        <v/>
      </c>
      <c r="K57" s="307"/>
      <c r="L57" s="205"/>
      <c r="M57" s="232"/>
      <c r="N57" s="230"/>
      <c r="O57" s="230"/>
      <c r="P57" s="230"/>
      <c r="Q57" s="232"/>
      <c r="R57" s="213"/>
    </row>
    <row r="58" spans="1:18" s="50" customFormat="1" ht="9.6" customHeight="1">
      <c r="A58" s="215" t="s">
        <v>133</v>
      </c>
      <c r="B58" s="202" t="str">
        <f>IF($D58="","",VLOOKUP($D58,'Boys Si Main Draw Prep'!$A$7:$P$70,15))</f>
        <v/>
      </c>
      <c r="C58" s="202" t="str">
        <f>IF($D58="","",VLOOKUP($D58,'Boys Si Main Draw Prep'!$A$7:$P$70,16))</f>
        <v/>
      </c>
      <c r="D58" s="203"/>
      <c r="E58" s="223" t="str">
        <f>UPPER(IF($D58="","",VLOOKUP($D58,'Boys Si Main Draw Prep'!$A$7:$P$70,2)))</f>
        <v/>
      </c>
      <c r="F58" s="223" t="str">
        <f>IF($D58="","",VLOOKUP($D58,'Boys Si Main Draw Prep'!$A$7:$P$70,3))</f>
        <v/>
      </c>
      <c r="G58" s="223"/>
      <c r="H58" s="223" t="str">
        <f>IF($D58="","",VLOOKUP($D58,'Boys Si Main Draw Prep'!$A$7:$P$70,4))</f>
        <v/>
      </c>
      <c r="I58" s="306"/>
      <c r="J58" s="205"/>
      <c r="K58" s="230"/>
      <c r="L58" s="219" t="s">
        <v>15</v>
      </c>
      <c r="M58" s="228"/>
      <c r="N58" s="221" t="str">
        <f>UPPER(IF(OR(M58="a",M58="as"),L56,IF(OR(M58="b",M58="bs"),L60,)))</f>
        <v/>
      </c>
      <c r="O58" s="229"/>
      <c r="P58" s="230"/>
      <c r="Q58" s="232"/>
      <c r="R58" s="213"/>
    </row>
    <row r="59" spans="1:18" s="50" customFormat="1" ht="9.6" customHeight="1">
      <c r="A59" s="215" t="s">
        <v>134</v>
      </c>
      <c r="B59" s="202" t="str">
        <f>IF($D59="","",VLOOKUP($D59,'Boys Si Main Draw Prep'!$A$7:$P$70,15))</f>
        <v/>
      </c>
      <c r="C59" s="202" t="str">
        <f>IF($D59="","",VLOOKUP($D59,'Boys Si Main Draw Prep'!$A$7:$P$70,16))</f>
        <v/>
      </c>
      <c r="D59" s="203"/>
      <c r="E59" s="223" t="str">
        <f>UPPER(IF($D59="","",VLOOKUP($D59,'Boys Si Main Draw Prep'!$A$7:$P$70,2)))</f>
        <v/>
      </c>
      <c r="F59" s="223" t="str">
        <f>IF($D59="","",VLOOKUP($D59,'Boys Si Main Draw Prep'!$A$7:$P$70,3))</f>
        <v/>
      </c>
      <c r="G59" s="223"/>
      <c r="H59" s="223" t="str">
        <f>IF($D59="","",VLOOKUP($D59,'Boys Si Main Draw Prep'!$A$7:$P$70,4))</f>
        <v/>
      </c>
      <c r="I59" s="304"/>
      <c r="J59" s="221" t="str">
        <f>UPPER(IF(OR(I60="a",I60="as"),E59,IF(OR(I60="b",I60="bs"),E60,)))</f>
        <v/>
      </c>
      <c r="K59" s="229"/>
      <c r="L59" s="308"/>
      <c r="M59" s="309"/>
      <c r="N59" s="205"/>
      <c r="O59" s="232"/>
      <c r="P59" s="230"/>
      <c r="Q59" s="232"/>
      <c r="R59" s="213"/>
    </row>
    <row r="60" spans="1:18" s="50" customFormat="1" ht="9.6" customHeight="1">
      <c r="A60" s="215" t="s">
        <v>135</v>
      </c>
      <c r="B60" s="202" t="str">
        <f>IF($D60="","",VLOOKUP($D60,'Boys Si Main Draw Prep'!$A$7:$P$70,15))</f>
        <v/>
      </c>
      <c r="C60" s="202" t="str">
        <f>IF($D60="","",VLOOKUP($D60,'Boys Si Main Draw Prep'!$A$7:$P$70,16))</f>
        <v/>
      </c>
      <c r="D60" s="203"/>
      <c r="E60" s="223" t="str">
        <f>UPPER(IF($D60="","",VLOOKUP($D60,'Boys Si Main Draw Prep'!$A$7:$P$70,2)))</f>
        <v/>
      </c>
      <c r="F60" s="223" t="str">
        <f>IF($D60="","",VLOOKUP($D60,'Boys Si Main Draw Prep'!$A$7:$P$70,3))</f>
        <v/>
      </c>
      <c r="G60" s="223"/>
      <c r="H60" s="223" t="str">
        <f>IF($D60="","",VLOOKUP($D60,'Boys Si Main Draw Prep'!$A$7:$P$70,4))</f>
        <v/>
      </c>
      <c r="I60" s="306"/>
      <c r="J60" s="205"/>
      <c r="K60" s="220"/>
      <c r="L60" s="221" t="str">
        <f>UPPER(IF(OR(K60="a",K60="as"),J59,IF(OR(K60="b",K60="bs"),J61,)))</f>
        <v/>
      </c>
      <c r="M60" s="310"/>
      <c r="N60" s="230"/>
      <c r="O60" s="232"/>
      <c r="P60" s="230"/>
      <c r="Q60" s="232"/>
      <c r="R60" s="213"/>
    </row>
    <row r="61" spans="1:18" s="50" customFormat="1" ht="9.6" customHeight="1">
      <c r="A61" s="305" t="s">
        <v>136</v>
      </c>
      <c r="B61" s="202" t="str">
        <f>IF($D61="","",VLOOKUP($D61,'Boys Si Main Draw Prep'!$A$7:$P$70,15))</f>
        <v/>
      </c>
      <c r="C61" s="202" t="str">
        <f>IF($D61="","",VLOOKUP($D61,'Boys Si Main Draw Prep'!$A$7:$P$70,16))</f>
        <v/>
      </c>
      <c r="D61" s="203"/>
      <c r="E61" s="223" t="str">
        <f>UPPER(IF($D61="","",VLOOKUP($D61,'Boys Si Main Draw Prep'!$A$7:$P$70,2)))</f>
        <v/>
      </c>
      <c r="F61" s="223" t="str">
        <f>IF($D61="","",VLOOKUP($D61,'Boys Si Main Draw Prep'!$A$7:$P$70,3))</f>
        <v/>
      </c>
      <c r="G61" s="223"/>
      <c r="H61" s="223" t="str">
        <f>IF($D61="","",VLOOKUP($D61,'Boys Si Main Draw Prep'!$A$7:$P$70,4))</f>
        <v/>
      </c>
      <c r="I61" s="304"/>
      <c r="J61" s="221" t="str">
        <f>UPPER(IF(OR(I62="a",I62="as"),E61,IF(OR(I62="b",I62="bs"),E62,)))</f>
        <v/>
      </c>
      <c r="K61" s="238"/>
      <c r="L61" s="205"/>
      <c r="M61" s="230"/>
      <c r="N61" s="230"/>
      <c r="O61" s="232"/>
      <c r="P61" s="230"/>
      <c r="Q61" s="232"/>
      <c r="R61" s="213"/>
    </row>
    <row r="62" spans="1:18" s="50" customFormat="1" ht="9.6" customHeight="1">
      <c r="A62" s="241" t="s">
        <v>137</v>
      </c>
      <c r="B62" s="202" t="str">
        <f>IF($D62="","",VLOOKUP($D62,'Boys Si Main Draw Prep'!$A$7:$P$70,15))</f>
        <v/>
      </c>
      <c r="C62" s="202" t="str">
        <f>IF($D62="","",VLOOKUP($D62,'Boys Si Main Draw Prep'!$A$7:$P$70,16))</f>
        <v/>
      </c>
      <c r="D62" s="203"/>
      <c r="E62" s="204" t="str">
        <f>UPPER(IF($D62="","",VLOOKUP($D62,'Boys Si Main Draw Prep'!$A$7:$P$70,2)))</f>
        <v/>
      </c>
      <c r="F62" s="204" t="str">
        <f>IF($D62="","",VLOOKUP($D62,'Boys Si Main Draw Prep'!$A$7:$P$70,3))</f>
        <v/>
      </c>
      <c r="G62" s="204"/>
      <c r="H62" s="204" t="str">
        <f>IF($D62="","",VLOOKUP($D62,'Boys Si Main Draw Prep'!$A$7:$P$70,4))</f>
        <v/>
      </c>
      <c r="I62" s="306"/>
      <c r="J62" s="205"/>
      <c r="K62" s="230"/>
      <c r="L62" s="230"/>
      <c r="M62" s="311"/>
      <c r="N62" s="219" t="s">
        <v>15</v>
      </c>
      <c r="O62" s="228"/>
      <c r="P62" s="221" t="str">
        <f>UPPER(IF(OR(O62="a",O62="as"),N58,IF(OR(O62="b",O62="bs"),N66,)))</f>
        <v/>
      </c>
      <c r="Q62" s="238"/>
      <c r="R62" s="213"/>
    </row>
    <row r="63" spans="1:18" s="50" customFormat="1" ht="9.6" customHeight="1">
      <c r="A63" s="200" t="s">
        <v>138</v>
      </c>
      <c r="B63" s="202" t="str">
        <f>IF($D63="","",VLOOKUP($D63,'Boys Si Main Draw Prep'!$A$7:$P$70,15))</f>
        <v/>
      </c>
      <c r="C63" s="202" t="str">
        <f>IF($D63="","",VLOOKUP($D63,'Boys Si Main Draw Prep'!$A$7:$P$70,16))</f>
        <v/>
      </c>
      <c r="D63" s="203"/>
      <c r="E63" s="204" t="str">
        <f>UPPER(IF($D63="","",VLOOKUP($D63,'Boys Si Main Draw Prep'!$A$7:$P$70,2)))</f>
        <v/>
      </c>
      <c r="F63" s="204" t="str">
        <f>IF($D63="","",VLOOKUP($D63,'Boys Si Main Draw Prep'!$A$7:$P$70,3))</f>
        <v/>
      </c>
      <c r="G63" s="204"/>
      <c r="H63" s="204" t="str">
        <f>IF($D63="","",VLOOKUP($D63,'Boys Si Main Draw Prep'!$A$7:$P$70,4))</f>
        <v/>
      </c>
      <c r="I63" s="304"/>
      <c r="J63" s="221" t="str">
        <f>UPPER(IF(OR(I64="a",I64="as"),E63,IF(OR(I64="b",I64="bs"),E64,)))</f>
        <v/>
      </c>
      <c r="K63" s="229"/>
      <c r="L63" s="230"/>
      <c r="M63" s="230"/>
      <c r="N63" s="230"/>
      <c r="O63" s="232"/>
      <c r="P63" s="205"/>
      <c r="Q63" s="230"/>
      <c r="R63" s="213"/>
    </row>
    <row r="64" spans="1:18" s="50" customFormat="1" ht="9.6" customHeight="1">
      <c r="A64" s="305" t="s">
        <v>139</v>
      </c>
      <c r="B64" s="202" t="str">
        <f>IF($D64="","",VLOOKUP($D64,'Boys Si Main Draw Prep'!$A$7:$P$70,15))</f>
        <v/>
      </c>
      <c r="C64" s="202" t="str">
        <f>IF($D64="","",VLOOKUP($D64,'Boys Si Main Draw Prep'!$A$7:$P$70,16))</f>
        <v/>
      </c>
      <c r="D64" s="203"/>
      <c r="E64" s="223" t="str">
        <f>UPPER(IF($D64="","",VLOOKUP($D64,'Boys Si Main Draw Prep'!$A$7:$P$70,2)))</f>
        <v/>
      </c>
      <c r="F64" s="223" t="str">
        <f>IF($D64="","",VLOOKUP($D64,'Boys Si Main Draw Prep'!$A$7:$P$70,3))</f>
        <v/>
      </c>
      <c r="G64" s="223"/>
      <c r="H64" s="223" t="str">
        <f>IF($D64="","",VLOOKUP($D64,'Boys Si Main Draw Prep'!$A$7:$P$70,4))</f>
        <v/>
      </c>
      <c r="I64" s="306"/>
      <c r="J64" s="205"/>
      <c r="K64" s="220"/>
      <c r="L64" s="221" t="str">
        <f>UPPER(IF(OR(K64="a",K64="as"),J63,IF(OR(K64="b",K64="bs"),J65,)))</f>
        <v/>
      </c>
      <c r="M64" s="229"/>
      <c r="N64" s="230"/>
      <c r="O64" s="232"/>
      <c r="P64" s="230"/>
      <c r="Q64" s="230"/>
      <c r="R64" s="213"/>
    </row>
    <row r="65" spans="1:18" s="50" customFormat="1" ht="9.6" customHeight="1">
      <c r="A65" s="215" t="s">
        <v>140</v>
      </c>
      <c r="B65" s="202" t="str">
        <f>IF($D65="","",VLOOKUP($D65,'Boys Si Main Draw Prep'!$A$7:$P$70,15))</f>
        <v/>
      </c>
      <c r="C65" s="202" t="str">
        <f>IF($D65="","",VLOOKUP($D65,'Boys Si Main Draw Prep'!$A$7:$P$70,16))</f>
        <v/>
      </c>
      <c r="D65" s="203"/>
      <c r="E65" s="223" t="str">
        <f>UPPER(IF($D65="","",VLOOKUP($D65,'Boys Si Main Draw Prep'!$A$7:$P$70,2)))</f>
        <v/>
      </c>
      <c r="F65" s="223" t="str">
        <f>IF($D65="","",VLOOKUP($D65,'Boys Si Main Draw Prep'!$A$7:$P$70,3))</f>
        <v/>
      </c>
      <c r="G65" s="223"/>
      <c r="H65" s="223" t="str">
        <f>IF($D65="","",VLOOKUP($D65,'Boys Si Main Draw Prep'!$A$7:$P$70,4))</f>
        <v/>
      </c>
      <c r="I65" s="304"/>
      <c r="J65" s="221" t="str">
        <f>UPPER(IF(OR(I66="a",I66="as"),E65,IF(OR(I66="b",I66="bs"),E66,)))</f>
        <v/>
      </c>
      <c r="K65" s="307"/>
      <c r="L65" s="205"/>
      <c r="M65" s="232"/>
      <c r="N65" s="230"/>
      <c r="O65" s="232"/>
      <c r="P65" s="230"/>
      <c r="Q65" s="230"/>
      <c r="R65" s="213"/>
    </row>
    <row r="66" spans="1:18" s="50" customFormat="1" ht="9.6" customHeight="1">
      <c r="A66" s="215" t="s">
        <v>141</v>
      </c>
      <c r="B66" s="202" t="str">
        <f>IF($D66="","",VLOOKUP($D66,'Boys Si Main Draw Prep'!$A$7:$P$70,15))</f>
        <v/>
      </c>
      <c r="C66" s="202" t="str">
        <f>IF($D66="","",VLOOKUP($D66,'Boys Si Main Draw Prep'!$A$7:$P$70,16))</f>
        <v/>
      </c>
      <c r="D66" s="203"/>
      <c r="E66" s="223" t="str">
        <f>UPPER(IF($D66="","",VLOOKUP($D66,'Boys Si Main Draw Prep'!$A$7:$P$70,2)))</f>
        <v/>
      </c>
      <c r="F66" s="223" t="str">
        <f>IF($D66="","",VLOOKUP($D66,'Boys Si Main Draw Prep'!$A$7:$P$70,3))</f>
        <v/>
      </c>
      <c r="G66" s="223"/>
      <c r="H66" s="223" t="str">
        <f>IF($D66="","",VLOOKUP($D66,'Boys Si Main Draw Prep'!$A$7:$P$70,4))</f>
        <v/>
      </c>
      <c r="I66" s="306"/>
      <c r="J66" s="205"/>
      <c r="K66" s="230"/>
      <c r="L66" s="219" t="s">
        <v>15</v>
      </c>
      <c r="M66" s="228"/>
      <c r="N66" s="221" t="str">
        <f>UPPER(IF(OR(M66="a",M66="as"),L64,IF(OR(M66="b",M66="bs"),L68,)))</f>
        <v/>
      </c>
      <c r="O66" s="238"/>
      <c r="P66" s="230"/>
      <c r="Q66" s="230"/>
      <c r="R66" s="213"/>
    </row>
    <row r="67" spans="1:18" s="50" customFormat="1" ht="9.6" customHeight="1">
      <c r="A67" s="215" t="s">
        <v>142</v>
      </c>
      <c r="B67" s="202" t="str">
        <f>IF($D67="","",VLOOKUP($D67,'Boys Si Main Draw Prep'!$A$7:$P$70,15))</f>
        <v/>
      </c>
      <c r="C67" s="202" t="str">
        <f>IF($D67="","",VLOOKUP($D67,'Boys Si Main Draw Prep'!$A$7:$P$70,16))</f>
        <v/>
      </c>
      <c r="D67" s="203"/>
      <c r="E67" s="223" t="str">
        <f>UPPER(IF($D67="","",VLOOKUP($D67,'Boys Si Main Draw Prep'!$A$7:$P$70,2)))</f>
        <v/>
      </c>
      <c r="F67" s="223" t="str">
        <f>IF($D67="","",VLOOKUP($D67,'Boys Si Main Draw Prep'!$A$7:$P$70,3))</f>
        <v/>
      </c>
      <c r="G67" s="223"/>
      <c r="H67" s="223" t="str">
        <f>IF($D67="","",VLOOKUP($D67,'Boys Si Main Draw Prep'!$A$7:$P$70,4))</f>
        <v/>
      </c>
      <c r="I67" s="304"/>
      <c r="J67" s="221" t="str">
        <f>UPPER(IF(OR(I68="a",I68="as"),E67,IF(OR(I68="b",I68="bs"),E68,)))</f>
        <v/>
      </c>
      <c r="K67" s="229"/>
      <c r="L67" s="308"/>
      <c r="M67" s="309"/>
      <c r="N67" s="205"/>
      <c r="O67" s="230"/>
      <c r="P67" s="230"/>
      <c r="Q67" s="230"/>
      <c r="R67" s="213"/>
    </row>
    <row r="68" spans="1:18" s="50" customFormat="1" ht="9.6" customHeight="1">
      <c r="A68" s="215" t="s">
        <v>143</v>
      </c>
      <c r="B68" s="202" t="str">
        <f>IF($D68="","",VLOOKUP($D68,'Boys Si Main Draw Prep'!$A$7:$P$70,15))</f>
        <v/>
      </c>
      <c r="C68" s="202" t="str">
        <f>IF($D68="","",VLOOKUP($D68,'Boys Si Main Draw Prep'!$A$7:$P$70,16))</f>
        <v/>
      </c>
      <c r="D68" s="203"/>
      <c r="E68" s="223" t="str">
        <f>UPPER(IF($D68="","",VLOOKUP($D68,'Boys Si Main Draw Prep'!$A$7:$P$70,2)))</f>
        <v/>
      </c>
      <c r="F68" s="223" t="str">
        <f>IF($D68="","",VLOOKUP($D68,'Boys Si Main Draw Prep'!$A$7:$P$70,3))</f>
        <v/>
      </c>
      <c r="G68" s="223"/>
      <c r="H68" s="223" t="str">
        <f>IF($D68="","",VLOOKUP($D68,'Boys Si Main Draw Prep'!$A$7:$P$70,4))</f>
        <v/>
      </c>
      <c r="I68" s="306"/>
      <c r="J68" s="205"/>
      <c r="K68" s="220"/>
      <c r="L68" s="221" t="str">
        <f>UPPER(IF(OR(K68="a",K68="as"),J67,IF(OR(K68="b",K68="bs"),J69,)))</f>
        <v/>
      </c>
      <c r="M68" s="310"/>
      <c r="N68" s="230"/>
      <c r="O68" s="230"/>
      <c r="P68" s="230"/>
      <c r="Q68" s="230"/>
      <c r="R68" s="213"/>
    </row>
    <row r="69" spans="1:18" s="50" customFormat="1" ht="9.6" customHeight="1">
      <c r="A69" s="305" t="s">
        <v>144</v>
      </c>
      <c r="B69" s="202" t="str">
        <f>IF($D69="","",VLOOKUP($D69,'Boys Si Main Draw Prep'!$A$7:$P$70,15))</f>
        <v/>
      </c>
      <c r="C69" s="202" t="str">
        <f>IF($D69="","",VLOOKUP($D69,'Boys Si Main Draw Prep'!$A$7:$P$70,16))</f>
        <v/>
      </c>
      <c r="D69" s="203"/>
      <c r="E69" s="223" t="str">
        <f>UPPER(IF($D69="","",VLOOKUP($D69,'Boys Si Main Draw Prep'!$A$7:$P$70,2)))</f>
        <v/>
      </c>
      <c r="F69" s="223" t="str">
        <f>IF($D69="","",VLOOKUP($D69,'Boys Si Main Draw Prep'!$A$7:$P$70,3))</f>
        <v/>
      </c>
      <c r="G69" s="223"/>
      <c r="H69" s="223" t="str">
        <f>IF($D69="","",VLOOKUP($D69,'Boys Si Main Draw Prep'!$A$7:$P$70,4))</f>
        <v/>
      </c>
      <c r="I69" s="304"/>
      <c r="J69" s="221" t="str">
        <f>UPPER(IF(OR(I70="a",I70="as"),E69,IF(OR(I70="b",I70="bs"),E70,)))</f>
        <v/>
      </c>
      <c r="K69" s="238"/>
      <c r="L69" s="205"/>
      <c r="M69" s="230"/>
      <c r="N69" s="230"/>
      <c r="O69" s="230"/>
      <c r="P69" s="230"/>
      <c r="Q69" s="230"/>
      <c r="R69" s="213"/>
    </row>
    <row r="70" spans="1:18" s="50" customFormat="1" ht="9.6" customHeight="1">
      <c r="A70" s="241" t="s">
        <v>145</v>
      </c>
      <c r="B70" s="202" t="str">
        <f>IF($D70="","",VLOOKUP($D70,'Boys Si Main Draw Prep'!$A$7:$P$70,15))</f>
        <v/>
      </c>
      <c r="C70" s="202" t="str">
        <f>IF($D70="","",VLOOKUP($D70,'Boys Si Main Draw Prep'!$A$7:$P$70,16))</f>
        <v/>
      </c>
      <c r="D70" s="203"/>
      <c r="E70" s="204" t="str">
        <f>UPPER(IF($D70="","",VLOOKUP($D70,'Boys Si Main Draw Prep'!$A$7:$P$70,2)))</f>
        <v/>
      </c>
      <c r="F70" s="204" t="str">
        <f>IF($D70="","",VLOOKUP($D70,'Boys Si Main Draw Prep'!$A$7:$P$70,3))</f>
        <v/>
      </c>
      <c r="G70" s="204"/>
      <c r="H70" s="204" t="str">
        <f>IF($D70="","",VLOOKUP($D70,'Boys Si Main Draw Prep'!$A$7:$P$70,4))</f>
        <v/>
      </c>
      <c r="I70" s="306"/>
      <c r="J70" s="205"/>
      <c r="K70" s="230"/>
      <c r="L70" s="230"/>
      <c r="M70" s="311"/>
      <c r="N70" s="230"/>
      <c r="O70" s="230"/>
      <c r="P70" s="230"/>
      <c r="Q70" s="230"/>
      <c r="R70" s="213"/>
    </row>
    <row r="71" spans="1:18" s="50" customFormat="1" ht="6" customHeight="1">
      <c r="A71" s="321"/>
      <c r="B71" s="322"/>
      <c r="C71" s="322"/>
      <c r="D71" s="323"/>
      <c r="E71" s="324"/>
      <c r="F71" s="324"/>
      <c r="G71" s="325"/>
      <c r="H71" s="324"/>
      <c r="I71" s="326"/>
      <c r="J71" s="230"/>
      <c r="K71" s="230"/>
      <c r="L71" s="230"/>
      <c r="M71" s="311"/>
      <c r="N71" s="230"/>
      <c r="O71" s="230"/>
      <c r="P71" s="230"/>
      <c r="Q71" s="230"/>
      <c r="R71" s="213"/>
    </row>
    <row r="72" spans="1:18" s="19" customFormat="1" ht="10.5" customHeight="1">
      <c r="A72" s="254" t="s">
        <v>61</v>
      </c>
      <c r="B72" s="255"/>
      <c r="C72" s="256"/>
      <c r="D72" s="327" t="s">
        <v>62</v>
      </c>
      <c r="E72" s="328" t="s">
        <v>63</v>
      </c>
      <c r="F72" s="327" t="s">
        <v>62</v>
      </c>
      <c r="G72" s="259" t="s">
        <v>63</v>
      </c>
      <c r="H72" s="329"/>
      <c r="I72" s="327" t="s">
        <v>62</v>
      </c>
      <c r="J72" s="258" t="s">
        <v>146</v>
      </c>
      <c r="K72" s="261"/>
      <c r="L72" s="258" t="s">
        <v>65</v>
      </c>
      <c r="M72" s="262"/>
      <c r="N72" s="263" t="s">
        <v>66</v>
      </c>
      <c r="O72" s="263"/>
      <c r="P72" s="264"/>
      <c r="Q72" s="265"/>
    </row>
    <row r="73" spans="1:18" s="19" customFormat="1" ht="9" customHeight="1">
      <c r="A73" s="267" t="s">
        <v>67</v>
      </c>
      <c r="B73" s="266"/>
      <c r="C73" s="268"/>
      <c r="D73" s="269">
        <v>1</v>
      </c>
      <c r="E73" s="330">
        <f>IF(D73&gt;$Q$80,,UPPER(VLOOKUP(D73,'Boys Si Main Draw Prep'!$A$7:$R$134,2)))</f>
        <v>0</v>
      </c>
      <c r="F73" s="269">
        <v>9</v>
      </c>
      <c r="G73" s="80">
        <f>IF(F73&gt;$Q$80,,UPPER(VLOOKUP(F73,'Boys Si Main Draw Prep'!$A$7:$R$134,2)))</f>
        <v>0</v>
      </c>
      <c r="H73" s="79"/>
      <c r="I73" s="271" t="s">
        <v>68</v>
      </c>
      <c r="J73" s="266"/>
      <c r="K73" s="272"/>
      <c r="L73" s="266"/>
      <c r="M73" s="273"/>
      <c r="N73" s="275" t="s">
        <v>69</v>
      </c>
      <c r="O73" s="276"/>
      <c r="P73" s="276"/>
      <c r="Q73" s="277"/>
    </row>
    <row r="74" spans="1:18" s="19" customFormat="1" ht="9" customHeight="1">
      <c r="A74" s="267" t="s">
        <v>70</v>
      </c>
      <c r="B74" s="266"/>
      <c r="C74" s="268"/>
      <c r="D74" s="269">
        <v>2</v>
      </c>
      <c r="E74" s="330">
        <f>IF(D74&gt;$Q$80,,UPPER(VLOOKUP(D74,'Boys Si Main Draw Prep'!$A$7:$R$134,2)))</f>
        <v>0</v>
      </c>
      <c r="F74" s="269">
        <v>10</v>
      </c>
      <c r="G74" s="80">
        <f>IF(F74&gt;$Q$80,,UPPER(VLOOKUP(F74,'Boys Si Main Draw Prep'!$A$7:$R$134,2)))</f>
        <v>0</v>
      </c>
      <c r="H74" s="79"/>
      <c r="I74" s="271" t="s">
        <v>71</v>
      </c>
      <c r="J74" s="266"/>
      <c r="K74" s="272"/>
      <c r="L74" s="266"/>
      <c r="M74" s="273"/>
      <c r="N74" s="278"/>
      <c r="O74" s="279"/>
      <c r="P74" s="280"/>
      <c r="Q74" s="281"/>
    </row>
    <row r="75" spans="1:18" s="19" customFormat="1" ht="9" customHeight="1">
      <c r="A75" s="282" t="s">
        <v>72</v>
      </c>
      <c r="B75" s="280"/>
      <c r="C75" s="283"/>
      <c r="D75" s="269">
        <v>3</v>
      </c>
      <c r="E75" s="330">
        <f>IF(D75&gt;$Q$80,,UPPER(VLOOKUP(D75,'Boys Si Main Draw Prep'!$A$7:$R$134,2)))</f>
        <v>0</v>
      </c>
      <c r="F75" s="269">
        <v>11</v>
      </c>
      <c r="G75" s="80">
        <f>IF(F75&gt;$Q$80,,UPPER(VLOOKUP(F75,'Boys Si Main Draw Prep'!$A$7:$R$134,2)))</f>
        <v>0</v>
      </c>
      <c r="H75" s="79"/>
      <c r="I75" s="271" t="s">
        <v>73</v>
      </c>
      <c r="J75" s="266"/>
      <c r="K75" s="272"/>
      <c r="L75" s="266"/>
      <c r="M75" s="273"/>
      <c r="N75" s="275" t="s">
        <v>74</v>
      </c>
      <c r="O75" s="276"/>
      <c r="P75" s="276"/>
      <c r="Q75" s="277"/>
    </row>
    <row r="76" spans="1:18" s="19" customFormat="1" ht="9" customHeight="1">
      <c r="A76" s="284"/>
      <c r="B76" s="188"/>
      <c r="C76" s="285"/>
      <c r="D76" s="269">
        <v>4</v>
      </c>
      <c r="E76" s="330">
        <f>IF(D76&gt;$Q$80,,UPPER(VLOOKUP(D76,'Boys Si Main Draw Prep'!$A$7:$R$134,2)))</f>
        <v>0</v>
      </c>
      <c r="F76" s="269">
        <v>12</v>
      </c>
      <c r="G76" s="80">
        <f>IF(F76&gt;$Q$80,,UPPER(VLOOKUP(F76,'Boys Si Main Draw Prep'!$A$7:$R$134,2)))</f>
        <v>0</v>
      </c>
      <c r="H76" s="79"/>
      <c r="I76" s="271" t="s">
        <v>75</v>
      </c>
      <c r="J76" s="266"/>
      <c r="K76" s="272"/>
      <c r="L76" s="266"/>
      <c r="M76" s="273"/>
      <c r="N76" s="266"/>
      <c r="O76" s="272"/>
      <c r="P76" s="266"/>
      <c r="Q76" s="273"/>
    </row>
    <row r="77" spans="1:18" s="19" customFormat="1" ht="9" customHeight="1">
      <c r="A77" s="286" t="s">
        <v>76</v>
      </c>
      <c r="B77" s="287"/>
      <c r="C77" s="288"/>
      <c r="D77" s="269">
        <v>5</v>
      </c>
      <c r="E77" s="330">
        <f>IF(D77&gt;$Q$80,,UPPER(VLOOKUP(D77,'Boys Si Main Draw Prep'!$A$7:$R$134,2)))</f>
        <v>0</v>
      </c>
      <c r="F77" s="269">
        <v>13</v>
      </c>
      <c r="G77" s="80">
        <f>IF(F77&gt;$Q$80,,UPPER(VLOOKUP(F77,'Boys Si Main Draw Prep'!$A$7:$R$134,2)))</f>
        <v>0</v>
      </c>
      <c r="H77" s="79"/>
      <c r="I77" s="271" t="s">
        <v>77</v>
      </c>
      <c r="J77" s="266"/>
      <c r="K77" s="272"/>
      <c r="L77" s="266"/>
      <c r="M77" s="273"/>
      <c r="N77" s="280"/>
      <c r="O77" s="279"/>
      <c r="P77" s="280"/>
      <c r="Q77" s="281"/>
    </row>
    <row r="78" spans="1:18" s="19" customFormat="1" ht="9" customHeight="1">
      <c r="A78" s="267" t="s">
        <v>67</v>
      </c>
      <c r="B78" s="266"/>
      <c r="C78" s="268"/>
      <c r="D78" s="269">
        <v>6</v>
      </c>
      <c r="E78" s="330">
        <f>IF(D78&gt;$Q$80,,UPPER(VLOOKUP(D78,'Boys Si Main Draw Prep'!$A$7:$R$134,2)))</f>
        <v>0</v>
      </c>
      <c r="F78" s="269">
        <v>14</v>
      </c>
      <c r="G78" s="80">
        <f>IF(F78&gt;$Q$80,,UPPER(VLOOKUP(F78,'Boys Si Main Draw Prep'!$A$7:$R$134,2)))</f>
        <v>0</v>
      </c>
      <c r="H78" s="79"/>
      <c r="I78" s="271" t="s">
        <v>78</v>
      </c>
      <c r="J78" s="266"/>
      <c r="K78" s="272"/>
      <c r="L78" s="266"/>
      <c r="M78" s="273"/>
      <c r="N78" s="275" t="s">
        <v>24</v>
      </c>
      <c r="O78" s="276"/>
      <c r="P78" s="276"/>
      <c r="Q78" s="277"/>
    </row>
    <row r="79" spans="1:18" s="19" customFormat="1" ht="9" customHeight="1">
      <c r="A79" s="267" t="s">
        <v>79</v>
      </c>
      <c r="B79" s="266"/>
      <c r="C79" s="289"/>
      <c r="D79" s="269">
        <v>7</v>
      </c>
      <c r="E79" s="330">
        <f>IF(D79&gt;$Q$80,,UPPER(VLOOKUP(D79,'Boys Si Main Draw Prep'!$A$7:$R$134,2)))</f>
        <v>0</v>
      </c>
      <c r="F79" s="269">
        <v>15</v>
      </c>
      <c r="G79" s="80">
        <f>IF(F79&gt;$Q$80,,UPPER(VLOOKUP(F79,'Boys Si Main Draw Prep'!$A$7:$R$134,2)))</f>
        <v>0</v>
      </c>
      <c r="H79" s="79"/>
      <c r="I79" s="271" t="s">
        <v>80</v>
      </c>
      <c r="J79" s="266"/>
      <c r="K79" s="272"/>
      <c r="L79" s="266"/>
      <c r="M79" s="273"/>
      <c r="N79" s="266"/>
      <c r="O79" s="272"/>
      <c r="P79" s="266"/>
      <c r="Q79" s="273"/>
    </row>
    <row r="80" spans="1:18" s="19" customFormat="1" ht="9" customHeight="1">
      <c r="A80" s="282" t="s">
        <v>81</v>
      </c>
      <c r="B80" s="280"/>
      <c r="C80" s="290"/>
      <c r="D80" s="291">
        <v>8</v>
      </c>
      <c r="E80" s="331">
        <f>IF(D80&gt;$Q$80,,UPPER(VLOOKUP(D80,'Boys Si Main Draw Prep'!$A$7:$R$134,2)))</f>
        <v>0</v>
      </c>
      <c r="F80" s="291">
        <v>16</v>
      </c>
      <c r="G80" s="292">
        <f>IF(F80&gt;$Q$80,,UPPER(VLOOKUP(F80,'Boys Si Main Draw Prep'!$A$7:$R$134,2)))</f>
        <v>0</v>
      </c>
      <c r="H80" s="294"/>
      <c r="I80" s="295" t="s">
        <v>82</v>
      </c>
      <c r="J80" s="280"/>
      <c r="K80" s="279"/>
      <c r="L80" s="280"/>
      <c r="M80" s="281"/>
      <c r="N80" s="280">
        <f>Q4</f>
        <v>0</v>
      </c>
      <c r="O80" s="279"/>
      <c r="P80" s="280"/>
      <c r="Q80" s="296">
        <f>MIN(16,'Boys Si Main Draw Prep'!R5)</f>
        <v>0</v>
      </c>
    </row>
    <row r="81" ht="15.75" customHeight="1"/>
    <row r="82" ht="9" customHeight="1"/>
  </sheetData>
  <mergeCells count="1">
    <mergeCell ref="A4:C4"/>
  </mergeCells>
  <phoneticPr fontId="78" type="noConversion"/>
  <conditionalFormatting sqref="G7:G70">
    <cfRule type="expression" dxfId="387" priority="1" stopIfTrue="1">
      <formula>AND($D7&lt;9,$C7&gt;0)</formula>
    </cfRule>
  </conditionalFormatting>
  <conditionalFormatting sqref="F7:F70 H7:H70">
    <cfRule type="expression" dxfId="386" priority="2" stopIfTrue="1">
      <formula>AND($D7&lt;17,$C7&gt;0)</formula>
    </cfRule>
  </conditionalFormatting>
  <conditionalFormatting sqref="L58 L42 L26 L10 L50 L34 L18 L66 N14 N30 N46 N62 N55 N23 N38">
    <cfRule type="expression" dxfId="385" priority="3" stopIfTrue="1">
      <formula>AND($N$1="CU",L10="Umpire")</formula>
    </cfRule>
    <cfRule type="expression" dxfId="384" priority="4" stopIfTrue="1">
      <formula>AND($N$1="CU",L10&lt;&gt;"Umpire",M10&lt;&gt;"")</formula>
    </cfRule>
    <cfRule type="expression" dxfId="383" priority="5" stopIfTrue="1">
      <formula>AND($N$1="CU",L10&lt;&gt;"Umpire")</formula>
    </cfRule>
  </conditionalFormatting>
  <conditionalFormatting sqref="L8 L12 L16 L20 L24 L28 L32 L36 L40 L44 L48 L52 L56 L60 L64 L68 N18 N26 N34 N42 N50 N58 N66 P14 P30 P46 P62 N10">
    <cfRule type="expression" dxfId="382" priority="6" stopIfTrue="1">
      <formula>K8="as"</formula>
    </cfRule>
    <cfRule type="expression" dxfId="381" priority="7" stopIfTrue="1">
      <formula>K8="bs"</formula>
    </cfRule>
  </conditionalFormatting>
  <conditionalFormatting sqref="J7 J9 J11 J13 J15 J17 J19 J21 J23 J25 J27 J29 J31 J33 J35 J37 J39 J41 J43 J45 J47 J49 J51 J53 J55 J57 J59 J61 J63 J65 J67 J69 P22 P54">
    <cfRule type="expression" dxfId="380" priority="8" stopIfTrue="1">
      <formula>I8="as"</formula>
    </cfRule>
    <cfRule type="expression" dxfId="379" priority="9" stopIfTrue="1">
      <formula>I8="bs"</formula>
    </cfRule>
  </conditionalFormatting>
  <conditionalFormatting sqref="B7:B70">
    <cfRule type="cellIs" dxfId="378" priority="10" stopIfTrue="1" operator="equal">
      <formula>"QA"</formula>
    </cfRule>
    <cfRule type="cellIs" dxfId="377" priority="11" stopIfTrue="1" operator="equal">
      <formula>"DA"</formula>
    </cfRule>
  </conditionalFormatting>
  <conditionalFormatting sqref="I8 I10 I12 I14 I16 I18 I20 I22 I24 I26 I28 I30 I32 I34 I36 I38 I40 I42 I44 I46 I48 I50 I52 I54 I56 I58 I60 I62 I64 I66 I68 I70 K68 K64 K60 K56 K52 K48 K44 K40 K36 K32 K28 K24 K20 K16 K12 K8 M10 M18 M26 M34 M42 M50 M58 M66 Q80 O62 O46 O30 O14 O23 O55 O38">
    <cfRule type="expression" dxfId="376" priority="12" stopIfTrue="1">
      <formula>$N$1="CU"</formula>
    </cfRule>
  </conditionalFormatting>
  <conditionalFormatting sqref="D7:D70">
    <cfRule type="expression" dxfId="375" priority="13" stopIfTrue="1">
      <formula>$D7&lt;17</formula>
    </cfRule>
  </conditionalFormatting>
  <conditionalFormatting sqref="N37">
    <cfRule type="expression" dxfId="374" priority="14" stopIfTrue="1">
      <formula>O23="as"</formula>
    </cfRule>
    <cfRule type="expression" dxfId="373" priority="15" stopIfTrue="1">
      <formula>O23="bs"</formula>
    </cfRule>
  </conditionalFormatting>
  <conditionalFormatting sqref="N39">
    <cfRule type="expression" dxfId="372" priority="16" stopIfTrue="1">
      <formula>O55="as"</formula>
    </cfRule>
    <cfRule type="expression" dxfId="371" priority="17" stopIfTrue="1">
      <formula>O55="bs"</formula>
    </cfRule>
  </conditionalFormatting>
  <conditionalFormatting sqref="P38">
    <cfRule type="expression" dxfId="370" priority="18" stopIfTrue="1">
      <formula>O38="as"</formula>
    </cfRule>
    <cfRule type="expression" dxfId="369" priority="19" stopIfTrue="1">
      <formula>O38="bs"</formula>
    </cfRule>
  </conditionalFormatting>
  <dataValidations count="1">
    <dataValidation type="list" allowBlank="1" showInputMessage="1" sqref="L10 L18 L26 L34 L42 L50 L58 L66 N14 N30 N46 N62 N55 N23 N38">
      <formula1>$T$7:$T$16</formula1>
    </dataValidation>
  </dataValidations>
  <printOptions horizontalCentered="1"/>
  <pageMargins left="0.35" right="0.35" top="0.35" bottom="0.35" header="0" footer="0"/>
  <pageSetup paperSize="9" orientation="portrait" horizontalDpi="360" verticalDpi="200" r:id="rId1"/>
  <headerFooter alignWithMargins="0"/>
  <rowBreaks count="1" manualBreakCount="1">
    <brk id="80" max="65535" man="1"/>
  </rowBreaks>
  <drawing r:id="rId2"/>
  <legacyDrawing r:id="rId3"/>
</worksheet>
</file>

<file path=xl/worksheets/sheet7.xml><?xml version="1.0" encoding="utf-8"?>
<worksheet xmlns="http://schemas.openxmlformats.org/spreadsheetml/2006/main" xmlns:r="http://schemas.openxmlformats.org/officeDocument/2006/relationships">
  <sheetPr codeName="Sheet20"/>
  <dimension ref="A1:T225"/>
  <sheetViews>
    <sheetView showGridLines="0" showZeros="0" workbookViewId="0">
      <selection activeCell="A4" sqref="A4:C4"/>
    </sheetView>
  </sheetViews>
  <sheetFormatPr defaultRowHeight="12.75"/>
  <cols>
    <col min="1" max="2" width="3.28515625" customWidth="1"/>
    <col min="3" max="3" width="4.7109375" customWidth="1"/>
    <col min="4" max="4" width="4.28515625" customWidth="1"/>
    <col min="5" max="5" width="12.7109375" customWidth="1"/>
    <col min="6" max="6" width="2.7109375" customWidth="1"/>
    <col min="7" max="7" width="7.7109375" customWidth="1"/>
    <col min="8" max="8" width="5.85546875" customWidth="1"/>
    <col min="9" max="9" width="1.7109375" style="172" customWidth="1"/>
    <col min="10" max="10" width="10.7109375" customWidth="1"/>
    <col min="11" max="11" width="1.7109375" style="172" customWidth="1"/>
    <col min="12" max="12" width="10.7109375" customWidth="1"/>
    <col min="13" max="13" width="1.7109375" style="173" customWidth="1"/>
    <col min="14" max="14" width="10.7109375" customWidth="1"/>
    <col min="15" max="15" width="1.7109375" style="172" customWidth="1"/>
    <col min="16" max="16" width="10.7109375" customWidth="1"/>
    <col min="17" max="17" width="1.7109375" style="173" customWidth="1"/>
    <col min="18" max="18" width="0" hidden="1" customWidth="1"/>
    <col min="19" max="19" width="8.28515625" customWidth="1"/>
    <col min="20" max="20" width="9.85546875" hidden="1" customWidth="1"/>
  </cols>
  <sheetData>
    <row r="1" spans="1:20" s="174" customFormat="1" ht="21.75" customHeight="1">
      <c r="A1" s="82">
        <f>'Week SetUp'!$A$6</f>
        <v>0</v>
      </c>
      <c r="B1" s="82"/>
      <c r="C1" s="177"/>
      <c r="D1" s="177"/>
      <c r="E1" s="177"/>
      <c r="F1" s="177"/>
      <c r="G1" s="177"/>
      <c r="H1" s="177"/>
      <c r="I1" s="178"/>
      <c r="J1" s="146" t="s">
        <v>49</v>
      </c>
      <c r="K1" s="146"/>
      <c r="L1" s="83"/>
      <c r="M1" s="178"/>
      <c r="N1" s="178" t="s">
        <v>378</v>
      </c>
      <c r="O1" s="178"/>
      <c r="P1" s="177"/>
      <c r="Q1" s="178"/>
    </row>
    <row r="2" spans="1:20" s="103" customFormat="1">
      <c r="A2" s="85" t="str">
        <f>'Week SetUp'!$A$8</f>
        <v>ITF Junior Circuit</v>
      </c>
      <c r="B2" s="85"/>
      <c r="C2" s="85"/>
      <c r="D2" s="85"/>
      <c r="E2" s="85"/>
      <c r="F2" s="179"/>
      <c r="G2" s="108"/>
      <c r="H2" s="108"/>
      <c r="I2" s="180"/>
      <c r="J2" s="146" t="s">
        <v>147</v>
      </c>
      <c r="K2" s="146"/>
      <c r="L2" s="146"/>
      <c r="M2" s="180"/>
      <c r="N2" s="108"/>
      <c r="O2" s="180"/>
      <c r="P2" s="108"/>
      <c r="Q2" s="180"/>
    </row>
    <row r="3" spans="1:20" s="20" customFormat="1" ht="11.25" customHeight="1">
      <c r="A3" s="63" t="s">
        <v>12</v>
      </c>
      <c r="B3" s="63"/>
      <c r="C3" s="63"/>
      <c r="D3" s="63"/>
      <c r="E3" s="63"/>
      <c r="F3" s="63" t="s">
        <v>6</v>
      </c>
      <c r="G3" s="63"/>
      <c r="H3" s="63"/>
      <c r="I3" s="182"/>
      <c r="J3" s="63" t="s">
        <v>7</v>
      </c>
      <c r="K3" s="182"/>
      <c r="L3" s="73" t="s">
        <v>18</v>
      </c>
      <c r="M3" s="182"/>
      <c r="N3" s="63"/>
      <c r="O3" s="182"/>
      <c r="P3" s="63"/>
      <c r="Q3" s="64" t="s">
        <v>8</v>
      </c>
    </row>
    <row r="4" spans="1:20" s="39" customFormat="1" ht="11.25" customHeight="1" thickBot="1">
      <c r="A4" s="711">
        <f>'Week SetUp'!$A$10</f>
        <v>0</v>
      </c>
      <c r="B4" s="711"/>
      <c r="C4" s="711"/>
      <c r="D4" s="184"/>
      <c r="E4" s="184"/>
      <c r="F4" s="184">
        <f>'Week SetUp'!$C$10</f>
        <v>0</v>
      </c>
      <c r="G4" s="92"/>
      <c r="H4" s="184"/>
      <c r="I4" s="185"/>
      <c r="J4" s="186">
        <f>'Week SetUp'!$D$10</f>
        <v>0</v>
      </c>
      <c r="K4" s="185"/>
      <c r="L4" s="97">
        <f>'Week SetUp'!$A$12</f>
        <v>0</v>
      </c>
      <c r="M4" s="185"/>
      <c r="N4" s="184"/>
      <c r="O4" s="185"/>
      <c r="P4" s="184"/>
      <c r="Q4" s="76">
        <f>'Week SetUp'!$E$10</f>
        <v>0</v>
      </c>
    </row>
    <row r="5" spans="1:20" s="20" customFormat="1" ht="9.75">
      <c r="A5" s="188"/>
      <c r="B5" s="189" t="s">
        <v>52</v>
      </c>
      <c r="C5" s="189" t="s">
        <v>53</v>
      </c>
      <c r="D5" s="189" t="s">
        <v>54</v>
      </c>
      <c r="E5" s="190" t="s">
        <v>55</v>
      </c>
      <c r="F5" s="190" t="s">
        <v>14</v>
      </c>
      <c r="G5" s="190"/>
      <c r="H5" s="190" t="s">
        <v>56</v>
      </c>
      <c r="I5" s="190"/>
      <c r="J5" s="189" t="s">
        <v>57</v>
      </c>
      <c r="K5" s="191"/>
      <c r="L5" s="189" t="s">
        <v>87</v>
      </c>
      <c r="M5" s="191"/>
      <c r="N5" s="189" t="s">
        <v>148</v>
      </c>
      <c r="O5" s="191"/>
      <c r="P5" s="189" t="s">
        <v>149</v>
      </c>
      <c r="Q5" s="192"/>
    </row>
    <row r="6" spans="1:20" s="20" customFormat="1" ht="3.75" customHeight="1" thickBot="1">
      <c r="A6" s="193"/>
      <c r="B6" s="194"/>
      <c r="C6" s="91"/>
      <c r="D6" s="194"/>
      <c r="E6" s="195"/>
      <c r="F6" s="195"/>
      <c r="G6" s="196"/>
      <c r="H6" s="195"/>
      <c r="I6" s="197"/>
      <c r="J6" s="194"/>
      <c r="K6" s="197"/>
      <c r="L6" s="194"/>
      <c r="M6" s="197"/>
      <c r="N6" s="194"/>
      <c r="O6" s="197"/>
      <c r="P6" s="194"/>
      <c r="Q6" s="198"/>
    </row>
    <row r="7" spans="1:20" s="50" customFormat="1" ht="10.5" customHeight="1">
      <c r="A7" s="200" t="s">
        <v>68</v>
      </c>
      <c r="B7" s="202" t="str">
        <f>IF($D7="","",VLOOKUP($D7,'Boys Si Main Draw Prep'!$A$7:$P$134,15))</f>
        <v/>
      </c>
      <c r="C7" s="202" t="str">
        <f>IF($D7="","",VLOOKUP($D7,'Boys Si Main Draw Prep'!$A$7:$P$134,16))</f>
        <v/>
      </c>
      <c r="D7" s="203"/>
      <c r="E7" s="204" t="str">
        <f>UPPER(IF($D7="","",VLOOKUP($D7,'Boys Si Main Draw Prep'!$A$7:$P$134,2)))</f>
        <v/>
      </c>
      <c r="F7" s="204" t="str">
        <f>IF($D7="","",VLOOKUP($D7,'Boys Si Main Draw Prep'!$A$7:$P$134,3))</f>
        <v/>
      </c>
      <c r="G7" s="204"/>
      <c r="H7" s="204" t="str">
        <f>IF($D7="","",VLOOKUP($D7,'Boys Si Main Draw Prep'!$A$7:$P$134,4))</f>
        <v/>
      </c>
      <c r="I7" s="606"/>
      <c r="J7" s="607" t="str">
        <f>UPPER(IF(OR(I8="a",I8="as"),E7,IF(OR(I8="b",I8="bs"),E8,)))</f>
        <v/>
      </c>
      <c r="K7" s="608"/>
      <c r="L7" s="609"/>
      <c r="M7" s="609"/>
      <c r="N7" s="609"/>
      <c r="O7" s="609"/>
      <c r="P7" s="609"/>
      <c r="Q7" s="610" t="s">
        <v>150</v>
      </c>
      <c r="R7" s="213"/>
      <c r="T7" s="214" t="e">
        <f>#REF!</f>
        <v>#REF!</v>
      </c>
    </row>
    <row r="8" spans="1:20" s="50" customFormat="1" ht="9.6" customHeight="1">
      <c r="A8" s="305" t="s">
        <v>71</v>
      </c>
      <c r="B8" s="202" t="str">
        <f>IF($D8="","",VLOOKUP($D8,'Boys Si Main Draw Prep'!$A$7:$P$134,15))</f>
        <v/>
      </c>
      <c r="C8" s="202" t="str">
        <f>IF($D8="","",VLOOKUP($D8,'Boys Si Main Draw Prep'!$A$7:$P$134,16))</f>
        <v/>
      </c>
      <c r="D8" s="203"/>
      <c r="E8" s="223" t="str">
        <f>UPPER(IF($D8="","",VLOOKUP($D8,'Boys Si Main Draw Prep'!$A$7:$P$134,2)))</f>
        <v/>
      </c>
      <c r="F8" s="223" t="str">
        <f>IF($D8="","",VLOOKUP($D8,'Boys Si Main Draw Prep'!$A$7:$P$134,3))</f>
        <v/>
      </c>
      <c r="G8" s="223"/>
      <c r="H8" s="223" t="str">
        <f>IF($D8="","",VLOOKUP($D8,'Boys Si Main Draw Prep'!$A$7:$P$134,4))</f>
        <v/>
      </c>
      <c r="I8" s="611"/>
      <c r="J8" s="612"/>
      <c r="K8" s="613"/>
      <c r="L8" s="607" t="str">
        <f>UPPER(IF(OR(K8="a",K8="as"),J7,IF(OR(K8="b",K8="bs"),J9,)))</f>
        <v/>
      </c>
      <c r="M8" s="608"/>
      <c r="N8" s="609"/>
      <c r="O8" s="609"/>
      <c r="P8" s="609"/>
      <c r="Q8" s="609"/>
      <c r="R8" s="213"/>
      <c r="T8" s="222" t="e">
        <f>#REF!</f>
        <v>#REF!</v>
      </c>
    </row>
    <row r="9" spans="1:20" s="50" customFormat="1" ht="9.6" customHeight="1">
      <c r="A9" s="215" t="s">
        <v>73</v>
      </c>
      <c r="B9" s="202" t="str">
        <f>IF($D9="","",VLOOKUP($D9,'Boys Si Main Draw Prep'!$A$7:$P$134,15))</f>
        <v/>
      </c>
      <c r="C9" s="202" t="str">
        <f>IF($D9="","",VLOOKUP($D9,'Boys Si Main Draw Prep'!$A$7:$P$134,16))</f>
        <v/>
      </c>
      <c r="D9" s="203"/>
      <c r="E9" s="223" t="str">
        <f>UPPER(IF($D9="","",VLOOKUP($D9,'Boys Si Main Draw Prep'!$A$7:$P$134,2)))</f>
        <v/>
      </c>
      <c r="F9" s="223" t="str">
        <f>IF($D9="","",VLOOKUP($D9,'Boys Si Main Draw Prep'!$A$7:$P$134,3))</f>
        <v/>
      </c>
      <c r="G9" s="223"/>
      <c r="H9" s="223" t="str">
        <f>IF($D9="","",VLOOKUP($D9,'Boys Si Main Draw Prep'!$A$7:$P$134,4))</f>
        <v/>
      </c>
      <c r="I9" s="606"/>
      <c r="J9" s="607" t="str">
        <f>UPPER(IF(OR(I10="a",I10="as"),E9,IF(OR(I10="b",I10="bs"),E10,)))</f>
        <v/>
      </c>
      <c r="K9" s="614"/>
      <c r="L9" s="612"/>
      <c r="M9" s="615"/>
      <c r="N9" s="609"/>
      <c r="O9" s="609"/>
      <c r="P9" s="609"/>
      <c r="Q9" s="609"/>
      <c r="R9" s="213"/>
      <c r="T9" s="222" t="e">
        <f>#REF!</f>
        <v>#REF!</v>
      </c>
    </row>
    <row r="10" spans="1:20" s="50" customFormat="1" ht="9.6" customHeight="1">
      <c r="A10" s="215" t="s">
        <v>75</v>
      </c>
      <c r="B10" s="202" t="str">
        <f>IF($D10="","",VLOOKUP($D10,'Boys Si Main Draw Prep'!$A$7:$P$134,15))</f>
        <v/>
      </c>
      <c r="C10" s="202" t="str">
        <f>IF($D10="","",VLOOKUP($D10,'Boys Si Main Draw Prep'!$A$7:$P$134,16))</f>
        <v/>
      </c>
      <c r="D10" s="203"/>
      <c r="E10" s="223" t="str">
        <f>UPPER(IF($D10="","",VLOOKUP($D10,'Boys Si Main Draw Prep'!$A$7:$P$134,2)))</f>
        <v/>
      </c>
      <c r="F10" s="223" t="str">
        <f>IF($D10="","",VLOOKUP($D10,'Boys Si Main Draw Prep'!$A$7:$P$134,3))</f>
        <v/>
      </c>
      <c r="G10" s="223"/>
      <c r="H10" s="223" t="str">
        <f>IF($D10="","",VLOOKUP($D10,'Boys Si Main Draw Prep'!$A$7:$P$134,4))</f>
        <v/>
      </c>
      <c r="I10" s="611"/>
      <c r="J10" s="612"/>
      <c r="K10" s="616"/>
      <c r="L10" s="617" t="s">
        <v>15</v>
      </c>
      <c r="M10" s="618"/>
      <c r="N10" s="607" t="str">
        <f>UPPER(IF(OR(M10="a",M10="as"),L8,IF(OR(M10="b",M10="bs"),L12,)))</f>
        <v/>
      </c>
      <c r="O10" s="608"/>
      <c r="P10" s="609"/>
      <c r="Q10" s="609"/>
      <c r="R10" s="213"/>
      <c r="T10" s="222" t="e">
        <f>#REF!</f>
        <v>#REF!</v>
      </c>
    </row>
    <row r="11" spans="1:20" s="50" customFormat="1" ht="9.6" customHeight="1">
      <c r="A11" s="215" t="s">
        <v>77</v>
      </c>
      <c r="B11" s="202" t="str">
        <f>IF($D11="","",VLOOKUP($D11,'Boys Si Main Draw Prep'!$A$7:$P$134,15))</f>
        <v/>
      </c>
      <c r="C11" s="202" t="str">
        <f>IF($D11="","",VLOOKUP($D11,'Boys Si Main Draw Prep'!$A$7:$P$134,16))</f>
        <v/>
      </c>
      <c r="D11" s="203"/>
      <c r="E11" s="223" t="str">
        <f>UPPER(IF($D11="","",VLOOKUP($D11,'Boys Si Main Draw Prep'!$A$7:$P$134,2)))</f>
        <v/>
      </c>
      <c r="F11" s="223" t="str">
        <f>IF($D11="","",VLOOKUP($D11,'Boys Si Main Draw Prep'!$A$7:$P$134,3))</f>
        <v/>
      </c>
      <c r="G11" s="223"/>
      <c r="H11" s="223" t="str">
        <f>IF($D11="","",VLOOKUP($D11,'Boys Si Main Draw Prep'!$A$7:$P$134,4))</f>
        <v/>
      </c>
      <c r="I11" s="606"/>
      <c r="J11" s="607" t="str">
        <f>UPPER(IF(OR(I12="a",I12="as"),E11,IF(OR(I12="b",I12="bs"),E12,)))</f>
        <v/>
      </c>
      <c r="K11" s="608"/>
      <c r="L11" s="619"/>
      <c r="M11" s="620"/>
      <c r="N11" s="612"/>
      <c r="O11" s="621"/>
      <c r="P11" s="609"/>
      <c r="Q11" s="609"/>
      <c r="R11" s="213"/>
      <c r="T11" s="222" t="e">
        <f>#REF!</f>
        <v>#REF!</v>
      </c>
    </row>
    <row r="12" spans="1:20" s="50" customFormat="1" ht="9.6" customHeight="1">
      <c r="A12" s="215" t="s">
        <v>78</v>
      </c>
      <c r="B12" s="202" t="str">
        <f>IF($D12="","",VLOOKUP($D12,'Boys Si Main Draw Prep'!$A$7:$P$134,15))</f>
        <v/>
      </c>
      <c r="C12" s="202" t="str">
        <f>IF($D12="","",VLOOKUP($D12,'Boys Si Main Draw Prep'!$A$7:$P$134,16))</f>
        <v/>
      </c>
      <c r="D12" s="203"/>
      <c r="E12" s="223" t="str">
        <f>UPPER(IF($D12="","",VLOOKUP($D12,'Boys Si Main Draw Prep'!$A$7:$P$134,2)))</f>
        <v/>
      </c>
      <c r="F12" s="223" t="str">
        <f>IF($D12="","",VLOOKUP($D12,'Boys Si Main Draw Prep'!$A$7:$P$134,3))</f>
        <v/>
      </c>
      <c r="G12" s="223"/>
      <c r="H12" s="223" t="str">
        <f>IF($D12="","",VLOOKUP($D12,'Boys Si Main Draw Prep'!$A$7:$P$134,4))</f>
        <v/>
      </c>
      <c r="I12" s="611"/>
      <c r="J12" s="612"/>
      <c r="K12" s="613"/>
      <c r="L12" s="607" t="str">
        <f>UPPER(IF(OR(K12="a",K12="as"),J11,IF(OR(K12="b",K12="bs"),J13,)))</f>
        <v/>
      </c>
      <c r="M12" s="622"/>
      <c r="N12" s="609"/>
      <c r="O12" s="615"/>
      <c r="P12" s="609"/>
      <c r="Q12" s="609"/>
      <c r="R12" s="213"/>
      <c r="T12" s="222" t="e">
        <f>#REF!</f>
        <v>#REF!</v>
      </c>
    </row>
    <row r="13" spans="1:20" s="50" customFormat="1" ht="9.6" customHeight="1">
      <c r="A13" s="305" t="s">
        <v>80</v>
      </c>
      <c r="B13" s="202" t="str">
        <f>IF($D13="","",VLOOKUP($D13,'Boys Si Main Draw Prep'!$A$7:$P$134,15))</f>
        <v/>
      </c>
      <c r="C13" s="202" t="str">
        <f>IF($D13="","",VLOOKUP($D13,'Boys Si Main Draw Prep'!$A$7:$P$134,16))</f>
        <v/>
      </c>
      <c r="D13" s="203"/>
      <c r="E13" s="223" t="str">
        <f>UPPER(IF($D13="","",VLOOKUP($D13,'Boys Si Main Draw Prep'!$A$7:$P$134,2)))</f>
        <v/>
      </c>
      <c r="F13" s="223" t="str">
        <f>IF($D13="","",VLOOKUP($D13,'Boys Si Main Draw Prep'!$A$7:$P$134,3))</f>
        <v/>
      </c>
      <c r="G13" s="223"/>
      <c r="H13" s="223" t="str">
        <f>IF($D13="","",VLOOKUP($D13,'Boys Si Main Draw Prep'!$A$7:$P$134,4))</f>
        <v/>
      </c>
      <c r="I13" s="606"/>
      <c r="J13" s="607" t="str">
        <f>UPPER(IF(OR(I14="a",I14="as"),E13,IF(OR(I14="b",I14="bs"),E14,)))</f>
        <v/>
      </c>
      <c r="K13" s="623"/>
      <c r="L13" s="612"/>
      <c r="M13" s="616"/>
      <c r="N13" s="609"/>
      <c r="O13" s="615"/>
      <c r="P13" s="609"/>
      <c r="Q13" s="609"/>
      <c r="R13" s="213"/>
      <c r="T13" s="222" t="e">
        <f>#REF!</f>
        <v>#REF!</v>
      </c>
    </row>
    <row r="14" spans="1:20" s="50" customFormat="1" ht="9.6" customHeight="1">
      <c r="A14" s="305" t="s">
        <v>82</v>
      </c>
      <c r="B14" s="202" t="str">
        <f>IF($D14="","",VLOOKUP($D14,'Boys Si Main Draw Prep'!$A$7:$P$134,15))</f>
        <v/>
      </c>
      <c r="C14" s="202" t="str">
        <f>IF($D14="","",VLOOKUP($D14,'Boys Si Main Draw Prep'!$A$7:$P$134,16))</f>
        <v/>
      </c>
      <c r="D14" s="203"/>
      <c r="E14" s="223" t="str">
        <f>UPPER(IF($D14="","",VLOOKUP($D14,'Boys Si Main Draw Prep'!$A$7:$P$134,2)))</f>
        <v/>
      </c>
      <c r="F14" s="223" t="str">
        <f>IF($D14="","",VLOOKUP($D14,'Boys Si Main Draw Prep'!$A$7:$P$134,3))</f>
        <v/>
      </c>
      <c r="G14" s="223"/>
      <c r="H14" s="223" t="str">
        <f>IF($D14="","",VLOOKUP($D14,'Boys Si Main Draw Prep'!$A$7:$P$134,4))</f>
        <v/>
      </c>
      <c r="I14" s="611"/>
      <c r="J14" s="612"/>
      <c r="K14" s="609"/>
      <c r="L14" s="616"/>
      <c r="M14" s="624"/>
      <c r="N14" s="617" t="s">
        <v>15</v>
      </c>
      <c r="O14" s="618"/>
      <c r="P14" s="607" t="str">
        <f>UPPER(IF(OR(O14="a",O14="as"),N10,IF(OR(O14="b",O14="bs"),N18,)))</f>
        <v/>
      </c>
      <c r="Q14" s="608"/>
      <c r="R14" s="213"/>
      <c r="T14" s="222" t="e">
        <f>#REF!</f>
        <v>#REF!</v>
      </c>
    </row>
    <row r="15" spans="1:20" s="50" customFormat="1" ht="9.6" customHeight="1">
      <c r="A15" s="305" t="s">
        <v>88</v>
      </c>
      <c r="B15" s="202" t="str">
        <f>IF($D15="","",VLOOKUP($D15,'Boys Si Main Draw Prep'!$A$7:$P$134,15))</f>
        <v/>
      </c>
      <c r="C15" s="202" t="str">
        <f>IF($D15="","",VLOOKUP($D15,'Boys Si Main Draw Prep'!$A$7:$P$134,16))</f>
        <v/>
      </c>
      <c r="D15" s="203"/>
      <c r="E15" s="223" t="str">
        <f>UPPER(IF($D15="","",VLOOKUP($D15,'Boys Si Main Draw Prep'!$A$7:$P$134,2)))</f>
        <v/>
      </c>
      <c r="F15" s="223" t="str">
        <f>IF($D15="","",VLOOKUP($D15,'Boys Si Main Draw Prep'!$A$7:$P$134,3))</f>
        <v/>
      </c>
      <c r="G15" s="223"/>
      <c r="H15" s="223" t="str">
        <f>IF($D15="","",VLOOKUP($D15,'Boys Si Main Draw Prep'!$A$7:$P$134,4))</f>
        <v/>
      </c>
      <c r="I15" s="606"/>
      <c r="J15" s="607" t="str">
        <f>UPPER(IF(OR(I16="a",I16="as"),E15,IF(OR(I16="b",I16="bs"),E16,)))</f>
        <v/>
      </c>
      <c r="K15" s="608"/>
      <c r="L15" s="609"/>
      <c r="M15" s="609"/>
      <c r="N15" s="609"/>
      <c r="O15" s="615"/>
      <c r="P15" s="612"/>
      <c r="Q15" s="616"/>
      <c r="R15" s="213"/>
      <c r="T15" s="222" t="e">
        <f>#REF!</f>
        <v>#REF!</v>
      </c>
    </row>
    <row r="16" spans="1:20" s="50" customFormat="1" ht="9.6" customHeight="1" thickBot="1">
      <c r="A16" s="305" t="s">
        <v>89</v>
      </c>
      <c r="B16" s="202" t="str">
        <f>IF($D16="","",VLOOKUP($D16,'Boys Si Main Draw Prep'!$A$7:$P$134,15))</f>
        <v/>
      </c>
      <c r="C16" s="202" t="str">
        <f>IF($D16="","",VLOOKUP($D16,'Boys Si Main Draw Prep'!$A$7:$P$134,16))</f>
        <v/>
      </c>
      <c r="D16" s="203"/>
      <c r="E16" s="223" t="str">
        <f>UPPER(IF($D16="","",VLOOKUP($D16,'Boys Si Main Draw Prep'!$A$7:$P$134,2)))</f>
        <v/>
      </c>
      <c r="F16" s="223" t="str">
        <f>IF($D16="","",VLOOKUP($D16,'Boys Si Main Draw Prep'!$A$7:$P$134,3))</f>
        <v/>
      </c>
      <c r="G16" s="223"/>
      <c r="H16" s="223" t="str">
        <f>IF($D16="","",VLOOKUP($D16,'Boys Si Main Draw Prep'!$A$7:$P$134,4))</f>
        <v/>
      </c>
      <c r="I16" s="611"/>
      <c r="J16" s="612"/>
      <c r="K16" s="613"/>
      <c r="L16" s="607" t="str">
        <f>UPPER(IF(OR(K16="a",K16="as"),J15,IF(OR(K16="b",K16="bs"),J17,)))</f>
        <v/>
      </c>
      <c r="M16" s="608"/>
      <c r="N16" s="609"/>
      <c r="O16" s="615"/>
      <c r="P16" s="609"/>
      <c r="Q16" s="616"/>
      <c r="R16" s="213"/>
      <c r="T16" s="237" t="e">
        <f>#REF!</f>
        <v>#REF!</v>
      </c>
    </row>
    <row r="17" spans="1:18" s="50" customFormat="1" ht="9.6" customHeight="1">
      <c r="A17" s="215" t="s">
        <v>90</v>
      </c>
      <c r="B17" s="202" t="str">
        <f>IF($D17="","",VLOOKUP($D17,'Boys Si Main Draw Prep'!$A$7:$P$134,15))</f>
        <v/>
      </c>
      <c r="C17" s="202" t="str">
        <f>IF($D17="","",VLOOKUP($D17,'Boys Si Main Draw Prep'!$A$7:$P$134,16))</f>
        <v/>
      </c>
      <c r="D17" s="203"/>
      <c r="E17" s="223" t="str">
        <f>UPPER(IF($D17="","",VLOOKUP($D17,'Boys Si Main Draw Prep'!$A$7:$P$134,2)))</f>
        <v/>
      </c>
      <c r="F17" s="223" t="str">
        <f>IF($D17="","",VLOOKUP($D17,'Boys Si Main Draw Prep'!$A$7:$P$134,3))</f>
        <v/>
      </c>
      <c r="G17" s="223"/>
      <c r="H17" s="223" t="str">
        <f>IF($D17="","",VLOOKUP($D17,'Boys Si Main Draw Prep'!$A$7:$P$134,4))</f>
        <v/>
      </c>
      <c r="I17" s="606"/>
      <c r="J17" s="607" t="str">
        <f>UPPER(IF(OR(I18="a",I18="as"),E17,IF(OR(I18="b",I18="bs"),E18,)))</f>
        <v/>
      </c>
      <c r="K17" s="614"/>
      <c r="L17" s="612"/>
      <c r="M17" s="615"/>
      <c r="N17" s="609"/>
      <c r="O17" s="615"/>
      <c r="P17" s="609"/>
      <c r="Q17" s="616"/>
      <c r="R17" s="213"/>
    </row>
    <row r="18" spans="1:18" s="50" customFormat="1" ht="9.6" customHeight="1">
      <c r="A18" s="215" t="s">
        <v>91</v>
      </c>
      <c r="B18" s="202" t="str">
        <f>IF($D18="","",VLOOKUP($D18,'Boys Si Main Draw Prep'!$A$7:$P$134,15))</f>
        <v/>
      </c>
      <c r="C18" s="202" t="str">
        <f>IF($D18="","",VLOOKUP($D18,'Boys Si Main Draw Prep'!$A$7:$P$134,16))</f>
        <v/>
      </c>
      <c r="D18" s="203"/>
      <c r="E18" s="223" t="str">
        <f>UPPER(IF($D18="","",VLOOKUP($D18,'Boys Si Main Draw Prep'!$A$7:$P$134,2)))</f>
        <v/>
      </c>
      <c r="F18" s="223" t="str">
        <f>IF($D18="","",VLOOKUP($D18,'Boys Si Main Draw Prep'!$A$7:$P$134,3))</f>
        <v/>
      </c>
      <c r="G18" s="223"/>
      <c r="H18" s="223" t="str">
        <f>IF($D18="","",VLOOKUP($D18,'Boys Si Main Draw Prep'!$A$7:$P$134,4))</f>
        <v/>
      </c>
      <c r="I18" s="611"/>
      <c r="J18" s="612"/>
      <c r="K18" s="616"/>
      <c r="L18" s="617" t="s">
        <v>15</v>
      </c>
      <c r="M18" s="618"/>
      <c r="N18" s="607" t="str">
        <f>UPPER(IF(OR(M18="a",M18="as"),L16,IF(OR(M18="b",M18="bs"),L20,)))</f>
        <v/>
      </c>
      <c r="O18" s="623"/>
      <c r="P18" s="609"/>
      <c r="Q18" s="616"/>
      <c r="R18" s="213"/>
    </row>
    <row r="19" spans="1:18" s="50" customFormat="1" ht="9.6" customHeight="1">
      <c r="A19" s="215" t="s">
        <v>92</v>
      </c>
      <c r="B19" s="202" t="str">
        <f>IF($D19="","",VLOOKUP($D19,'Boys Si Main Draw Prep'!$A$7:$P$134,15))</f>
        <v/>
      </c>
      <c r="C19" s="202" t="str">
        <f>IF($D19="","",VLOOKUP($D19,'Boys Si Main Draw Prep'!$A$7:$P$134,16))</f>
        <v/>
      </c>
      <c r="D19" s="203"/>
      <c r="E19" s="223" t="str">
        <f>UPPER(IF($D19="","",VLOOKUP($D19,'Boys Si Main Draw Prep'!$A$7:$P$134,2)))</f>
        <v/>
      </c>
      <c r="F19" s="223" t="str">
        <f>IF($D19="","",VLOOKUP($D19,'Boys Si Main Draw Prep'!$A$7:$P$134,3))</f>
        <v/>
      </c>
      <c r="G19" s="223"/>
      <c r="H19" s="223" t="str">
        <f>IF($D19="","",VLOOKUP($D19,'Boys Si Main Draw Prep'!$A$7:$P$134,4))</f>
        <v/>
      </c>
      <c r="I19" s="606"/>
      <c r="J19" s="607" t="str">
        <f>UPPER(IF(OR(I20="a",I20="as"),E19,IF(OR(I20="b",I20="bs"),E20,)))</f>
        <v/>
      </c>
      <c r="K19" s="608"/>
      <c r="L19" s="619"/>
      <c r="M19" s="620"/>
      <c r="N19" s="612"/>
      <c r="O19" s="609"/>
      <c r="P19" s="609"/>
      <c r="Q19" s="616"/>
      <c r="R19" s="213"/>
    </row>
    <row r="20" spans="1:18" s="50" customFormat="1" ht="9.6" customHeight="1">
      <c r="A20" s="215" t="s">
        <v>93</v>
      </c>
      <c r="B20" s="202" t="str">
        <f>IF($D20="","",VLOOKUP($D20,'Boys Si Main Draw Prep'!$A$7:$P$134,15))</f>
        <v/>
      </c>
      <c r="C20" s="202" t="str">
        <f>IF($D20="","",VLOOKUP($D20,'Boys Si Main Draw Prep'!$A$7:$P$134,16))</f>
        <v/>
      </c>
      <c r="D20" s="203"/>
      <c r="E20" s="223" t="str">
        <f>UPPER(IF($D20="","",VLOOKUP($D20,'Boys Si Main Draw Prep'!$A$7:$P$134,2)))</f>
        <v/>
      </c>
      <c r="F20" s="223" t="str">
        <f>IF($D20="","",VLOOKUP($D20,'Boys Si Main Draw Prep'!$A$7:$P$134,3))</f>
        <v/>
      </c>
      <c r="G20" s="223"/>
      <c r="H20" s="223" t="str">
        <f>IF($D20="","",VLOOKUP($D20,'Boys Si Main Draw Prep'!$A$7:$P$134,4))</f>
        <v/>
      </c>
      <c r="I20" s="611"/>
      <c r="J20" s="612"/>
      <c r="K20" s="613"/>
      <c r="L20" s="607" t="str">
        <f>UPPER(IF(OR(K20="a",K20="as"),J19,IF(OR(K20="b",K20="bs"),J21,)))</f>
        <v/>
      </c>
      <c r="M20" s="622"/>
      <c r="N20" s="609"/>
      <c r="O20" s="609"/>
      <c r="P20" s="609"/>
      <c r="Q20" s="616"/>
      <c r="R20" s="213"/>
    </row>
    <row r="21" spans="1:18" s="50" customFormat="1" ht="9.6" customHeight="1">
      <c r="A21" s="305" t="s">
        <v>94</v>
      </c>
      <c r="B21" s="202" t="str">
        <f>IF($D21="","",VLOOKUP($D21,'Boys Si Main Draw Prep'!$A$7:$P$134,15))</f>
        <v/>
      </c>
      <c r="C21" s="202" t="str">
        <f>IF($D21="","",VLOOKUP($D21,'Boys Si Main Draw Prep'!$A$7:$P$134,16))</f>
        <v/>
      </c>
      <c r="D21" s="203"/>
      <c r="E21" s="223" t="str">
        <f>UPPER(IF($D21="","",VLOOKUP($D21,'Boys Si Main Draw Prep'!$A$7:$P$134,2)))</f>
        <v/>
      </c>
      <c r="F21" s="223" t="str">
        <f>IF($D21="","",VLOOKUP($D21,'Boys Si Main Draw Prep'!$A$7:$P$134,3))</f>
        <v/>
      </c>
      <c r="G21" s="223"/>
      <c r="H21" s="223" t="str">
        <f>IF($D21="","",VLOOKUP($D21,'Boys Si Main Draw Prep'!$A$7:$P$134,4))</f>
        <v/>
      </c>
      <c r="I21" s="606"/>
      <c r="J21" s="607" t="str">
        <f>UPPER(IF(OR(I22="a",I22="as"),E21,IF(OR(I22="b",I22="bs"),E22,)))</f>
        <v/>
      </c>
      <c r="K21" s="623"/>
      <c r="L21" s="612"/>
      <c r="M21" s="616"/>
      <c r="N21" s="609"/>
      <c r="O21" s="609"/>
      <c r="P21" s="609"/>
      <c r="Q21" s="616"/>
      <c r="R21" s="213"/>
    </row>
    <row r="22" spans="1:18" s="50" customFormat="1" ht="9.6" customHeight="1">
      <c r="A22" s="241" t="s">
        <v>95</v>
      </c>
      <c r="B22" s="202" t="str">
        <f>IF($D22="","",VLOOKUP($D22,'Boys Si Main Draw Prep'!$A$7:$P$134,15))</f>
        <v/>
      </c>
      <c r="C22" s="202" t="str">
        <f>IF($D22="","",VLOOKUP($D22,'Boys Si Main Draw Prep'!$A$7:$P$134,16))</f>
        <v/>
      </c>
      <c r="D22" s="203"/>
      <c r="E22" s="204" t="str">
        <f>UPPER(IF($D22="","",VLOOKUP($D22,'Boys Si Main Draw Prep'!$A$7:$P$134,2)))</f>
        <v/>
      </c>
      <c r="F22" s="204" t="str">
        <f>IF($D22="","",VLOOKUP($D22,'Boys Si Main Draw Prep'!$A$7:$P$134,3))</f>
        <v/>
      </c>
      <c r="G22" s="204"/>
      <c r="H22" s="204" t="str">
        <f>IF($D22="","",VLOOKUP($D22,'Boys Si Main Draw Prep'!$A$7:$P$134,4))</f>
        <v/>
      </c>
      <c r="I22" s="611"/>
      <c r="J22" s="612"/>
      <c r="K22" s="609"/>
      <c r="L22" s="616"/>
      <c r="M22" s="624"/>
      <c r="N22" s="616"/>
      <c r="O22" s="616"/>
      <c r="P22" s="616"/>
      <c r="Q22" s="616"/>
      <c r="R22" s="213"/>
    </row>
    <row r="23" spans="1:18" s="50" customFormat="1" ht="9.6" customHeight="1">
      <c r="A23" s="200" t="s">
        <v>97</v>
      </c>
      <c r="B23" s="202" t="str">
        <f>IF($D23="","",VLOOKUP($D23,'Boys Si Main Draw Prep'!$A$7:$P$134,15))</f>
        <v/>
      </c>
      <c r="C23" s="202" t="str">
        <f>IF($D23="","",VLOOKUP($D23,'Boys Si Main Draw Prep'!$A$7:$P$134,16))</f>
        <v/>
      </c>
      <c r="D23" s="203"/>
      <c r="E23" s="204" t="str">
        <f>UPPER(IF($D23="","",VLOOKUP($D23,'Boys Si Main Draw Prep'!$A$7:$P$134,2)))</f>
        <v/>
      </c>
      <c r="F23" s="204" t="str">
        <f>IF($D23="","",VLOOKUP($D23,'Boys Si Main Draw Prep'!$A$7:$P$134,3))</f>
        <v/>
      </c>
      <c r="G23" s="204"/>
      <c r="H23" s="204" t="str">
        <f>IF($D23="","",VLOOKUP($D23,'Boys Si Main Draw Prep'!$A$7:$P$134,4))</f>
        <v/>
      </c>
      <c r="I23" s="606"/>
      <c r="J23" s="607" t="str">
        <f>UPPER(IF(OR(I24="a",I24="as"),E23,IF(OR(I24="b",I24="bs"),E24,)))</f>
        <v/>
      </c>
      <c r="K23" s="608"/>
      <c r="L23" s="609"/>
      <c r="M23" s="609"/>
      <c r="N23" s="609"/>
      <c r="O23" s="609"/>
      <c r="P23" s="609"/>
      <c r="Q23" s="616"/>
      <c r="R23" s="213"/>
    </row>
    <row r="24" spans="1:18" s="50" customFormat="1" ht="9.6" customHeight="1">
      <c r="A24" s="305" t="s">
        <v>98</v>
      </c>
      <c r="B24" s="202" t="str">
        <f>IF($D24="","",VLOOKUP($D24,'Boys Si Main Draw Prep'!$A$7:$P$134,15))</f>
        <v/>
      </c>
      <c r="C24" s="202" t="str">
        <f>IF($D24="","",VLOOKUP($D24,'Boys Si Main Draw Prep'!$A$7:$P$134,16))</f>
        <v/>
      </c>
      <c r="D24" s="203"/>
      <c r="E24" s="223" t="str">
        <f>UPPER(IF($D24="","",VLOOKUP($D24,'Boys Si Main Draw Prep'!$A$7:$P$134,2)))</f>
        <v/>
      </c>
      <c r="F24" s="223" t="str">
        <f>IF($D24="","",VLOOKUP($D24,'Boys Si Main Draw Prep'!$A$7:$P$134,3))</f>
        <v/>
      </c>
      <c r="G24" s="223"/>
      <c r="H24" s="223" t="str">
        <f>IF($D24="","",VLOOKUP($D24,'Boys Si Main Draw Prep'!$A$7:$P$134,4))</f>
        <v/>
      </c>
      <c r="I24" s="611"/>
      <c r="J24" s="612"/>
      <c r="K24" s="613"/>
      <c r="L24" s="607" t="str">
        <f>UPPER(IF(OR(K24="a",K24="as"),J23,IF(OR(K24="b",K24="bs"),J25,)))</f>
        <v/>
      </c>
      <c r="M24" s="608"/>
      <c r="N24" s="609"/>
      <c r="O24" s="609"/>
      <c r="P24" s="609"/>
      <c r="Q24" s="616"/>
      <c r="R24" s="213"/>
    </row>
    <row r="25" spans="1:18" s="50" customFormat="1" ht="9.6" customHeight="1">
      <c r="A25" s="215" t="s">
        <v>99</v>
      </c>
      <c r="B25" s="202" t="str">
        <f>IF($D25="","",VLOOKUP($D25,'Boys Si Main Draw Prep'!$A$7:$P$134,15))</f>
        <v/>
      </c>
      <c r="C25" s="202" t="str">
        <f>IF($D25="","",VLOOKUP($D25,'Boys Si Main Draw Prep'!$A$7:$P$134,16))</f>
        <v/>
      </c>
      <c r="D25" s="203"/>
      <c r="E25" s="223" t="str">
        <f>UPPER(IF($D25="","",VLOOKUP($D25,'Boys Si Main Draw Prep'!$A$7:$P$134,2)))</f>
        <v/>
      </c>
      <c r="F25" s="223" t="str">
        <f>IF($D25="","",VLOOKUP($D25,'Boys Si Main Draw Prep'!$A$7:$P$134,3))</f>
        <v/>
      </c>
      <c r="G25" s="223"/>
      <c r="H25" s="223" t="str">
        <f>IF($D25="","",VLOOKUP($D25,'Boys Si Main Draw Prep'!$A$7:$P$134,4))</f>
        <v/>
      </c>
      <c r="I25" s="606"/>
      <c r="J25" s="607" t="str">
        <f>UPPER(IF(OR(I26="a",I26="as"),E25,IF(OR(I26="b",I26="bs"),E26,)))</f>
        <v/>
      </c>
      <c r="K25" s="614"/>
      <c r="L25" s="612"/>
      <c r="M25" s="615"/>
      <c r="N25" s="609"/>
      <c r="O25" s="609"/>
      <c r="P25" s="609"/>
      <c r="Q25" s="616"/>
      <c r="R25" s="213"/>
    </row>
    <row r="26" spans="1:18" s="50" customFormat="1" ht="9.6" customHeight="1">
      <c r="A26" s="215" t="s">
        <v>100</v>
      </c>
      <c r="B26" s="202" t="str">
        <f>IF($D26="","",VLOOKUP($D26,'Boys Si Main Draw Prep'!$A$7:$P$134,15))</f>
        <v/>
      </c>
      <c r="C26" s="202" t="str">
        <f>IF($D26="","",VLOOKUP($D26,'Boys Si Main Draw Prep'!$A$7:$P$134,16))</f>
        <v/>
      </c>
      <c r="D26" s="203"/>
      <c r="E26" s="223" t="str">
        <f>UPPER(IF($D26="","",VLOOKUP($D26,'Boys Si Main Draw Prep'!$A$7:$P$134,2)))</f>
        <v/>
      </c>
      <c r="F26" s="223" t="str">
        <f>IF($D26="","",VLOOKUP($D26,'Boys Si Main Draw Prep'!$A$7:$P$134,3))</f>
        <v/>
      </c>
      <c r="G26" s="223"/>
      <c r="H26" s="223" t="str">
        <f>IF($D26="","",VLOOKUP($D26,'Boys Si Main Draw Prep'!$A$7:$P$134,4))</f>
        <v/>
      </c>
      <c r="I26" s="611"/>
      <c r="J26" s="612"/>
      <c r="K26" s="616"/>
      <c r="L26" s="617" t="s">
        <v>15</v>
      </c>
      <c r="M26" s="618"/>
      <c r="N26" s="607" t="str">
        <f>UPPER(IF(OR(M26="a",M26="as"),L24,IF(OR(M26="b",M26="bs"),L28,)))</f>
        <v/>
      </c>
      <c r="O26" s="608"/>
      <c r="P26" s="609"/>
      <c r="Q26" s="609"/>
      <c r="R26" s="213"/>
    </row>
    <row r="27" spans="1:18" s="50" customFormat="1" ht="9.6" customHeight="1">
      <c r="A27" s="215" t="s">
        <v>101</v>
      </c>
      <c r="B27" s="202" t="str">
        <f>IF($D27="","",VLOOKUP($D27,'Boys Si Main Draw Prep'!$A$7:$P$134,15))</f>
        <v/>
      </c>
      <c r="C27" s="202" t="str">
        <f>IF($D27="","",VLOOKUP($D27,'Boys Si Main Draw Prep'!$A$7:$P$134,16))</f>
        <v/>
      </c>
      <c r="D27" s="203"/>
      <c r="E27" s="223" t="str">
        <f>UPPER(IF($D27="","",VLOOKUP($D27,'Boys Si Main Draw Prep'!$A$7:$P$134,2)))</f>
        <v/>
      </c>
      <c r="F27" s="223" t="str">
        <f>IF($D27="","",VLOOKUP($D27,'Boys Si Main Draw Prep'!$A$7:$P$134,3))</f>
        <v/>
      </c>
      <c r="G27" s="223"/>
      <c r="H27" s="223" t="str">
        <f>IF($D27="","",VLOOKUP($D27,'Boys Si Main Draw Prep'!$A$7:$P$134,4))</f>
        <v/>
      </c>
      <c r="I27" s="606"/>
      <c r="J27" s="607" t="str">
        <f>UPPER(IF(OR(I28="a",I28="as"),E27,IF(OR(I28="b",I28="bs"),E28,)))</f>
        <v/>
      </c>
      <c r="K27" s="608"/>
      <c r="L27" s="619"/>
      <c r="M27" s="620"/>
      <c r="N27" s="612"/>
      <c r="O27" s="621"/>
      <c r="P27" s="609"/>
      <c r="Q27" s="609"/>
      <c r="R27" s="213"/>
    </row>
    <row r="28" spans="1:18" s="50" customFormat="1" ht="9.6" customHeight="1">
      <c r="A28" s="215" t="s">
        <v>102</v>
      </c>
      <c r="B28" s="202" t="str">
        <f>IF($D28="","",VLOOKUP($D28,'Boys Si Main Draw Prep'!$A$7:$P$134,15))</f>
        <v/>
      </c>
      <c r="C28" s="202" t="str">
        <f>IF($D28="","",VLOOKUP($D28,'Boys Si Main Draw Prep'!$A$7:$P$134,16))</f>
        <v/>
      </c>
      <c r="D28" s="203"/>
      <c r="E28" s="223" t="str">
        <f>UPPER(IF($D28="","",VLOOKUP($D28,'Boys Si Main Draw Prep'!$A$7:$P$134,2)))</f>
        <v/>
      </c>
      <c r="F28" s="223" t="str">
        <f>IF($D28="","",VLOOKUP($D28,'Boys Si Main Draw Prep'!$A$7:$P$134,3))</f>
        <v/>
      </c>
      <c r="G28" s="223"/>
      <c r="H28" s="223" t="str">
        <f>IF($D28="","",VLOOKUP($D28,'Boys Si Main Draw Prep'!$A$7:$P$134,4))</f>
        <v/>
      </c>
      <c r="I28" s="611"/>
      <c r="J28" s="612"/>
      <c r="K28" s="613"/>
      <c r="L28" s="607" t="str">
        <f>UPPER(IF(OR(K28="a",K28="as"),J27,IF(OR(K28="b",K28="bs"),J29,)))</f>
        <v/>
      </c>
      <c r="M28" s="622"/>
      <c r="N28" s="609"/>
      <c r="O28" s="615"/>
      <c r="P28" s="609"/>
      <c r="Q28" s="609"/>
      <c r="R28" s="213"/>
    </row>
    <row r="29" spans="1:18" s="50" customFormat="1" ht="9.6" customHeight="1">
      <c r="A29" s="305" t="s">
        <v>103</v>
      </c>
      <c r="B29" s="202" t="str">
        <f>IF($D29="","",VLOOKUP($D29,'Boys Si Main Draw Prep'!$A$7:$P$134,15))</f>
        <v/>
      </c>
      <c r="C29" s="202" t="str">
        <f>IF($D29="","",VLOOKUP($D29,'Boys Si Main Draw Prep'!$A$7:$P$134,16))</f>
        <v/>
      </c>
      <c r="D29" s="203"/>
      <c r="E29" s="223" t="str">
        <f>UPPER(IF($D29="","",VLOOKUP($D29,'Boys Si Main Draw Prep'!$A$7:$P$134,2)))</f>
        <v/>
      </c>
      <c r="F29" s="223" t="str">
        <f>IF($D29="","",VLOOKUP($D29,'Boys Si Main Draw Prep'!$A$7:$P$134,3))</f>
        <v/>
      </c>
      <c r="G29" s="223"/>
      <c r="H29" s="223" t="str">
        <f>IF($D29="","",VLOOKUP($D29,'Boys Si Main Draw Prep'!$A$7:$P$134,4))</f>
        <v/>
      </c>
      <c r="I29" s="606"/>
      <c r="J29" s="607" t="str">
        <f>UPPER(IF(OR(I30="a",I30="as"),E29,IF(OR(I30="b",I30="bs"),E30,)))</f>
        <v/>
      </c>
      <c r="K29" s="623"/>
      <c r="L29" s="612"/>
      <c r="M29" s="616"/>
      <c r="N29" s="609"/>
      <c r="O29" s="615"/>
      <c r="P29" s="609"/>
      <c r="Q29" s="609"/>
      <c r="R29" s="213"/>
    </row>
    <row r="30" spans="1:18" s="50" customFormat="1" ht="9.6" customHeight="1">
      <c r="A30" s="305" t="s">
        <v>104</v>
      </c>
      <c r="B30" s="202" t="str">
        <f>IF($D30="","",VLOOKUP($D30,'Boys Si Main Draw Prep'!$A$7:$P$134,15))</f>
        <v/>
      </c>
      <c r="C30" s="202" t="str">
        <f>IF($D30="","",VLOOKUP($D30,'Boys Si Main Draw Prep'!$A$7:$P$134,16))</f>
        <v/>
      </c>
      <c r="D30" s="203"/>
      <c r="E30" s="223" t="str">
        <f>UPPER(IF($D30="","",VLOOKUP($D30,'Boys Si Main Draw Prep'!$A$7:$P$134,2)))</f>
        <v/>
      </c>
      <c r="F30" s="223" t="str">
        <f>IF($D30="","",VLOOKUP($D30,'Boys Si Main Draw Prep'!$A$7:$P$134,3))</f>
        <v/>
      </c>
      <c r="G30" s="223"/>
      <c r="H30" s="223" t="str">
        <f>IF($D30="","",VLOOKUP($D30,'Boys Si Main Draw Prep'!$A$7:$P$134,4))</f>
        <v/>
      </c>
      <c r="I30" s="611"/>
      <c r="J30" s="612"/>
      <c r="K30" s="609"/>
      <c r="L30" s="616"/>
      <c r="M30" s="624"/>
      <c r="N30" s="617" t="s">
        <v>15</v>
      </c>
      <c r="O30" s="618"/>
      <c r="P30" s="607" t="str">
        <f>UPPER(IF(OR(O30="a",O30="as"),N26,IF(OR(O30="b",O30="bs"),N34,)))</f>
        <v/>
      </c>
      <c r="Q30" s="608"/>
      <c r="R30" s="213"/>
    </row>
    <row r="31" spans="1:18" s="50" customFormat="1" ht="9.6" customHeight="1">
      <c r="A31" s="305" t="s">
        <v>105</v>
      </c>
      <c r="B31" s="202" t="str">
        <f>IF($D31="","",VLOOKUP($D31,'Boys Si Main Draw Prep'!$A$7:$P$134,15))</f>
        <v/>
      </c>
      <c r="C31" s="202" t="str">
        <f>IF($D31="","",VLOOKUP($D31,'Boys Si Main Draw Prep'!$A$7:$P$134,16))</f>
        <v/>
      </c>
      <c r="D31" s="203"/>
      <c r="E31" s="223" t="str">
        <f>UPPER(IF($D31="","",VLOOKUP($D31,'Boys Si Main Draw Prep'!$A$7:$P$134,2)))</f>
        <v/>
      </c>
      <c r="F31" s="223" t="str">
        <f>IF($D31="","",VLOOKUP($D31,'Boys Si Main Draw Prep'!$A$7:$P$134,3))</f>
        <v/>
      </c>
      <c r="G31" s="223"/>
      <c r="H31" s="223" t="str">
        <f>IF($D31="","",VLOOKUP($D31,'Boys Si Main Draw Prep'!$A$7:$P$134,4))</f>
        <v/>
      </c>
      <c r="I31" s="606"/>
      <c r="J31" s="607" t="str">
        <f>UPPER(IF(OR(I32="a",I32="as"),E31,IF(OR(I32="b",I32="bs"),E32,)))</f>
        <v/>
      </c>
      <c r="K31" s="608"/>
      <c r="L31" s="609"/>
      <c r="M31" s="609"/>
      <c r="N31" s="609"/>
      <c r="O31" s="615"/>
      <c r="P31" s="612"/>
      <c r="Q31" s="616"/>
      <c r="R31" s="213"/>
    </row>
    <row r="32" spans="1:18" s="50" customFormat="1" ht="9.6" customHeight="1">
      <c r="A32" s="305" t="s">
        <v>106</v>
      </c>
      <c r="B32" s="202" t="str">
        <f>IF($D32="","",VLOOKUP($D32,'Boys Si Main Draw Prep'!$A$7:$P$134,15))</f>
        <v/>
      </c>
      <c r="C32" s="202" t="str">
        <f>IF($D32="","",VLOOKUP($D32,'Boys Si Main Draw Prep'!$A$7:$P$134,16))</f>
        <v/>
      </c>
      <c r="D32" s="203"/>
      <c r="E32" s="223" t="str">
        <f>UPPER(IF($D32="","",VLOOKUP($D32,'Boys Si Main Draw Prep'!$A$7:$P$134,2)))</f>
        <v/>
      </c>
      <c r="F32" s="223" t="str">
        <f>IF($D32="","",VLOOKUP($D32,'Boys Si Main Draw Prep'!$A$7:$P$134,3))</f>
        <v/>
      </c>
      <c r="G32" s="223"/>
      <c r="H32" s="223" t="str">
        <f>IF($D32="","",VLOOKUP($D32,'Boys Si Main Draw Prep'!$A$7:$P$134,4))</f>
        <v/>
      </c>
      <c r="I32" s="611"/>
      <c r="J32" s="612"/>
      <c r="K32" s="613"/>
      <c r="L32" s="607" t="str">
        <f>UPPER(IF(OR(K32="a",K32="as"),J31,IF(OR(K32="b",K32="bs"),J33,)))</f>
        <v/>
      </c>
      <c r="M32" s="608"/>
      <c r="N32" s="609"/>
      <c r="O32" s="615"/>
      <c r="P32" s="609"/>
      <c r="Q32" s="616"/>
      <c r="R32" s="213"/>
    </row>
    <row r="33" spans="1:18" s="50" customFormat="1" ht="9.6" customHeight="1">
      <c r="A33" s="215" t="s">
        <v>107</v>
      </c>
      <c r="B33" s="202" t="str">
        <f>IF($D33="","",VLOOKUP($D33,'Boys Si Main Draw Prep'!$A$7:$P$134,15))</f>
        <v/>
      </c>
      <c r="C33" s="202" t="str">
        <f>IF($D33="","",VLOOKUP($D33,'Boys Si Main Draw Prep'!$A$7:$P$134,16))</f>
        <v/>
      </c>
      <c r="D33" s="203"/>
      <c r="E33" s="223" t="str">
        <f>UPPER(IF($D33="","",VLOOKUP($D33,'Boys Si Main Draw Prep'!$A$7:$P$134,2)))</f>
        <v/>
      </c>
      <c r="F33" s="223" t="str">
        <f>IF($D33="","",VLOOKUP($D33,'Boys Si Main Draw Prep'!$A$7:$P$134,3))</f>
        <v/>
      </c>
      <c r="G33" s="223"/>
      <c r="H33" s="223" t="str">
        <f>IF($D33="","",VLOOKUP($D33,'Boys Si Main Draw Prep'!$A$7:$P$134,4))</f>
        <v/>
      </c>
      <c r="I33" s="606"/>
      <c r="J33" s="607" t="str">
        <f>UPPER(IF(OR(I34="a",I34="as"),E33,IF(OR(I34="b",I34="bs"),E34,)))</f>
        <v/>
      </c>
      <c r="K33" s="614"/>
      <c r="L33" s="612"/>
      <c r="M33" s="615"/>
      <c r="N33" s="609"/>
      <c r="O33" s="615"/>
      <c r="P33" s="609"/>
      <c r="Q33" s="616"/>
      <c r="R33" s="213"/>
    </row>
    <row r="34" spans="1:18" s="50" customFormat="1" ht="9.6" customHeight="1">
      <c r="A34" s="215" t="s">
        <v>108</v>
      </c>
      <c r="B34" s="202" t="str">
        <f>IF($D34="","",VLOOKUP($D34,'Boys Si Main Draw Prep'!$A$7:$P$134,15))</f>
        <v/>
      </c>
      <c r="C34" s="202" t="str">
        <f>IF($D34="","",VLOOKUP($D34,'Boys Si Main Draw Prep'!$A$7:$P$134,16))</f>
        <v/>
      </c>
      <c r="D34" s="203"/>
      <c r="E34" s="223" t="str">
        <f>UPPER(IF($D34="","",VLOOKUP($D34,'Boys Si Main Draw Prep'!$A$7:$P$134,2)))</f>
        <v/>
      </c>
      <c r="F34" s="223" t="str">
        <f>IF($D34="","",VLOOKUP($D34,'Boys Si Main Draw Prep'!$A$7:$P$134,3))</f>
        <v/>
      </c>
      <c r="G34" s="223"/>
      <c r="H34" s="223" t="str">
        <f>IF($D34="","",VLOOKUP($D34,'Boys Si Main Draw Prep'!$A$7:$P$134,4))</f>
        <v/>
      </c>
      <c r="I34" s="611"/>
      <c r="J34" s="612"/>
      <c r="K34" s="616"/>
      <c r="L34" s="617" t="s">
        <v>15</v>
      </c>
      <c r="M34" s="618"/>
      <c r="N34" s="607" t="str">
        <f>UPPER(IF(OR(M34="a",M34="as"),L32,IF(OR(M34="b",M34="bs"),L36,)))</f>
        <v/>
      </c>
      <c r="O34" s="623"/>
      <c r="P34" s="609"/>
      <c r="Q34" s="616"/>
      <c r="R34" s="213"/>
    </row>
    <row r="35" spans="1:18" s="50" customFormat="1" ht="9.6" customHeight="1">
      <c r="A35" s="215" t="s">
        <v>109</v>
      </c>
      <c r="B35" s="202" t="str">
        <f>IF($D35="","",VLOOKUP($D35,'Boys Si Main Draw Prep'!$A$7:$P$134,15))</f>
        <v/>
      </c>
      <c r="C35" s="202" t="str">
        <f>IF($D35="","",VLOOKUP($D35,'Boys Si Main Draw Prep'!$A$7:$P$134,16))</f>
        <v/>
      </c>
      <c r="D35" s="203"/>
      <c r="E35" s="223" t="str">
        <f>UPPER(IF($D35="","",VLOOKUP($D35,'Boys Si Main Draw Prep'!$A$7:$P$134,2)))</f>
        <v/>
      </c>
      <c r="F35" s="223" t="str">
        <f>IF($D35="","",VLOOKUP($D35,'Boys Si Main Draw Prep'!$A$7:$P$134,3))</f>
        <v/>
      </c>
      <c r="G35" s="223"/>
      <c r="H35" s="223" t="str">
        <f>IF($D35="","",VLOOKUP($D35,'Boys Si Main Draw Prep'!$A$7:$P$134,4))</f>
        <v/>
      </c>
      <c r="I35" s="606"/>
      <c r="J35" s="607" t="str">
        <f>UPPER(IF(OR(I36="a",I36="as"),E35,IF(OR(I36="b",I36="bs"),E36,)))</f>
        <v/>
      </c>
      <c r="K35" s="608"/>
      <c r="L35" s="619"/>
      <c r="M35" s="620"/>
      <c r="N35" s="612"/>
      <c r="O35" s="609"/>
      <c r="P35" s="609"/>
      <c r="Q35" s="609"/>
      <c r="R35" s="213"/>
    </row>
    <row r="36" spans="1:18" s="50" customFormat="1" ht="9.6" customHeight="1">
      <c r="A36" s="215" t="s">
        <v>110</v>
      </c>
      <c r="B36" s="202" t="str">
        <f>IF($D36="","",VLOOKUP($D36,'Boys Si Main Draw Prep'!$A$7:$P$134,15))</f>
        <v/>
      </c>
      <c r="C36" s="202" t="str">
        <f>IF($D36="","",VLOOKUP($D36,'Boys Si Main Draw Prep'!$A$7:$P$134,16))</f>
        <v/>
      </c>
      <c r="D36" s="203"/>
      <c r="E36" s="223" t="str">
        <f>UPPER(IF($D36="","",VLOOKUP($D36,'Boys Si Main Draw Prep'!$A$7:$P$134,2)))</f>
        <v/>
      </c>
      <c r="F36" s="223" t="str">
        <f>IF($D36="","",VLOOKUP($D36,'Boys Si Main Draw Prep'!$A$7:$P$134,3))</f>
        <v/>
      </c>
      <c r="G36" s="223"/>
      <c r="H36" s="223" t="str">
        <f>IF($D36="","",VLOOKUP($D36,'Boys Si Main Draw Prep'!$A$7:$P$134,4))</f>
        <v/>
      </c>
      <c r="I36" s="611"/>
      <c r="J36" s="612"/>
      <c r="K36" s="613"/>
      <c r="L36" s="607" t="str">
        <f>UPPER(IF(OR(K36="a",K36="as"),J35,IF(OR(K36="b",K36="bs"),J37,)))</f>
        <v/>
      </c>
      <c r="M36" s="622"/>
      <c r="N36" s="609"/>
      <c r="O36" s="609"/>
      <c r="P36" s="609"/>
      <c r="Q36" s="609"/>
      <c r="R36" s="213"/>
    </row>
    <row r="37" spans="1:18" s="50" customFormat="1" ht="9.6" customHeight="1">
      <c r="A37" s="305" t="s">
        <v>111</v>
      </c>
      <c r="B37" s="202" t="str">
        <f>IF($D37="","",VLOOKUP($D37,'Boys Si Main Draw Prep'!$A$7:$P$134,15))</f>
        <v/>
      </c>
      <c r="C37" s="202" t="str">
        <f>IF($D37="","",VLOOKUP($D37,'Boys Si Main Draw Prep'!$A$7:$P$134,16))</f>
        <v/>
      </c>
      <c r="D37" s="203"/>
      <c r="E37" s="223" t="str">
        <f>UPPER(IF($D37="","",VLOOKUP($D37,'Boys Si Main Draw Prep'!$A$7:$P$134,2)))</f>
        <v/>
      </c>
      <c r="F37" s="223" t="str">
        <f>IF($D37="","",VLOOKUP($D37,'Boys Si Main Draw Prep'!$A$7:$P$134,3))</f>
        <v/>
      </c>
      <c r="G37" s="223"/>
      <c r="H37" s="223" t="str">
        <f>IF($D37="","",VLOOKUP($D37,'Boys Si Main Draw Prep'!$A$7:$P$134,4))</f>
        <v/>
      </c>
      <c r="I37" s="606"/>
      <c r="J37" s="607" t="str">
        <f>UPPER(IF(OR(I38="a",I38="as"),E37,IF(OR(I38="b",I38="bs"),E38,)))</f>
        <v/>
      </c>
      <c r="K37" s="623"/>
      <c r="L37" s="612"/>
      <c r="M37" s="616"/>
      <c r="N37" s="609"/>
      <c r="O37" s="609"/>
      <c r="P37" s="609"/>
      <c r="Q37" s="609"/>
      <c r="R37" s="213"/>
    </row>
    <row r="38" spans="1:18" s="50" customFormat="1" ht="9.6" customHeight="1">
      <c r="A38" s="241" t="s">
        <v>112</v>
      </c>
      <c r="B38" s="202" t="str">
        <f>IF($D38="","",VLOOKUP($D38,'Boys Si Main Draw Prep'!$A$7:$P$134,15))</f>
        <v/>
      </c>
      <c r="C38" s="202" t="str">
        <f>IF($D38="","",VLOOKUP($D38,'Boys Si Main Draw Prep'!$A$7:$P$134,16))</f>
        <v/>
      </c>
      <c r="D38" s="203"/>
      <c r="E38" s="204" t="str">
        <f>UPPER(IF($D38="","",VLOOKUP($D38,'Boys Si Main Draw Prep'!$A$7:$P$134,2)))</f>
        <v/>
      </c>
      <c r="F38" s="204" t="str">
        <f>IF($D38="","",VLOOKUP($D38,'Boys Si Main Draw Prep'!$A$7:$P$134,3))</f>
        <v/>
      </c>
      <c r="G38" s="204"/>
      <c r="H38" s="204" t="str">
        <f>IF($D38="","",VLOOKUP($D38,'Boys Si Main Draw Prep'!$A$7:$P$134,4))</f>
        <v/>
      </c>
      <c r="I38" s="611"/>
      <c r="J38" s="612"/>
      <c r="K38" s="609"/>
      <c r="L38" s="616"/>
      <c r="M38" s="624"/>
      <c r="N38" s="616"/>
      <c r="O38" s="616"/>
      <c r="P38" s="609"/>
      <c r="Q38" s="609"/>
      <c r="R38" s="213"/>
    </row>
    <row r="39" spans="1:18" s="50" customFormat="1" ht="9.6" customHeight="1">
      <c r="A39" s="200" t="s">
        <v>113</v>
      </c>
      <c r="B39" s="202" t="str">
        <f>IF($D39="","",VLOOKUP($D39,'Boys Si Main Draw Prep'!$A$7:$P$134,15))</f>
        <v/>
      </c>
      <c r="C39" s="202" t="str">
        <f>IF($D39="","",VLOOKUP($D39,'Boys Si Main Draw Prep'!$A$7:$P$134,16))</f>
        <v/>
      </c>
      <c r="D39" s="203"/>
      <c r="E39" s="204" t="str">
        <f>UPPER(IF($D39="","",VLOOKUP($D39,'Boys Si Main Draw Prep'!$A$7:$P$134,2)))</f>
        <v/>
      </c>
      <c r="F39" s="204" t="str">
        <f>IF($D39="","",VLOOKUP($D39,'Boys Si Main Draw Prep'!$A$7:$P$134,3))</f>
        <v/>
      </c>
      <c r="G39" s="204"/>
      <c r="H39" s="204" t="str">
        <f>IF($D39="","",VLOOKUP($D39,'Boys Si Main Draw Prep'!$A$7:$P$134,4))</f>
        <v/>
      </c>
      <c r="I39" s="606"/>
      <c r="J39" s="607" t="str">
        <f>UPPER(IF(OR(I40="a",I40="as"),E39,IF(OR(I40="b",I40="bs"),E40,)))</f>
        <v/>
      </c>
      <c r="K39" s="608"/>
      <c r="L39" s="609"/>
      <c r="M39" s="609"/>
      <c r="N39" s="609"/>
      <c r="O39" s="609"/>
      <c r="P39" s="609"/>
      <c r="Q39" s="609"/>
      <c r="R39" s="213"/>
    </row>
    <row r="40" spans="1:18" s="50" customFormat="1" ht="9.6" customHeight="1">
      <c r="A40" s="305" t="s">
        <v>114</v>
      </c>
      <c r="B40" s="202" t="str">
        <f>IF($D40="","",VLOOKUP($D40,'Boys Si Main Draw Prep'!$A$7:$P$134,15))</f>
        <v/>
      </c>
      <c r="C40" s="202" t="str">
        <f>IF($D40="","",VLOOKUP($D40,'Boys Si Main Draw Prep'!$A$7:$P$134,16))</f>
        <v/>
      </c>
      <c r="D40" s="203"/>
      <c r="E40" s="223" t="str">
        <f>UPPER(IF($D40="","",VLOOKUP($D40,'Boys Si Main Draw Prep'!$A$7:$P$134,2)))</f>
        <v/>
      </c>
      <c r="F40" s="223" t="str">
        <f>IF($D40="","",VLOOKUP($D40,'Boys Si Main Draw Prep'!$A$7:$P$134,3))</f>
        <v/>
      </c>
      <c r="G40" s="223"/>
      <c r="H40" s="223" t="str">
        <f>IF($D40="","",VLOOKUP($D40,'Boys Si Main Draw Prep'!$A$7:$P$134,4))</f>
        <v/>
      </c>
      <c r="I40" s="611"/>
      <c r="J40" s="612"/>
      <c r="K40" s="613"/>
      <c r="L40" s="607" t="str">
        <f>UPPER(IF(OR(K40="a",K40="as"),J39,IF(OR(K40="b",K40="bs"),J41,)))</f>
        <v/>
      </c>
      <c r="M40" s="608"/>
      <c r="N40" s="609"/>
      <c r="O40" s="609"/>
      <c r="P40" s="609"/>
      <c r="Q40" s="609"/>
      <c r="R40" s="213"/>
    </row>
    <row r="41" spans="1:18" s="50" customFormat="1" ht="9.6" customHeight="1">
      <c r="A41" s="215" t="s">
        <v>115</v>
      </c>
      <c r="B41" s="202" t="str">
        <f>IF($D41="","",VLOOKUP($D41,'Boys Si Main Draw Prep'!$A$7:$P$134,15))</f>
        <v/>
      </c>
      <c r="C41" s="202" t="str">
        <f>IF($D41="","",VLOOKUP($D41,'Boys Si Main Draw Prep'!$A$7:$P$134,16))</f>
        <v/>
      </c>
      <c r="D41" s="203"/>
      <c r="E41" s="223" t="str">
        <f>UPPER(IF($D41="","",VLOOKUP($D41,'Boys Si Main Draw Prep'!$A$7:$P$134,2)))</f>
        <v/>
      </c>
      <c r="F41" s="223" t="str">
        <f>IF($D41="","",VLOOKUP($D41,'Boys Si Main Draw Prep'!$A$7:$P$134,3))</f>
        <v/>
      </c>
      <c r="G41" s="223"/>
      <c r="H41" s="223" t="str">
        <f>IF($D41="","",VLOOKUP($D41,'Boys Si Main Draw Prep'!$A$7:$P$134,4))</f>
        <v/>
      </c>
      <c r="I41" s="606"/>
      <c r="J41" s="607" t="str">
        <f>UPPER(IF(OR(I42="a",I42="as"),E41,IF(OR(I42="b",I42="bs"),E42,)))</f>
        <v/>
      </c>
      <c r="K41" s="614"/>
      <c r="L41" s="612"/>
      <c r="M41" s="615"/>
      <c r="N41" s="609"/>
      <c r="O41" s="609"/>
      <c r="P41" s="609"/>
      <c r="Q41" s="609"/>
      <c r="R41" s="213"/>
    </row>
    <row r="42" spans="1:18" s="50" customFormat="1" ht="9.6" customHeight="1">
      <c r="A42" s="215" t="s">
        <v>116</v>
      </c>
      <c r="B42" s="202" t="str">
        <f>IF($D42="","",VLOOKUP($D42,'Boys Si Main Draw Prep'!$A$7:$P$134,15))</f>
        <v/>
      </c>
      <c r="C42" s="202" t="str">
        <f>IF($D42="","",VLOOKUP($D42,'Boys Si Main Draw Prep'!$A$7:$P$134,16))</f>
        <v/>
      </c>
      <c r="D42" s="203"/>
      <c r="E42" s="223" t="str">
        <f>UPPER(IF($D42="","",VLOOKUP($D42,'Boys Si Main Draw Prep'!$A$7:$P$134,2)))</f>
        <v/>
      </c>
      <c r="F42" s="223" t="str">
        <f>IF($D42="","",VLOOKUP($D42,'Boys Si Main Draw Prep'!$A$7:$P$134,3))</f>
        <v/>
      </c>
      <c r="G42" s="223"/>
      <c r="H42" s="223" t="str">
        <f>IF($D42="","",VLOOKUP($D42,'Boys Si Main Draw Prep'!$A$7:$P$134,4))</f>
        <v/>
      </c>
      <c r="I42" s="611"/>
      <c r="J42" s="612"/>
      <c r="K42" s="616"/>
      <c r="L42" s="617" t="s">
        <v>15</v>
      </c>
      <c r="M42" s="618"/>
      <c r="N42" s="607" t="str">
        <f>UPPER(IF(OR(M42="a",M42="as"),L40,IF(OR(M42="b",M42="bs"),L44,)))</f>
        <v/>
      </c>
      <c r="O42" s="608"/>
      <c r="P42" s="609"/>
      <c r="Q42" s="609"/>
      <c r="R42" s="213"/>
    </row>
    <row r="43" spans="1:18" s="50" customFormat="1" ht="9.6" customHeight="1">
      <c r="A43" s="215" t="s">
        <v>117</v>
      </c>
      <c r="B43" s="202" t="str">
        <f>IF($D43="","",VLOOKUP($D43,'Boys Si Main Draw Prep'!$A$7:$P$134,15))</f>
        <v/>
      </c>
      <c r="C43" s="202" t="str">
        <f>IF($D43="","",VLOOKUP($D43,'Boys Si Main Draw Prep'!$A$7:$P$134,16))</f>
        <v/>
      </c>
      <c r="D43" s="203"/>
      <c r="E43" s="223" t="str">
        <f>UPPER(IF($D43="","",VLOOKUP($D43,'Boys Si Main Draw Prep'!$A$7:$P$134,2)))</f>
        <v/>
      </c>
      <c r="F43" s="223" t="str">
        <f>IF($D43="","",VLOOKUP($D43,'Boys Si Main Draw Prep'!$A$7:$P$134,3))</f>
        <v/>
      </c>
      <c r="G43" s="223"/>
      <c r="H43" s="223" t="str">
        <f>IF($D43="","",VLOOKUP($D43,'Boys Si Main Draw Prep'!$A$7:$P$134,4))</f>
        <v/>
      </c>
      <c r="I43" s="606"/>
      <c r="J43" s="607" t="str">
        <f>UPPER(IF(OR(I44="a",I44="as"),E43,IF(OR(I44="b",I44="bs"),E44,)))</f>
        <v/>
      </c>
      <c r="K43" s="608"/>
      <c r="L43" s="619"/>
      <c r="M43" s="620"/>
      <c r="N43" s="612"/>
      <c r="O43" s="621"/>
      <c r="P43" s="609"/>
      <c r="Q43" s="609"/>
      <c r="R43" s="213"/>
    </row>
    <row r="44" spans="1:18" s="50" customFormat="1" ht="9.6" customHeight="1">
      <c r="A44" s="215" t="s">
        <v>118</v>
      </c>
      <c r="B44" s="202" t="str">
        <f>IF($D44="","",VLOOKUP($D44,'Boys Si Main Draw Prep'!$A$7:$P$134,15))</f>
        <v/>
      </c>
      <c r="C44" s="202" t="str">
        <f>IF($D44="","",VLOOKUP($D44,'Boys Si Main Draw Prep'!$A$7:$P$134,16))</f>
        <v/>
      </c>
      <c r="D44" s="203"/>
      <c r="E44" s="223" t="str">
        <f>UPPER(IF($D44="","",VLOOKUP($D44,'Boys Si Main Draw Prep'!$A$7:$P$134,2)))</f>
        <v/>
      </c>
      <c r="F44" s="223" t="str">
        <f>IF($D44="","",VLOOKUP($D44,'Boys Si Main Draw Prep'!$A$7:$P$134,3))</f>
        <v/>
      </c>
      <c r="G44" s="223"/>
      <c r="H44" s="223" t="str">
        <f>IF($D44="","",VLOOKUP($D44,'Boys Si Main Draw Prep'!$A$7:$P$134,4))</f>
        <v/>
      </c>
      <c r="I44" s="611"/>
      <c r="J44" s="612"/>
      <c r="K44" s="613"/>
      <c r="L44" s="607" t="str">
        <f>UPPER(IF(OR(K44="a",K44="as"),J43,IF(OR(K44="b",K44="bs"),J45,)))</f>
        <v/>
      </c>
      <c r="M44" s="622"/>
      <c r="N44" s="609"/>
      <c r="O44" s="615"/>
      <c r="P44" s="609"/>
      <c r="Q44" s="609"/>
      <c r="R44" s="213"/>
    </row>
    <row r="45" spans="1:18" s="50" customFormat="1" ht="9.6" customHeight="1">
      <c r="A45" s="305" t="s">
        <v>119</v>
      </c>
      <c r="B45" s="202" t="str">
        <f>IF($D45="","",VLOOKUP($D45,'Boys Si Main Draw Prep'!$A$7:$P$134,15))</f>
        <v/>
      </c>
      <c r="C45" s="202" t="str">
        <f>IF($D45="","",VLOOKUP($D45,'Boys Si Main Draw Prep'!$A$7:$P$134,16))</f>
        <v/>
      </c>
      <c r="D45" s="203"/>
      <c r="E45" s="223" t="str">
        <f>UPPER(IF($D45="","",VLOOKUP($D45,'Boys Si Main Draw Prep'!$A$7:$P$134,2)))</f>
        <v/>
      </c>
      <c r="F45" s="223" t="str">
        <f>IF($D45="","",VLOOKUP($D45,'Boys Si Main Draw Prep'!$A$7:$P$134,3))</f>
        <v/>
      </c>
      <c r="G45" s="223"/>
      <c r="H45" s="223" t="str">
        <f>IF($D45="","",VLOOKUP($D45,'Boys Si Main Draw Prep'!$A$7:$P$134,4))</f>
        <v/>
      </c>
      <c r="I45" s="606"/>
      <c r="J45" s="607" t="str">
        <f>UPPER(IF(OR(I46="a",I46="as"),E45,IF(OR(I46="b",I46="bs"),E46,)))</f>
        <v/>
      </c>
      <c r="K45" s="623"/>
      <c r="L45" s="612"/>
      <c r="M45" s="616"/>
      <c r="N45" s="609"/>
      <c r="O45" s="615"/>
      <c r="P45" s="609"/>
      <c r="Q45" s="609"/>
      <c r="R45" s="213"/>
    </row>
    <row r="46" spans="1:18" s="50" customFormat="1" ht="9.6" customHeight="1">
      <c r="A46" s="305" t="s">
        <v>120</v>
      </c>
      <c r="B46" s="202" t="str">
        <f>IF($D46="","",VLOOKUP($D46,'Boys Si Main Draw Prep'!$A$7:$P$134,15))</f>
        <v/>
      </c>
      <c r="C46" s="202" t="str">
        <f>IF($D46="","",VLOOKUP($D46,'Boys Si Main Draw Prep'!$A$7:$P$134,16))</f>
        <v/>
      </c>
      <c r="D46" s="203"/>
      <c r="E46" s="223" t="str">
        <f>UPPER(IF($D46="","",VLOOKUP($D46,'Boys Si Main Draw Prep'!$A$7:$P$134,2)))</f>
        <v/>
      </c>
      <c r="F46" s="223" t="str">
        <f>IF($D46="","",VLOOKUP($D46,'Boys Si Main Draw Prep'!$A$7:$P$134,3))</f>
        <v/>
      </c>
      <c r="G46" s="223"/>
      <c r="H46" s="223" t="str">
        <f>IF($D46="","",VLOOKUP($D46,'Boys Si Main Draw Prep'!$A$7:$P$134,4))</f>
        <v/>
      </c>
      <c r="I46" s="611"/>
      <c r="J46" s="612"/>
      <c r="K46" s="609"/>
      <c r="L46" s="616"/>
      <c r="M46" s="624"/>
      <c r="N46" s="617" t="s">
        <v>15</v>
      </c>
      <c r="O46" s="618"/>
      <c r="P46" s="607" t="str">
        <f>UPPER(IF(OR(O46="a",O46="as"),N42,IF(OR(O46="b",O46="bs"),N50,)))</f>
        <v/>
      </c>
      <c r="Q46" s="608"/>
      <c r="R46" s="213"/>
    </row>
    <row r="47" spans="1:18" s="50" customFormat="1" ht="9.6" customHeight="1">
      <c r="A47" s="305" t="s">
        <v>121</v>
      </c>
      <c r="B47" s="202" t="str">
        <f>IF($D47="","",VLOOKUP($D47,'Boys Si Main Draw Prep'!$A$7:$P$134,15))</f>
        <v/>
      </c>
      <c r="C47" s="202" t="str">
        <f>IF($D47="","",VLOOKUP($D47,'Boys Si Main Draw Prep'!$A$7:$P$134,16))</f>
        <v/>
      </c>
      <c r="D47" s="203"/>
      <c r="E47" s="223" t="str">
        <f>UPPER(IF($D47="","",VLOOKUP($D47,'Boys Si Main Draw Prep'!$A$7:$P$134,2)))</f>
        <v/>
      </c>
      <c r="F47" s="223" t="str">
        <f>IF($D47="","",VLOOKUP($D47,'Boys Si Main Draw Prep'!$A$7:$P$134,3))</f>
        <v/>
      </c>
      <c r="G47" s="223"/>
      <c r="H47" s="223" t="str">
        <f>IF($D47="","",VLOOKUP($D47,'Boys Si Main Draw Prep'!$A$7:$P$134,4))</f>
        <v/>
      </c>
      <c r="I47" s="606"/>
      <c r="J47" s="607" t="str">
        <f>UPPER(IF(OR(I48="a",I48="as"),E47,IF(OR(I48="b",I48="bs"),E48,)))</f>
        <v/>
      </c>
      <c r="K47" s="608"/>
      <c r="L47" s="609"/>
      <c r="M47" s="609"/>
      <c r="N47" s="609"/>
      <c r="O47" s="615"/>
      <c r="P47" s="612"/>
      <c r="Q47" s="616"/>
      <c r="R47" s="213"/>
    </row>
    <row r="48" spans="1:18" s="50" customFormat="1" ht="9.6" customHeight="1">
      <c r="A48" s="305" t="s">
        <v>122</v>
      </c>
      <c r="B48" s="202" t="str">
        <f>IF($D48="","",VLOOKUP($D48,'Boys Si Main Draw Prep'!$A$7:$P$134,15))</f>
        <v/>
      </c>
      <c r="C48" s="202" t="str">
        <f>IF($D48="","",VLOOKUP($D48,'Boys Si Main Draw Prep'!$A$7:$P$134,16))</f>
        <v/>
      </c>
      <c r="D48" s="203"/>
      <c r="E48" s="223" t="str">
        <f>UPPER(IF($D48="","",VLOOKUP($D48,'Boys Si Main Draw Prep'!$A$7:$P$134,2)))</f>
        <v/>
      </c>
      <c r="F48" s="223" t="str">
        <f>IF($D48="","",VLOOKUP($D48,'Boys Si Main Draw Prep'!$A$7:$P$134,3))</f>
        <v/>
      </c>
      <c r="G48" s="223"/>
      <c r="H48" s="223" t="str">
        <f>IF($D48="","",VLOOKUP($D48,'Boys Si Main Draw Prep'!$A$7:$P$134,4))</f>
        <v/>
      </c>
      <c r="I48" s="611"/>
      <c r="J48" s="612"/>
      <c r="K48" s="613"/>
      <c r="L48" s="607" t="str">
        <f>UPPER(IF(OR(K48="a",K48="as"),J47,IF(OR(K48="b",K48="bs"),J49,)))</f>
        <v/>
      </c>
      <c r="M48" s="608"/>
      <c r="N48" s="609"/>
      <c r="O48" s="615"/>
      <c r="P48" s="609"/>
      <c r="Q48" s="616"/>
      <c r="R48" s="213"/>
    </row>
    <row r="49" spans="1:18" s="50" customFormat="1" ht="9.6" customHeight="1">
      <c r="A49" s="215" t="s">
        <v>123</v>
      </c>
      <c r="B49" s="202" t="str">
        <f>IF($D49="","",VLOOKUP($D49,'Boys Si Main Draw Prep'!$A$7:$P$134,15))</f>
        <v/>
      </c>
      <c r="C49" s="202" t="str">
        <f>IF($D49="","",VLOOKUP($D49,'Boys Si Main Draw Prep'!$A$7:$P$134,16))</f>
        <v/>
      </c>
      <c r="D49" s="203"/>
      <c r="E49" s="223" t="str">
        <f>UPPER(IF($D49="","",VLOOKUP($D49,'Boys Si Main Draw Prep'!$A$7:$P$134,2)))</f>
        <v/>
      </c>
      <c r="F49" s="223" t="str">
        <f>IF($D49="","",VLOOKUP($D49,'Boys Si Main Draw Prep'!$A$7:$P$134,3))</f>
        <v/>
      </c>
      <c r="G49" s="223"/>
      <c r="H49" s="223" t="str">
        <f>IF($D49="","",VLOOKUP($D49,'Boys Si Main Draw Prep'!$A$7:$P$134,4))</f>
        <v/>
      </c>
      <c r="I49" s="606"/>
      <c r="J49" s="607" t="str">
        <f>UPPER(IF(OR(I50="a",I50="as"),E49,IF(OR(I50="b",I50="bs"),E50,)))</f>
        <v/>
      </c>
      <c r="K49" s="614"/>
      <c r="L49" s="612"/>
      <c r="M49" s="615"/>
      <c r="N49" s="609"/>
      <c r="O49" s="615"/>
      <c r="P49" s="609"/>
      <c r="Q49" s="616"/>
      <c r="R49" s="213"/>
    </row>
    <row r="50" spans="1:18" s="50" customFormat="1" ht="9.6" customHeight="1">
      <c r="A50" s="215" t="s">
        <v>124</v>
      </c>
      <c r="B50" s="202" t="str">
        <f>IF($D50="","",VLOOKUP($D50,'Boys Si Main Draw Prep'!$A$7:$P$134,15))</f>
        <v/>
      </c>
      <c r="C50" s="202" t="str">
        <f>IF($D50="","",VLOOKUP($D50,'Boys Si Main Draw Prep'!$A$7:$P$134,16))</f>
        <v/>
      </c>
      <c r="D50" s="203"/>
      <c r="E50" s="223" t="str">
        <f>UPPER(IF($D50="","",VLOOKUP($D50,'Boys Si Main Draw Prep'!$A$7:$P$134,2)))</f>
        <v/>
      </c>
      <c r="F50" s="223" t="str">
        <f>IF($D50="","",VLOOKUP($D50,'Boys Si Main Draw Prep'!$A$7:$P$134,3))</f>
        <v/>
      </c>
      <c r="G50" s="223"/>
      <c r="H50" s="223" t="str">
        <f>IF($D50="","",VLOOKUP($D50,'Boys Si Main Draw Prep'!$A$7:$P$134,4))</f>
        <v/>
      </c>
      <c r="I50" s="611"/>
      <c r="J50" s="612"/>
      <c r="K50" s="616"/>
      <c r="L50" s="617" t="s">
        <v>15</v>
      </c>
      <c r="M50" s="618"/>
      <c r="N50" s="607" t="str">
        <f>UPPER(IF(OR(M50="a",M50="as"),L48,IF(OR(M50="b",M50="bs"),L52,)))</f>
        <v/>
      </c>
      <c r="O50" s="623"/>
      <c r="P50" s="609"/>
      <c r="Q50" s="616"/>
      <c r="R50" s="213"/>
    </row>
    <row r="51" spans="1:18" s="50" customFormat="1" ht="9.6" customHeight="1">
      <c r="A51" s="215" t="s">
        <v>125</v>
      </c>
      <c r="B51" s="202" t="str">
        <f>IF($D51="","",VLOOKUP($D51,'Boys Si Main Draw Prep'!$A$7:$P$134,15))</f>
        <v/>
      </c>
      <c r="C51" s="202" t="str">
        <f>IF($D51="","",VLOOKUP($D51,'Boys Si Main Draw Prep'!$A$7:$P$134,16))</f>
        <v/>
      </c>
      <c r="D51" s="203"/>
      <c r="E51" s="223" t="str">
        <f>UPPER(IF($D51="","",VLOOKUP($D51,'Boys Si Main Draw Prep'!$A$7:$P$134,2)))</f>
        <v/>
      </c>
      <c r="F51" s="223" t="str">
        <f>IF($D51="","",VLOOKUP($D51,'Boys Si Main Draw Prep'!$A$7:$P$134,3))</f>
        <v/>
      </c>
      <c r="G51" s="223"/>
      <c r="H51" s="223" t="str">
        <f>IF($D51="","",VLOOKUP($D51,'Boys Si Main Draw Prep'!$A$7:$P$134,4))</f>
        <v/>
      </c>
      <c r="I51" s="606"/>
      <c r="J51" s="607" t="str">
        <f>UPPER(IF(OR(I52="a",I52="as"),E51,IF(OR(I52="b",I52="bs"),E52,)))</f>
        <v/>
      </c>
      <c r="K51" s="608"/>
      <c r="L51" s="619"/>
      <c r="M51" s="620"/>
      <c r="N51" s="612"/>
      <c r="O51" s="609"/>
      <c r="P51" s="609"/>
      <c r="Q51" s="616"/>
      <c r="R51" s="213"/>
    </row>
    <row r="52" spans="1:18" s="50" customFormat="1" ht="9.6" customHeight="1">
      <c r="A52" s="215" t="s">
        <v>126</v>
      </c>
      <c r="B52" s="202" t="str">
        <f>IF($D52="","",VLOOKUP($D52,'Boys Si Main Draw Prep'!$A$7:$P$134,15))</f>
        <v/>
      </c>
      <c r="C52" s="202" t="str">
        <f>IF($D52="","",VLOOKUP($D52,'Boys Si Main Draw Prep'!$A$7:$P$134,16))</f>
        <v/>
      </c>
      <c r="D52" s="203"/>
      <c r="E52" s="223" t="str">
        <f>UPPER(IF($D52="","",VLOOKUP($D52,'Boys Si Main Draw Prep'!$A$7:$P$134,2)))</f>
        <v/>
      </c>
      <c r="F52" s="223" t="str">
        <f>IF($D52="","",VLOOKUP($D52,'Boys Si Main Draw Prep'!$A$7:$P$134,3))</f>
        <v/>
      </c>
      <c r="G52" s="223"/>
      <c r="H52" s="223" t="str">
        <f>IF($D52="","",VLOOKUP($D52,'Boys Si Main Draw Prep'!$A$7:$P$134,4))</f>
        <v/>
      </c>
      <c r="I52" s="611"/>
      <c r="J52" s="612"/>
      <c r="K52" s="613"/>
      <c r="L52" s="607" t="str">
        <f>UPPER(IF(OR(K52="a",K52="as"),J51,IF(OR(K52="b",K52="bs"),J53,)))</f>
        <v/>
      </c>
      <c r="M52" s="622"/>
      <c r="N52" s="609"/>
      <c r="O52" s="609"/>
      <c r="P52" s="609"/>
      <c r="Q52" s="616"/>
      <c r="R52" s="213"/>
    </row>
    <row r="53" spans="1:18" s="50" customFormat="1" ht="9.6" customHeight="1">
      <c r="A53" s="305" t="s">
        <v>127</v>
      </c>
      <c r="B53" s="202" t="str">
        <f>IF($D53="","",VLOOKUP($D53,'Boys Si Main Draw Prep'!$A$7:$P$134,15))</f>
        <v/>
      </c>
      <c r="C53" s="202" t="str">
        <f>IF($D53="","",VLOOKUP($D53,'Boys Si Main Draw Prep'!$A$7:$P$134,16))</f>
        <v/>
      </c>
      <c r="D53" s="203"/>
      <c r="E53" s="223" t="str">
        <f>UPPER(IF($D53="","",VLOOKUP($D53,'Boys Si Main Draw Prep'!$A$7:$P$134,2)))</f>
        <v/>
      </c>
      <c r="F53" s="223" t="str">
        <f>IF($D53="","",VLOOKUP($D53,'Boys Si Main Draw Prep'!$A$7:$P$134,3))</f>
        <v/>
      </c>
      <c r="G53" s="223"/>
      <c r="H53" s="223" t="str">
        <f>IF($D53="","",VLOOKUP($D53,'Boys Si Main Draw Prep'!$A$7:$P$134,4))</f>
        <v/>
      </c>
      <c r="I53" s="606"/>
      <c r="J53" s="607" t="str">
        <f>UPPER(IF(OR(I54="a",I54="as"),E53,IF(OR(I54="b",I54="bs"),E54,)))</f>
        <v/>
      </c>
      <c r="K53" s="623"/>
      <c r="L53" s="612"/>
      <c r="M53" s="616"/>
      <c r="N53" s="609"/>
      <c r="O53" s="609"/>
      <c r="P53" s="609"/>
      <c r="Q53" s="616"/>
      <c r="R53" s="213"/>
    </row>
    <row r="54" spans="1:18" s="50" customFormat="1" ht="9.6" customHeight="1">
      <c r="A54" s="241" t="s">
        <v>128</v>
      </c>
      <c r="B54" s="202" t="str">
        <f>IF($D54="","",VLOOKUP($D54,'Boys Si Main Draw Prep'!$A$7:$P$134,15))</f>
        <v/>
      </c>
      <c r="C54" s="202" t="str">
        <f>IF($D54="","",VLOOKUP($D54,'Boys Si Main Draw Prep'!$A$7:$P$134,16))</f>
        <v/>
      </c>
      <c r="D54" s="203"/>
      <c r="E54" s="204" t="str">
        <f>UPPER(IF($D54="","",VLOOKUP($D54,'Boys Si Main Draw Prep'!$A$7:$P$134,2)))</f>
        <v/>
      </c>
      <c r="F54" s="204" t="str">
        <f>IF($D54="","",VLOOKUP($D54,'Boys Si Main Draw Prep'!$A$7:$P$134,3))</f>
        <v/>
      </c>
      <c r="G54" s="204"/>
      <c r="H54" s="204" t="str">
        <f>IF($D54="","",VLOOKUP($D54,'Boys Si Main Draw Prep'!$A$7:$P$134,4))</f>
        <v/>
      </c>
      <c r="I54" s="611"/>
      <c r="J54" s="612"/>
      <c r="K54" s="609"/>
      <c r="L54" s="616"/>
      <c r="M54" s="624"/>
      <c r="N54" s="616"/>
      <c r="O54" s="616"/>
      <c r="P54" s="616"/>
      <c r="Q54" s="616"/>
      <c r="R54" s="213"/>
    </row>
    <row r="55" spans="1:18" s="50" customFormat="1" ht="9.6" customHeight="1">
      <c r="A55" s="200" t="s">
        <v>130</v>
      </c>
      <c r="B55" s="202" t="str">
        <f>IF($D55="","",VLOOKUP($D55,'Boys Si Main Draw Prep'!$A$7:$P$134,15))</f>
        <v/>
      </c>
      <c r="C55" s="202" t="str">
        <f>IF($D55="","",VLOOKUP($D55,'Boys Si Main Draw Prep'!$A$7:$P$134,16))</f>
        <v/>
      </c>
      <c r="D55" s="203"/>
      <c r="E55" s="204" t="str">
        <f>UPPER(IF($D55="","",VLOOKUP($D55,'Boys Si Main Draw Prep'!$A$7:$P$134,2)))</f>
        <v/>
      </c>
      <c r="F55" s="204" t="str">
        <f>IF($D55="","",VLOOKUP($D55,'Boys Si Main Draw Prep'!$A$7:$P$134,3))</f>
        <v/>
      </c>
      <c r="G55" s="204"/>
      <c r="H55" s="204" t="str">
        <f>IF($D55="","",VLOOKUP($D55,'Boys Si Main Draw Prep'!$A$7:$P$134,4))</f>
        <v/>
      </c>
      <c r="I55" s="606"/>
      <c r="J55" s="607" t="str">
        <f>UPPER(IF(OR(I56="a",I56="as"),E55,IF(OR(I56="b",I56="bs"),E56,)))</f>
        <v/>
      </c>
      <c r="K55" s="608"/>
      <c r="L55" s="609"/>
      <c r="M55" s="609"/>
      <c r="N55" s="609"/>
      <c r="O55" s="609"/>
      <c r="P55" s="609"/>
      <c r="Q55" s="616"/>
      <c r="R55" s="213"/>
    </row>
    <row r="56" spans="1:18" s="50" customFormat="1" ht="9.6" customHeight="1">
      <c r="A56" s="305" t="s">
        <v>131</v>
      </c>
      <c r="B56" s="202" t="str">
        <f>IF($D56="","",VLOOKUP($D56,'Boys Si Main Draw Prep'!$A$7:$P$134,15))</f>
        <v/>
      </c>
      <c r="C56" s="202" t="str">
        <f>IF($D56="","",VLOOKUP($D56,'Boys Si Main Draw Prep'!$A$7:$P$134,16))</f>
        <v/>
      </c>
      <c r="D56" s="203"/>
      <c r="E56" s="223" t="str">
        <f>UPPER(IF($D56="","",VLOOKUP($D56,'Boys Si Main Draw Prep'!$A$7:$P$134,2)))</f>
        <v/>
      </c>
      <c r="F56" s="223" t="str">
        <f>IF($D56="","",VLOOKUP($D56,'Boys Si Main Draw Prep'!$A$7:$P$134,3))</f>
        <v/>
      </c>
      <c r="G56" s="223"/>
      <c r="H56" s="223" t="str">
        <f>IF($D56="","",VLOOKUP($D56,'Boys Si Main Draw Prep'!$A$7:$P$134,4))</f>
        <v/>
      </c>
      <c r="I56" s="611"/>
      <c r="J56" s="612"/>
      <c r="K56" s="613"/>
      <c r="L56" s="607" t="str">
        <f>UPPER(IF(OR(K56="a",K56="as"),J55,IF(OR(K56="b",K56="bs"),J57,)))</f>
        <v/>
      </c>
      <c r="M56" s="608"/>
      <c r="N56" s="609"/>
      <c r="O56" s="609"/>
      <c r="P56" s="609"/>
      <c r="Q56" s="616"/>
      <c r="R56" s="213"/>
    </row>
    <row r="57" spans="1:18" s="50" customFormat="1" ht="9.6" customHeight="1">
      <c r="A57" s="215" t="s">
        <v>132</v>
      </c>
      <c r="B57" s="202" t="str">
        <f>IF($D57="","",VLOOKUP($D57,'Boys Si Main Draw Prep'!$A$7:$P$134,15))</f>
        <v/>
      </c>
      <c r="C57" s="202" t="str">
        <f>IF($D57="","",VLOOKUP($D57,'Boys Si Main Draw Prep'!$A$7:$P$134,16))</f>
        <v/>
      </c>
      <c r="D57" s="203"/>
      <c r="E57" s="223" t="str">
        <f>UPPER(IF($D57="","",VLOOKUP($D57,'Boys Si Main Draw Prep'!$A$7:$P$134,2)))</f>
        <v/>
      </c>
      <c r="F57" s="223" t="str">
        <f>IF($D57="","",VLOOKUP($D57,'Boys Si Main Draw Prep'!$A$7:$P$134,3))</f>
        <v/>
      </c>
      <c r="G57" s="223"/>
      <c r="H57" s="223" t="str">
        <f>IF($D57="","",VLOOKUP($D57,'Boys Si Main Draw Prep'!$A$7:$P$134,4))</f>
        <v/>
      </c>
      <c r="I57" s="606"/>
      <c r="J57" s="607" t="str">
        <f>UPPER(IF(OR(I58="a",I58="as"),E57,IF(OR(I58="b",I58="bs"),E58,)))</f>
        <v/>
      </c>
      <c r="K57" s="614"/>
      <c r="L57" s="612"/>
      <c r="M57" s="615"/>
      <c r="N57" s="609"/>
      <c r="O57" s="609"/>
      <c r="P57" s="609"/>
      <c r="Q57" s="616"/>
      <c r="R57" s="213"/>
    </row>
    <row r="58" spans="1:18" s="50" customFormat="1" ht="9.6" customHeight="1">
      <c r="A58" s="215" t="s">
        <v>133</v>
      </c>
      <c r="B58" s="202" t="str">
        <f>IF($D58="","",VLOOKUP($D58,'Boys Si Main Draw Prep'!$A$7:$P$134,15))</f>
        <v/>
      </c>
      <c r="C58" s="202" t="str">
        <f>IF($D58="","",VLOOKUP($D58,'Boys Si Main Draw Prep'!$A$7:$P$134,16))</f>
        <v/>
      </c>
      <c r="D58" s="203"/>
      <c r="E58" s="223" t="str">
        <f>UPPER(IF($D58="","",VLOOKUP($D58,'Boys Si Main Draw Prep'!$A$7:$P$134,2)))</f>
        <v/>
      </c>
      <c r="F58" s="223" t="str">
        <f>IF($D58="","",VLOOKUP($D58,'Boys Si Main Draw Prep'!$A$7:$P$134,3))</f>
        <v/>
      </c>
      <c r="G58" s="223"/>
      <c r="H58" s="223" t="str">
        <f>IF($D58="","",VLOOKUP($D58,'Boys Si Main Draw Prep'!$A$7:$P$134,4))</f>
        <v/>
      </c>
      <c r="I58" s="611"/>
      <c r="J58" s="612"/>
      <c r="K58" s="616"/>
      <c r="L58" s="617" t="s">
        <v>15</v>
      </c>
      <c r="M58" s="618"/>
      <c r="N58" s="607" t="str">
        <f>UPPER(IF(OR(M58="a",M58="as"),L56,IF(OR(M58="b",M58="bs"),L60,)))</f>
        <v/>
      </c>
      <c r="O58" s="608"/>
      <c r="P58" s="609"/>
      <c r="Q58" s="609"/>
      <c r="R58" s="213"/>
    </row>
    <row r="59" spans="1:18" s="50" customFormat="1" ht="9.6" customHeight="1">
      <c r="A59" s="215" t="s">
        <v>134</v>
      </c>
      <c r="B59" s="202" t="str">
        <f>IF($D59="","",VLOOKUP($D59,'Boys Si Main Draw Prep'!$A$7:$P$134,15))</f>
        <v/>
      </c>
      <c r="C59" s="202" t="str">
        <f>IF($D59="","",VLOOKUP($D59,'Boys Si Main Draw Prep'!$A$7:$P$134,16))</f>
        <v/>
      </c>
      <c r="D59" s="203"/>
      <c r="E59" s="223" t="str">
        <f>UPPER(IF($D59="","",VLOOKUP($D59,'Boys Si Main Draw Prep'!$A$7:$P$134,2)))</f>
        <v/>
      </c>
      <c r="F59" s="223" t="str">
        <f>IF($D59="","",VLOOKUP($D59,'Boys Si Main Draw Prep'!$A$7:$P$134,3))</f>
        <v/>
      </c>
      <c r="G59" s="223"/>
      <c r="H59" s="223" t="str">
        <f>IF($D59="","",VLOOKUP($D59,'Boys Si Main Draw Prep'!$A$7:$P$134,4))</f>
        <v/>
      </c>
      <c r="I59" s="606"/>
      <c r="J59" s="607" t="str">
        <f>UPPER(IF(OR(I60="a",I60="as"),E59,IF(OR(I60="b",I60="bs"),E60,)))</f>
        <v/>
      </c>
      <c r="K59" s="608"/>
      <c r="L59" s="619"/>
      <c r="M59" s="620"/>
      <c r="N59" s="612"/>
      <c r="O59" s="621"/>
      <c r="P59" s="609"/>
      <c r="Q59" s="609"/>
      <c r="R59" s="213"/>
    </row>
    <row r="60" spans="1:18" s="50" customFormat="1" ht="9.6" customHeight="1">
      <c r="A60" s="215" t="s">
        <v>135</v>
      </c>
      <c r="B60" s="202" t="str">
        <f>IF($D60="","",VLOOKUP($D60,'Boys Si Main Draw Prep'!$A$7:$P$134,15))</f>
        <v/>
      </c>
      <c r="C60" s="202" t="str">
        <f>IF($D60="","",VLOOKUP($D60,'Boys Si Main Draw Prep'!$A$7:$P$134,16))</f>
        <v/>
      </c>
      <c r="D60" s="203"/>
      <c r="E60" s="223" t="str">
        <f>UPPER(IF($D60="","",VLOOKUP($D60,'Boys Si Main Draw Prep'!$A$7:$P$134,2)))</f>
        <v/>
      </c>
      <c r="F60" s="223" t="str">
        <f>IF($D60="","",VLOOKUP($D60,'Boys Si Main Draw Prep'!$A$7:$P$134,3))</f>
        <v/>
      </c>
      <c r="G60" s="223"/>
      <c r="H60" s="223" t="str">
        <f>IF($D60="","",VLOOKUP($D60,'Boys Si Main Draw Prep'!$A$7:$P$134,4))</f>
        <v/>
      </c>
      <c r="I60" s="611"/>
      <c r="J60" s="612"/>
      <c r="K60" s="613"/>
      <c r="L60" s="607" t="str">
        <f>UPPER(IF(OR(K60="a",K60="as"),J59,IF(OR(K60="b",K60="bs"),J61,)))</f>
        <v/>
      </c>
      <c r="M60" s="622"/>
      <c r="N60" s="609"/>
      <c r="O60" s="615"/>
      <c r="P60" s="609"/>
      <c r="Q60" s="609"/>
      <c r="R60" s="213"/>
    </row>
    <row r="61" spans="1:18" s="50" customFormat="1" ht="9.6" customHeight="1">
      <c r="A61" s="305" t="s">
        <v>136</v>
      </c>
      <c r="B61" s="202" t="str">
        <f>IF($D61="","",VLOOKUP($D61,'Boys Si Main Draw Prep'!$A$7:$P$134,15))</f>
        <v/>
      </c>
      <c r="C61" s="202" t="str">
        <f>IF($D61="","",VLOOKUP($D61,'Boys Si Main Draw Prep'!$A$7:$P$134,16))</f>
        <v/>
      </c>
      <c r="D61" s="203"/>
      <c r="E61" s="223" t="str">
        <f>UPPER(IF($D61="","",VLOOKUP($D61,'Boys Si Main Draw Prep'!$A$7:$P$134,2)))</f>
        <v/>
      </c>
      <c r="F61" s="223" t="str">
        <f>IF($D61="","",VLOOKUP($D61,'Boys Si Main Draw Prep'!$A$7:$P$134,3))</f>
        <v/>
      </c>
      <c r="G61" s="223"/>
      <c r="H61" s="223" t="str">
        <f>IF($D61="","",VLOOKUP($D61,'Boys Si Main Draw Prep'!$A$7:$P$134,4))</f>
        <v/>
      </c>
      <c r="I61" s="606"/>
      <c r="J61" s="607" t="str">
        <f>UPPER(IF(OR(I62="a",I62="as"),E61,IF(OR(I62="b",I62="bs"),E62,)))</f>
        <v/>
      </c>
      <c r="K61" s="623"/>
      <c r="L61" s="612"/>
      <c r="M61" s="616"/>
      <c r="N61" s="609"/>
      <c r="O61" s="615"/>
      <c r="P61" s="609"/>
      <c r="Q61" s="609"/>
      <c r="R61" s="213"/>
    </row>
    <row r="62" spans="1:18" s="50" customFormat="1" ht="9.6" customHeight="1">
      <c r="A62" s="305" t="s">
        <v>137</v>
      </c>
      <c r="B62" s="202" t="str">
        <f>IF($D62="","",VLOOKUP($D62,'Boys Si Main Draw Prep'!$A$7:$P$134,15))</f>
        <v/>
      </c>
      <c r="C62" s="202" t="str">
        <f>IF($D62="","",VLOOKUP($D62,'Boys Si Main Draw Prep'!$A$7:$P$134,16))</f>
        <v/>
      </c>
      <c r="D62" s="203"/>
      <c r="E62" s="223" t="str">
        <f>UPPER(IF($D62="","",VLOOKUP($D62,'Boys Si Main Draw Prep'!$A$7:$P$134,2)))</f>
        <v/>
      </c>
      <c r="F62" s="223" t="str">
        <f>IF($D62="","",VLOOKUP($D62,'Boys Si Main Draw Prep'!$A$7:$P$134,3))</f>
        <v/>
      </c>
      <c r="G62" s="223"/>
      <c r="H62" s="223" t="str">
        <f>IF($D62="","",VLOOKUP($D62,'Boys Si Main Draw Prep'!$A$7:$P$134,4))</f>
        <v/>
      </c>
      <c r="I62" s="611"/>
      <c r="J62" s="612"/>
      <c r="K62" s="609"/>
      <c r="L62" s="616"/>
      <c r="M62" s="624"/>
      <c r="N62" s="617" t="s">
        <v>15</v>
      </c>
      <c r="O62" s="618"/>
      <c r="P62" s="607" t="str">
        <f>UPPER(IF(OR(O62="a",O62="as"),N58,IF(OR(O62="b",O62="bs"),N66,)))</f>
        <v/>
      </c>
      <c r="Q62" s="608"/>
      <c r="R62" s="213"/>
    </row>
    <row r="63" spans="1:18" s="50" customFormat="1" ht="9.6" customHeight="1">
      <c r="A63" s="305" t="s">
        <v>138</v>
      </c>
      <c r="B63" s="202" t="str">
        <f>IF($D63="","",VLOOKUP($D63,'Boys Si Main Draw Prep'!$A$7:$P$134,15))</f>
        <v/>
      </c>
      <c r="C63" s="202" t="str">
        <f>IF($D63="","",VLOOKUP($D63,'Boys Si Main Draw Prep'!$A$7:$P$134,16))</f>
        <v/>
      </c>
      <c r="D63" s="203"/>
      <c r="E63" s="223" t="str">
        <f>UPPER(IF($D63="","",VLOOKUP($D63,'Boys Si Main Draw Prep'!$A$7:$P$134,2)))</f>
        <v/>
      </c>
      <c r="F63" s="223" t="str">
        <f>IF($D63="","",VLOOKUP($D63,'Boys Si Main Draw Prep'!$A$7:$P$134,3))</f>
        <v/>
      </c>
      <c r="G63" s="223"/>
      <c r="H63" s="223" t="str">
        <f>IF($D63="","",VLOOKUP($D63,'Boys Si Main Draw Prep'!$A$7:$P$134,4))</f>
        <v/>
      </c>
      <c r="I63" s="606"/>
      <c r="J63" s="607" t="str">
        <f>UPPER(IF(OR(I64="a",I64="as"),E63,IF(OR(I64="b",I64="bs"),E64,)))</f>
        <v/>
      </c>
      <c r="K63" s="608"/>
      <c r="L63" s="609"/>
      <c r="M63" s="609"/>
      <c r="N63" s="609"/>
      <c r="O63" s="615"/>
      <c r="P63" s="612"/>
      <c r="Q63" s="616"/>
      <c r="R63" s="213"/>
    </row>
    <row r="64" spans="1:18" s="50" customFormat="1" ht="9.6" customHeight="1">
      <c r="A64" s="305" t="s">
        <v>139</v>
      </c>
      <c r="B64" s="202" t="str">
        <f>IF($D64="","",VLOOKUP($D64,'Boys Si Main Draw Prep'!$A$7:$P$134,15))</f>
        <v/>
      </c>
      <c r="C64" s="202" t="str">
        <f>IF($D64="","",VLOOKUP($D64,'Boys Si Main Draw Prep'!$A$7:$P$134,16))</f>
        <v/>
      </c>
      <c r="D64" s="203"/>
      <c r="E64" s="223" t="str">
        <f>UPPER(IF($D64="","",VLOOKUP($D64,'Boys Si Main Draw Prep'!$A$7:$P$134,2)))</f>
        <v/>
      </c>
      <c r="F64" s="223" t="str">
        <f>IF($D64="","",VLOOKUP($D64,'Boys Si Main Draw Prep'!$A$7:$P$134,3))</f>
        <v/>
      </c>
      <c r="G64" s="223"/>
      <c r="H64" s="223" t="str">
        <f>IF($D64="","",VLOOKUP($D64,'Boys Si Main Draw Prep'!$A$7:$P$134,4))</f>
        <v/>
      </c>
      <c r="I64" s="611"/>
      <c r="J64" s="612"/>
      <c r="K64" s="613"/>
      <c r="L64" s="607" t="str">
        <f>UPPER(IF(OR(K64="a",K64="as"),J63,IF(OR(K64="b",K64="bs"),J65,)))</f>
        <v/>
      </c>
      <c r="M64" s="608"/>
      <c r="N64" s="609"/>
      <c r="O64" s="615"/>
      <c r="P64" s="609"/>
      <c r="Q64" s="616"/>
      <c r="R64" s="213"/>
    </row>
    <row r="65" spans="1:18" s="50" customFormat="1" ht="9.6" customHeight="1">
      <c r="A65" s="215" t="s">
        <v>140</v>
      </c>
      <c r="B65" s="202" t="str">
        <f>IF($D65="","",VLOOKUP($D65,'Boys Si Main Draw Prep'!$A$7:$P$134,15))</f>
        <v/>
      </c>
      <c r="C65" s="202" t="str">
        <f>IF($D65="","",VLOOKUP($D65,'Boys Si Main Draw Prep'!$A$7:$P$134,16))</f>
        <v/>
      </c>
      <c r="D65" s="203"/>
      <c r="E65" s="223" t="str">
        <f>UPPER(IF($D65="","",VLOOKUP($D65,'Boys Si Main Draw Prep'!$A$7:$P$134,2)))</f>
        <v/>
      </c>
      <c r="F65" s="223" t="str">
        <f>IF($D65="","",VLOOKUP($D65,'Boys Si Main Draw Prep'!$A$7:$P$134,3))</f>
        <v/>
      </c>
      <c r="G65" s="223"/>
      <c r="H65" s="223" t="str">
        <f>IF($D65="","",VLOOKUP($D65,'Boys Si Main Draw Prep'!$A$7:$P$134,4))</f>
        <v/>
      </c>
      <c r="I65" s="606"/>
      <c r="J65" s="607" t="str">
        <f>UPPER(IF(OR(I66="a",I66="as"),E65,IF(OR(I66="b",I66="bs"),E66,)))</f>
        <v/>
      </c>
      <c r="K65" s="614"/>
      <c r="L65" s="612"/>
      <c r="M65" s="615"/>
      <c r="N65" s="609"/>
      <c r="O65" s="615"/>
      <c r="P65" s="609"/>
      <c r="Q65" s="616"/>
      <c r="R65" s="213"/>
    </row>
    <row r="66" spans="1:18" s="50" customFormat="1" ht="9.6" customHeight="1">
      <c r="A66" s="215" t="s">
        <v>141</v>
      </c>
      <c r="B66" s="202" t="str">
        <f>IF($D66="","",VLOOKUP($D66,'Boys Si Main Draw Prep'!$A$7:$P$134,15))</f>
        <v/>
      </c>
      <c r="C66" s="202" t="str">
        <f>IF($D66="","",VLOOKUP($D66,'Boys Si Main Draw Prep'!$A$7:$P$134,16))</f>
        <v/>
      </c>
      <c r="D66" s="203"/>
      <c r="E66" s="223" t="str">
        <f>UPPER(IF($D66="","",VLOOKUP($D66,'Boys Si Main Draw Prep'!$A$7:$P$134,2)))</f>
        <v/>
      </c>
      <c r="F66" s="223" t="str">
        <f>IF($D66="","",VLOOKUP($D66,'Boys Si Main Draw Prep'!$A$7:$P$134,3))</f>
        <v/>
      </c>
      <c r="G66" s="223"/>
      <c r="H66" s="223" t="str">
        <f>IF($D66="","",VLOOKUP($D66,'Boys Si Main Draw Prep'!$A$7:$P$134,4))</f>
        <v/>
      </c>
      <c r="I66" s="611"/>
      <c r="J66" s="612"/>
      <c r="K66" s="616"/>
      <c r="L66" s="617" t="s">
        <v>15</v>
      </c>
      <c r="M66" s="618"/>
      <c r="N66" s="607" t="str">
        <f>UPPER(IF(OR(M66="a",M66="as"),L64,IF(OR(M66="b",M66="bs"),L68,)))</f>
        <v/>
      </c>
      <c r="O66" s="623"/>
      <c r="P66" s="609"/>
      <c r="Q66" s="616"/>
      <c r="R66" s="213"/>
    </row>
    <row r="67" spans="1:18" s="50" customFormat="1" ht="9.6" customHeight="1">
      <c r="A67" s="215" t="s">
        <v>142</v>
      </c>
      <c r="B67" s="202" t="str">
        <f>IF($D67="","",VLOOKUP($D67,'Boys Si Main Draw Prep'!$A$7:$P$134,15))</f>
        <v/>
      </c>
      <c r="C67" s="202" t="str">
        <f>IF($D67="","",VLOOKUP($D67,'Boys Si Main Draw Prep'!$A$7:$P$134,16))</f>
        <v/>
      </c>
      <c r="D67" s="203"/>
      <c r="E67" s="223" t="str">
        <f>UPPER(IF($D67="","",VLOOKUP($D67,'Boys Si Main Draw Prep'!$A$7:$P$134,2)))</f>
        <v/>
      </c>
      <c r="F67" s="223" t="str">
        <f>IF($D67="","",VLOOKUP($D67,'Boys Si Main Draw Prep'!$A$7:$P$134,3))</f>
        <v/>
      </c>
      <c r="G67" s="223"/>
      <c r="H67" s="223" t="str">
        <f>IF($D67="","",VLOOKUP($D67,'Boys Si Main Draw Prep'!$A$7:$P$134,4))</f>
        <v/>
      </c>
      <c r="I67" s="606"/>
      <c r="J67" s="607" t="str">
        <f>UPPER(IF(OR(I68="a",I68="as"),E67,IF(OR(I68="b",I68="bs"),E68,)))</f>
        <v/>
      </c>
      <c r="K67" s="608"/>
      <c r="L67" s="619"/>
      <c r="M67" s="620"/>
      <c r="N67" s="612"/>
      <c r="O67" s="609"/>
      <c r="P67" s="609"/>
      <c r="Q67" s="609"/>
      <c r="R67" s="213"/>
    </row>
    <row r="68" spans="1:18" s="50" customFormat="1" ht="9.6" customHeight="1">
      <c r="A68" s="215" t="s">
        <v>143</v>
      </c>
      <c r="B68" s="202" t="str">
        <f>IF($D68="","",VLOOKUP($D68,'Boys Si Main Draw Prep'!$A$7:$P$134,15))</f>
        <v/>
      </c>
      <c r="C68" s="202" t="str">
        <f>IF($D68="","",VLOOKUP($D68,'Boys Si Main Draw Prep'!$A$7:$P$134,16))</f>
        <v/>
      </c>
      <c r="D68" s="203"/>
      <c r="E68" s="223" t="str">
        <f>UPPER(IF($D68="","",VLOOKUP($D68,'Boys Si Main Draw Prep'!$A$7:$P$134,2)))</f>
        <v/>
      </c>
      <c r="F68" s="223" t="str">
        <f>IF($D68="","",VLOOKUP($D68,'Boys Si Main Draw Prep'!$A$7:$P$134,3))</f>
        <v/>
      </c>
      <c r="G68" s="223"/>
      <c r="H68" s="223" t="str">
        <f>IF($D68="","",VLOOKUP($D68,'Boys Si Main Draw Prep'!$A$7:$P$134,4))</f>
        <v/>
      </c>
      <c r="I68" s="611"/>
      <c r="J68" s="612"/>
      <c r="K68" s="613"/>
      <c r="L68" s="607" t="str">
        <f>UPPER(IF(OR(K68="a",K68="as"),J67,IF(OR(K68="b",K68="bs"),J69,)))</f>
        <v/>
      </c>
      <c r="M68" s="622"/>
      <c r="N68" s="609"/>
      <c r="O68" s="609"/>
      <c r="P68" s="609"/>
      <c r="Q68" s="609"/>
      <c r="R68" s="213"/>
    </row>
    <row r="69" spans="1:18" s="50" customFormat="1" ht="9.6" customHeight="1">
      <c r="A69" s="305" t="s">
        <v>144</v>
      </c>
      <c r="B69" s="202" t="str">
        <f>IF($D69="","",VLOOKUP($D69,'Boys Si Main Draw Prep'!$A$7:$P$134,15))</f>
        <v/>
      </c>
      <c r="C69" s="202" t="str">
        <f>IF($D69="","",VLOOKUP($D69,'Boys Si Main Draw Prep'!$A$7:$P$134,16))</f>
        <v/>
      </c>
      <c r="D69" s="203"/>
      <c r="E69" s="223" t="str">
        <f>UPPER(IF($D69="","",VLOOKUP($D69,'Boys Si Main Draw Prep'!$A$7:$P$134,2)))</f>
        <v/>
      </c>
      <c r="F69" s="223" t="str">
        <f>IF($D69="","",VLOOKUP($D69,'Boys Si Main Draw Prep'!$A$7:$P$134,3))</f>
        <v/>
      </c>
      <c r="G69" s="223"/>
      <c r="H69" s="223" t="str">
        <f>IF($D69="","",VLOOKUP($D69,'Boys Si Main Draw Prep'!$A$7:$P$134,4))</f>
        <v/>
      </c>
      <c r="I69" s="606"/>
      <c r="J69" s="607" t="str">
        <f>UPPER(IF(OR(I70="a",I70="as"),E69,IF(OR(I70="b",I70="bs"),E70,)))</f>
        <v/>
      </c>
      <c r="K69" s="623"/>
      <c r="L69" s="612"/>
      <c r="M69" s="616"/>
      <c r="N69" s="609"/>
      <c r="O69" s="609"/>
      <c r="P69" s="609"/>
      <c r="Q69" s="609"/>
      <c r="R69" s="213"/>
    </row>
    <row r="70" spans="1:18" s="50" customFormat="1" ht="9.6" customHeight="1">
      <c r="A70" s="241" t="s">
        <v>145</v>
      </c>
      <c r="B70" s="202" t="str">
        <f>IF($D70="","",VLOOKUP($D70,'Boys Si Main Draw Prep'!$A$7:$P$134,15))</f>
        <v/>
      </c>
      <c r="C70" s="202" t="str">
        <f>IF($D70="","",VLOOKUP($D70,'Boys Si Main Draw Prep'!$A$7:$P$134,16))</f>
        <v/>
      </c>
      <c r="D70" s="203"/>
      <c r="E70" s="204" t="str">
        <f>UPPER(IF($D70="","",VLOOKUP($D70,'Boys Si Main Draw Prep'!$A$7:$P$134,2)))</f>
        <v/>
      </c>
      <c r="F70" s="204" t="str">
        <f>IF($D70="","",VLOOKUP($D70,'Boys Si Main Draw Prep'!$A$7:$P$134,3))</f>
        <v/>
      </c>
      <c r="G70" s="204"/>
      <c r="H70" s="204" t="str">
        <f>IF($D70="","",VLOOKUP($D70,'Boys Si Main Draw Prep'!$A$7:$P$134,4))</f>
        <v/>
      </c>
      <c r="I70" s="611"/>
      <c r="J70" s="612"/>
      <c r="K70" s="609"/>
      <c r="L70" s="616"/>
      <c r="M70" s="624"/>
      <c r="N70" s="616"/>
      <c r="O70" s="616"/>
      <c r="P70" s="609"/>
      <c r="Q70" s="609"/>
      <c r="R70" s="213"/>
    </row>
    <row r="71" spans="1:18" s="50" customFormat="1" ht="3" customHeight="1">
      <c r="A71" s="321"/>
      <c r="B71" s="322"/>
      <c r="C71" s="322"/>
      <c r="D71" s="323"/>
      <c r="E71" s="324"/>
      <c r="F71" s="324"/>
      <c r="G71" s="325"/>
      <c r="H71" s="324"/>
      <c r="I71" s="326"/>
      <c r="J71" s="230"/>
      <c r="K71" s="230"/>
      <c r="L71" s="230"/>
      <c r="M71" s="311"/>
      <c r="N71" s="230"/>
      <c r="O71" s="230"/>
      <c r="P71" s="230"/>
      <c r="Q71" s="230"/>
      <c r="R71" s="213"/>
    </row>
    <row r="72" spans="1:18" s="19" customFormat="1" ht="10.5" customHeight="1">
      <c r="A72" s="254" t="s">
        <v>61</v>
      </c>
      <c r="B72" s="255"/>
      <c r="C72" s="256"/>
      <c r="D72" s="327" t="s">
        <v>62</v>
      </c>
      <c r="E72" s="328" t="s">
        <v>63</v>
      </c>
      <c r="F72" s="327" t="s">
        <v>62</v>
      </c>
      <c r="G72" s="259" t="s">
        <v>63</v>
      </c>
      <c r="H72" s="329"/>
      <c r="I72" s="327" t="s">
        <v>62</v>
      </c>
      <c r="J72" s="258" t="s">
        <v>146</v>
      </c>
      <c r="K72" s="261"/>
      <c r="L72" s="258" t="s">
        <v>65</v>
      </c>
      <c r="M72" s="262"/>
      <c r="N72" s="263" t="s">
        <v>66</v>
      </c>
      <c r="O72" s="263"/>
      <c r="P72" s="264"/>
      <c r="Q72" s="265"/>
    </row>
    <row r="73" spans="1:18" s="19" customFormat="1" ht="9" customHeight="1">
      <c r="A73" s="267" t="s">
        <v>67</v>
      </c>
      <c r="B73" s="266"/>
      <c r="C73" s="268"/>
      <c r="D73" s="269">
        <v>1</v>
      </c>
      <c r="E73" s="330">
        <f>IF(D73&gt;$Q$80,,UPPER(VLOOKUP(D73,'Boys Si Main Draw Prep'!$A$7:$R$134,2)))</f>
        <v>0</v>
      </c>
      <c r="F73" s="269">
        <v>9</v>
      </c>
      <c r="G73" s="80">
        <f>IF(F73&gt;$Q$80,,UPPER(VLOOKUP(F73,'Boys Si Main Draw Prep'!$A$7:$R$134,2)))</f>
        <v>0</v>
      </c>
      <c r="H73" s="79"/>
      <c r="I73" s="271" t="s">
        <v>68</v>
      </c>
      <c r="J73" s="266"/>
      <c r="K73" s="272"/>
      <c r="L73" s="266"/>
      <c r="M73" s="273"/>
      <c r="N73" s="275" t="s">
        <v>69</v>
      </c>
      <c r="O73" s="276"/>
      <c r="P73" s="276"/>
      <c r="Q73" s="277"/>
    </row>
    <row r="74" spans="1:18" s="19" customFormat="1" ht="9" customHeight="1">
      <c r="A74" s="267" t="s">
        <v>70</v>
      </c>
      <c r="B74" s="266"/>
      <c r="C74" s="268"/>
      <c r="D74" s="269">
        <v>2</v>
      </c>
      <c r="E74" s="330">
        <f>IF(D74&gt;$Q$80,,UPPER(VLOOKUP(D74,'Boys Si Main Draw Prep'!$A$7:$R$134,2)))</f>
        <v>0</v>
      </c>
      <c r="F74" s="269">
        <v>10</v>
      </c>
      <c r="G74" s="80">
        <f>IF(F74&gt;$Q$80,,UPPER(VLOOKUP(F74,'Boys Si Main Draw Prep'!$A$7:$R$134,2)))</f>
        <v>0</v>
      </c>
      <c r="H74" s="79"/>
      <c r="I74" s="271" t="s">
        <v>71</v>
      </c>
      <c r="J74" s="266"/>
      <c r="K74" s="272"/>
      <c r="L74" s="266"/>
      <c r="M74" s="273"/>
      <c r="N74" s="278"/>
      <c r="O74" s="279"/>
      <c r="P74" s="280"/>
      <c r="Q74" s="281"/>
    </row>
    <row r="75" spans="1:18" s="19" customFormat="1" ht="9" customHeight="1">
      <c r="A75" s="282" t="s">
        <v>72</v>
      </c>
      <c r="B75" s="280"/>
      <c r="C75" s="283"/>
      <c r="D75" s="269">
        <v>3</v>
      </c>
      <c r="E75" s="330">
        <f>IF(D75&gt;$Q$80,,UPPER(VLOOKUP(D75,'Boys Si Main Draw Prep'!$A$7:$R$134,2)))</f>
        <v>0</v>
      </c>
      <c r="F75" s="269">
        <v>11</v>
      </c>
      <c r="G75" s="80">
        <f>IF(F75&gt;$Q$80,,UPPER(VLOOKUP(F75,'Boys Si Main Draw Prep'!$A$7:$R$134,2)))</f>
        <v>0</v>
      </c>
      <c r="H75" s="79"/>
      <c r="I75" s="271" t="s">
        <v>73</v>
      </c>
      <c r="J75" s="266"/>
      <c r="K75" s="272"/>
      <c r="L75" s="266"/>
      <c r="M75" s="273"/>
      <c r="N75" s="275" t="s">
        <v>74</v>
      </c>
      <c r="O75" s="276"/>
      <c r="P75" s="276"/>
      <c r="Q75" s="277"/>
    </row>
    <row r="76" spans="1:18" s="19" customFormat="1" ht="9" customHeight="1">
      <c r="A76" s="284"/>
      <c r="B76" s="188"/>
      <c r="C76" s="285"/>
      <c r="D76" s="269">
        <v>4</v>
      </c>
      <c r="E76" s="330">
        <f>IF(D76&gt;$Q$80,,UPPER(VLOOKUP(D76,'Boys Si Main Draw Prep'!$A$7:$R$134,2)))</f>
        <v>0</v>
      </c>
      <c r="F76" s="269">
        <v>12</v>
      </c>
      <c r="G76" s="80">
        <f>IF(F76&gt;$Q$80,,UPPER(VLOOKUP(F76,'Boys Si Main Draw Prep'!$A$7:$R$134,2)))</f>
        <v>0</v>
      </c>
      <c r="H76" s="79"/>
      <c r="I76" s="271" t="s">
        <v>75</v>
      </c>
      <c r="J76" s="266"/>
      <c r="K76" s="272"/>
      <c r="L76" s="266"/>
      <c r="M76" s="273"/>
      <c r="N76" s="266"/>
      <c r="O76" s="272"/>
      <c r="P76" s="266"/>
      <c r="Q76" s="273"/>
    </row>
    <row r="77" spans="1:18" s="19" customFormat="1" ht="9" customHeight="1">
      <c r="A77" s="286" t="s">
        <v>76</v>
      </c>
      <c r="B77" s="287"/>
      <c r="C77" s="288"/>
      <c r="D77" s="269">
        <v>5</v>
      </c>
      <c r="E77" s="330">
        <f>IF(D77&gt;$Q$80,,UPPER(VLOOKUP(D77,'Boys Si Main Draw Prep'!$A$7:$R$134,2)))</f>
        <v>0</v>
      </c>
      <c r="F77" s="269">
        <v>13</v>
      </c>
      <c r="G77" s="80">
        <f>IF(F77&gt;$Q$80,,UPPER(VLOOKUP(F77,'Boys Si Main Draw Prep'!$A$7:$R$134,2)))</f>
        <v>0</v>
      </c>
      <c r="H77" s="79"/>
      <c r="I77" s="271" t="s">
        <v>77</v>
      </c>
      <c r="J77" s="266"/>
      <c r="K77" s="272"/>
      <c r="L77" s="266"/>
      <c r="M77" s="273"/>
      <c r="N77" s="280"/>
      <c r="O77" s="279"/>
      <c r="P77" s="280"/>
      <c r="Q77" s="281"/>
    </row>
    <row r="78" spans="1:18" s="19" customFormat="1" ht="9" customHeight="1">
      <c r="A78" s="267" t="s">
        <v>67</v>
      </c>
      <c r="B78" s="266"/>
      <c r="C78" s="268"/>
      <c r="D78" s="269">
        <v>6</v>
      </c>
      <c r="E78" s="330">
        <f>IF(D78&gt;$Q$80,,UPPER(VLOOKUP(D78,'Boys Si Main Draw Prep'!$A$7:$R$134,2)))</f>
        <v>0</v>
      </c>
      <c r="F78" s="269">
        <v>14</v>
      </c>
      <c r="G78" s="80">
        <f>IF(F78&gt;$Q$80,,UPPER(VLOOKUP(F78,'Boys Si Main Draw Prep'!$A$7:$R$134,2)))</f>
        <v>0</v>
      </c>
      <c r="H78" s="79"/>
      <c r="I78" s="271" t="s">
        <v>78</v>
      </c>
      <c r="J78" s="266"/>
      <c r="K78" s="272"/>
      <c r="L78" s="266"/>
      <c r="M78" s="273"/>
      <c r="N78" s="275" t="s">
        <v>24</v>
      </c>
      <c r="O78" s="276"/>
      <c r="P78" s="276"/>
      <c r="Q78" s="277"/>
    </row>
    <row r="79" spans="1:18" s="19" customFormat="1" ht="9" customHeight="1">
      <c r="A79" s="267" t="s">
        <v>79</v>
      </c>
      <c r="B79" s="266"/>
      <c r="C79" s="289"/>
      <c r="D79" s="269">
        <v>7</v>
      </c>
      <c r="E79" s="330">
        <f>IF(D79&gt;$Q$80,,UPPER(VLOOKUP(D79,'Boys Si Main Draw Prep'!$A$7:$R$134,2)))</f>
        <v>0</v>
      </c>
      <c r="F79" s="269">
        <v>15</v>
      </c>
      <c r="G79" s="80">
        <f>IF(F79&gt;$Q$80,,UPPER(VLOOKUP(F79,'Boys Si Main Draw Prep'!$A$7:$R$134,2)))</f>
        <v>0</v>
      </c>
      <c r="H79" s="79"/>
      <c r="I79" s="271" t="s">
        <v>80</v>
      </c>
      <c r="J79" s="266"/>
      <c r="K79" s="272"/>
      <c r="L79" s="266"/>
      <c r="M79" s="273"/>
      <c r="N79" s="266"/>
      <c r="O79" s="272"/>
      <c r="P79" s="266"/>
      <c r="Q79" s="273"/>
    </row>
    <row r="80" spans="1:18" s="19" customFormat="1" ht="9" customHeight="1">
      <c r="A80" s="282" t="s">
        <v>81</v>
      </c>
      <c r="B80" s="280"/>
      <c r="C80" s="290"/>
      <c r="D80" s="291">
        <v>8</v>
      </c>
      <c r="E80" s="331">
        <f>IF(D80&gt;$Q$80,,UPPER(VLOOKUP(D80,'Boys Si Main Draw Prep'!$A$7:$R$134,2)))</f>
        <v>0</v>
      </c>
      <c r="F80" s="291">
        <v>16</v>
      </c>
      <c r="G80" s="292">
        <f>IF(F80&gt;$Q$80,,UPPER(VLOOKUP(F80,'Boys Si Main Draw Prep'!$A$7:$R$134,2)))</f>
        <v>0</v>
      </c>
      <c r="H80" s="294"/>
      <c r="I80" s="295" t="s">
        <v>82</v>
      </c>
      <c r="J80" s="280"/>
      <c r="K80" s="279"/>
      <c r="L80" s="280"/>
      <c r="M80" s="281"/>
      <c r="N80" s="280">
        <f>Q4</f>
        <v>0</v>
      </c>
      <c r="O80" s="279"/>
      <c r="P80" s="280"/>
      <c r="Q80" s="296">
        <f>MIN(16,'Boys Si Main Draw Prep'!R5)</f>
        <v>0</v>
      </c>
    </row>
    <row r="81" spans="1:18" s="20" customFormat="1" ht="9.75">
      <c r="A81" s="188"/>
      <c r="B81" s="189" t="s">
        <v>52</v>
      </c>
      <c r="C81" s="189" t="s">
        <v>53</v>
      </c>
      <c r="D81" s="189" t="s">
        <v>54</v>
      </c>
      <c r="E81" s="190" t="s">
        <v>55</v>
      </c>
      <c r="F81" s="190" t="s">
        <v>14</v>
      </c>
      <c r="G81" s="190"/>
      <c r="H81" s="190" t="s">
        <v>56</v>
      </c>
      <c r="I81" s="190"/>
      <c r="J81" s="189" t="s">
        <v>57</v>
      </c>
      <c r="K81" s="191"/>
      <c r="L81" s="189" t="s">
        <v>87</v>
      </c>
      <c r="M81" s="191"/>
      <c r="N81" s="189" t="s">
        <v>148</v>
      </c>
      <c r="O81" s="191"/>
      <c r="P81" s="189" t="s">
        <v>149</v>
      </c>
      <c r="Q81" s="192"/>
    </row>
    <row r="82" spans="1:18" s="20" customFormat="1" ht="3.75" customHeight="1">
      <c r="A82" s="193"/>
      <c r="B82" s="194"/>
      <c r="C82" s="91"/>
      <c r="D82" s="194"/>
      <c r="E82" s="195"/>
      <c r="F82" s="195"/>
      <c r="G82" s="196"/>
      <c r="H82" s="195"/>
      <c r="I82" s="197"/>
      <c r="J82" s="194"/>
      <c r="K82" s="197"/>
      <c r="L82" s="194"/>
      <c r="M82" s="197"/>
      <c r="N82" s="194"/>
      <c r="O82" s="197"/>
      <c r="P82" s="194"/>
      <c r="Q82" s="198"/>
    </row>
    <row r="83" spans="1:18" s="50" customFormat="1" ht="10.5" customHeight="1">
      <c r="A83" s="200" t="s">
        <v>151</v>
      </c>
      <c r="B83" s="202" t="str">
        <f>IF($D83="","",VLOOKUP($D83,'Boys Si Main Draw Prep'!$A$7:$P$134,15))</f>
        <v/>
      </c>
      <c r="C83" s="202" t="str">
        <f>IF($D83="","",VLOOKUP($D83,'Boys Si Main Draw Prep'!$A$7:$P$134,16))</f>
        <v/>
      </c>
      <c r="D83" s="203"/>
      <c r="E83" s="204" t="str">
        <f>UPPER(IF($D83="","",VLOOKUP($D83,'Boys Si Main Draw Prep'!$A$7:$P$134,2)))</f>
        <v/>
      </c>
      <c r="F83" s="204" t="str">
        <f>IF($D83="","",VLOOKUP($D83,'Boys Si Main Draw Prep'!$A$7:$P$134,3))</f>
        <v/>
      </c>
      <c r="G83" s="204"/>
      <c r="H83" s="204" t="str">
        <f>IF($D83="","",VLOOKUP($D83,'Boys Si Main Draw Prep'!$A$7:$P$134,4))</f>
        <v/>
      </c>
      <c r="I83" s="606"/>
      <c r="J83" s="607" t="str">
        <f>UPPER(IF(OR(I84="a",I84="as"),E83,IF(OR(I84="b",I84="bs"),E84,)))</f>
        <v/>
      </c>
      <c r="K83" s="608"/>
      <c r="L83" s="609"/>
      <c r="M83" s="609"/>
      <c r="N83" s="609"/>
      <c r="O83" s="609"/>
      <c r="P83" s="609"/>
      <c r="Q83" s="610" t="s">
        <v>152</v>
      </c>
      <c r="R83" s="213"/>
    </row>
    <row r="84" spans="1:18" s="50" customFormat="1" ht="9.6" customHeight="1">
      <c r="A84" s="305" t="s">
        <v>153</v>
      </c>
      <c r="B84" s="202" t="str">
        <f>IF($D84="","",VLOOKUP($D84,'Boys Si Main Draw Prep'!$A$7:$P$134,15))</f>
        <v/>
      </c>
      <c r="C84" s="202" t="str">
        <f>IF($D84="","",VLOOKUP($D84,'Boys Si Main Draw Prep'!$A$7:$P$134,16))</f>
        <v/>
      </c>
      <c r="D84" s="203"/>
      <c r="E84" s="223" t="str">
        <f>UPPER(IF($D84="","",VLOOKUP($D84,'Boys Si Main Draw Prep'!$A$7:$P$134,2)))</f>
        <v/>
      </c>
      <c r="F84" s="223" t="str">
        <f>IF($D84="","",VLOOKUP($D84,'Boys Si Main Draw Prep'!$A$7:$P$134,3))</f>
        <v/>
      </c>
      <c r="G84" s="223"/>
      <c r="H84" s="223" t="str">
        <f>IF($D84="","",VLOOKUP($D84,'Boys Si Main Draw Prep'!$A$7:$P$134,4))</f>
        <v/>
      </c>
      <c r="I84" s="611"/>
      <c r="J84" s="612"/>
      <c r="K84" s="613"/>
      <c r="L84" s="607" t="str">
        <f>UPPER(IF(OR(K84="a",K84="as"),J83,IF(OR(K84="b",K84="bs"),J85,)))</f>
        <v/>
      </c>
      <c r="M84" s="608"/>
      <c r="N84" s="609"/>
      <c r="O84" s="609"/>
      <c r="P84" s="609"/>
      <c r="Q84" s="609"/>
      <c r="R84" s="213"/>
    </row>
    <row r="85" spans="1:18" s="50" customFormat="1" ht="9.6" customHeight="1">
      <c r="A85" s="215" t="s">
        <v>154</v>
      </c>
      <c r="B85" s="202" t="str">
        <f>IF($D85="","",VLOOKUP($D85,'Boys Si Main Draw Prep'!$A$7:$P$134,15))</f>
        <v/>
      </c>
      <c r="C85" s="202" t="str">
        <f>IF($D85="","",VLOOKUP($D85,'Boys Si Main Draw Prep'!$A$7:$P$134,16))</f>
        <v/>
      </c>
      <c r="D85" s="203"/>
      <c r="E85" s="223" t="str">
        <f>UPPER(IF($D85="","",VLOOKUP($D85,'Boys Si Main Draw Prep'!$A$7:$P$134,2)))</f>
        <v/>
      </c>
      <c r="F85" s="223" t="str">
        <f>IF($D85="","",VLOOKUP($D85,'Boys Si Main Draw Prep'!$A$7:$P$134,3))</f>
        <v/>
      </c>
      <c r="G85" s="223"/>
      <c r="H85" s="223" t="str">
        <f>IF($D85="","",VLOOKUP($D85,'Boys Si Main Draw Prep'!$A$7:$P$134,4))</f>
        <v/>
      </c>
      <c r="I85" s="606"/>
      <c r="J85" s="607" t="str">
        <f>UPPER(IF(OR(I86="a",I86="as"),E85,IF(OR(I86="b",I86="bs"),E86,)))</f>
        <v/>
      </c>
      <c r="K85" s="614"/>
      <c r="L85" s="612"/>
      <c r="M85" s="615"/>
      <c r="N85" s="609"/>
      <c r="O85" s="609"/>
      <c r="P85" s="609"/>
      <c r="Q85" s="609"/>
      <c r="R85" s="213"/>
    </row>
    <row r="86" spans="1:18" s="50" customFormat="1" ht="9.6" customHeight="1">
      <c r="A86" s="215" t="s">
        <v>155</v>
      </c>
      <c r="B86" s="202" t="str">
        <f>IF($D86="","",VLOOKUP($D86,'Boys Si Main Draw Prep'!$A$7:$P$134,15))</f>
        <v/>
      </c>
      <c r="C86" s="202" t="str">
        <f>IF($D86="","",VLOOKUP($D86,'Boys Si Main Draw Prep'!$A$7:$P$134,16))</f>
        <v/>
      </c>
      <c r="D86" s="203"/>
      <c r="E86" s="223" t="str">
        <f>UPPER(IF($D86="","",VLOOKUP($D86,'Boys Si Main Draw Prep'!$A$7:$P$134,2)))</f>
        <v/>
      </c>
      <c r="F86" s="223" t="str">
        <f>IF($D86="","",VLOOKUP($D86,'Boys Si Main Draw Prep'!$A$7:$P$134,3))</f>
        <v/>
      </c>
      <c r="G86" s="223"/>
      <c r="H86" s="223" t="str">
        <f>IF($D86="","",VLOOKUP($D86,'Boys Si Main Draw Prep'!$A$7:$P$134,4))</f>
        <v/>
      </c>
      <c r="I86" s="611"/>
      <c r="J86" s="612"/>
      <c r="K86" s="616"/>
      <c r="L86" s="617" t="s">
        <v>15</v>
      </c>
      <c r="M86" s="618"/>
      <c r="N86" s="607" t="str">
        <f>UPPER(IF(OR(M86="a",M86="as"),L84,IF(OR(M86="b",M86="bs"),L88,)))</f>
        <v/>
      </c>
      <c r="O86" s="608"/>
      <c r="P86" s="609"/>
      <c r="Q86" s="609"/>
      <c r="R86" s="213"/>
    </row>
    <row r="87" spans="1:18" s="50" customFormat="1" ht="9.6" customHeight="1">
      <c r="A87" s="215" t="s">
        <v>156</v>
      </c>
      <c r="B87" s="202" t="str">
        <f>IF($D87="","",VLOOKUP($D87,'Boys Si Main Draw Prep'!$A$7:$P$134,15))</f>
        <v/>
      </c>
      <c r="C87" s="202" t="str">
        <f>IF($D87="","",VLOOKUP($D87,'Boys Si Main Draw Prep'!$A$7:$P$134,16))</f>
        <v/>
      </c>
      <c r="D87" s="203"/>
      <c r="E87" s="223" t="str">
        <f>UPPER(IF($D87="","",VLOOKUP($D87,'Boys Si Main Draw Prep'!$A$7:$P$134,2)))</f>
        <v/>
      </c>
      <c r="F87" s="223" t="str">
        <f>IF($D87="","",VLOOKUP($D87,'Boys Si Main Draw Prep'!$A$7:$P$134,3))</f>
        <v/>
      </c>
      <c r="G87" s="223"/>
      <c r="H87" s="223" t="str">
        <f>IF($D87="","",VLOOKUP($D87,'Boys Si Main Draw Prep'!$A$7:$P$134,4))</f>
        <v/>
      </c>
      <c r="I87" s="606"/>
      <c r="J87" s="607" t="str">
        <f>UPPER(IF(OR(I88="a",I88="as"),E87,IF(OR(I88="b",I88="bs"),E88,)))</f>
        <v/>
      </c>
      <c r="K87" s="608"/>
      <c r="L87" s="619"/>
      <c r="M87" s="620"/>
      <c r="N87" s="612"/>
      <c r="O87" s="621"/>
      <c r="P87" s="609"/>
      <c r="Q87" s="609"/>
      <c r="R87" s="213"/>
    </row>
    <row r="88" spans="1:18" s="50" customFormat="1" ht="9.6" customHeight="1">
      <c r="A88" s="215" t="s">
        <v>157</v>
      </c>
      <c r="B88" s="202" t="str">
        <f>IF($D88="","",VLOOKUP($D88,'Boys Si Main Draw Prep'!$A$7:$P$134,15))</f>
        <v/>
      </c>
      <c r="C88" s="202" t="str">
        <f>IF($D88="","",VLOOKUP($D88,'Boys Si Main Draw Prep'!$A$7:$P$134,16))</f>
        <v/>
      </c>
      <c r="D88" s="203"/>
      <c r="E88" s="223" t="str">
        <f>UPPER(IF($D88="","",VLOOKUP($D88,'Boys Si Main Draw Prep'!$A$7:$P$134,2)))</f>
        <v/>
      </c>
      <c r="F88" s="223" t="str">
        <f>IF($D88="","",VLOOKUP($D88,'Boys Si Main Draw Prep'!$A$7:$P$134,3))</f>
        <v/>
      </c>
      <c r="G88" s="223"/>
      <c r="H88" s="223" t="str">
        <f>IF($D88="","",VLOOKUP($D88,'Boys Si Main Draw Prep'!$A$7:$P$134,4))</f>
        <v/>
      </c>
      <c r="I88" s="611"/>
      <c r="J88" s="612"/>
      <c r="K88" s="613"/>
      <c r="L88" s="607" t="str">
        <f>UPPER(IF(OR(K88="a",K88="as"),J87,IF(OR(K88="b",K88="bs"),J89,)))</f>
        <v/>
      </c>
      <c r="M88" s="622"/>
      <c r="N88" s="609"/>
      <c r="O88" s="615"/>
      <c r="P88" s="609"/>
      <c r="Q88" s="609"/>
      <c r="R88" s="213"/>
    </row>
    <row r="89" spans="1:18" s="50" customFormat="1" ht="9.6" customHeight="1">
      <c r="A89" s="305" t="s">
        <v>158</v>
      </c>
      <c r="B89" s="202" t="str">
        <f>IF($D89="","",VLOOKUP($D89,'Boys Si Main Draw Prep'!$A$7:$P$134,15))</f>
        <v/>
      </c>
      <c r="C89" s="202" t="str">
        <f>IF($D89="","",VLOOKUP($D89,'Boys Si Main Draw Prep'!$A$7:$P$134,16))</f>
        <v/>
      </c>
      <c r="D89" s="203"/>
      <c r="E89" s="223" t="str">
        <f>UPPER(IF($D89="","",VLOOKUP($D89,'Boys Si Main Draw Prep'!$A$7:$P$134,2)))</f>
        <v/>
      </c>
      <c r="F89" s="223" t="str">
        <f>IF($D89="","",VLOOKUP($D89,'Boys Si Main Draw Prep'!$A$7:$P$134,3))</f>
        <v/>
      </c>
      <c r="G89" s="223"/>
      <c r="H89" s="223" t="str">
        <f>IF($D89="","",VLOOKUP($D89,'Boys Si Main Draw Prep'!$A$7:$P$134,4))</f>
        <v/>
      </c>
      <c r="I89" s="606"/>
      <c r="J89" s="607" t="str">
        <f>UPPER(IF(OR(I90="a",I90="as"),E89,IF(OR(I90="b",I90="bs"),E90,)))</f>
        <v/>
      </c>
      <c r="K89" s="623"/>
      <c r="L89" s="612"/>
      <c r="M89" s="616"/>
      <c r="N89" s="609"/>
      <c r="O89" s="615"/>
      <c r="P89" s="609"/>
      <c r="Q89" s="609"/>
      <c r="R89" s="213"/>
    </row>
    <row r="90" spans="1:18" s="50" customFormat="1" ht="9.6" customHeight="1">
      <c r="A90" s="305" t="s">
        <v>159</v>
      </c>
      <c r="B90" s="202" t="str">
        <f>IF($D90="","",VLOOKUP($D90,'Boys Si Main Draw Prep'!$A$7:$P$134,15))</f>
        <v/>
      </c>
      <c r="C90" s="202" t="str">
        <f>IF($D90="","",VLOOKUP($D90,'Boys Si Main Draw Prep'!$A$7:$P$134,16))</f>
        <v/>
      </c>
      <c r="D90" s="203"/>
      <c r="E90" s="223" t="str">
        <f>UPPER(IF($D90="","",VLOOKUP($D90,'Boys Si Main Draw Prep'!$A$7:$P$134,2)))</f>
        <v/>
      </c>
      <c r="F90" s="223" t="str">
        <f>IF($D90="","",VLOOKUP($D90,'Boys Si Main Draw Prep'!$A$7:$P$134,3))</f>
        <v/>
      </c>
      <c r="G90" s="223"/>
      <c r="H90" s="223" t="str">
        <f>IF($D90="","",VLOOKUP($D90,'Boys Si Main Draw Prep'!$A$7:$P$134,4))</f>
        <v/>
      </c>
      <c r="I90" s="611"/>
      <c r="J90" s="612"/>
      <c r="K90" s="609"/>
      <c r="L90" s="616"/>
      <c r="M90" s="624"/>
      <c r="N90" s="617" t="s">
        <v>15</v>
      </c>
      <c r="O90" s="618"/>
      <c r="P90" s="607" t="str">
        <f>UPPER(IF(OR(O90="a",O90="as"),N86,IF(OR(O90="b",O90="bs"),N94,)))</f>
        <v/>
      </c>
      <c r="Q90" s="608"/>
      <c r="R90" s="213"/>
    </row>
    <row r="91" spans="1:18" s="50" customFormat="1" ht="9.6" customHeight="1">
      <c r="A91" s="305" t="s">
        <v>160</v>
      </c>
      <c r="B91" s="202" t="str">
        <f>IF($D91="","",VLOOKUP($D91,'Boys Si Main Draw Prep'!$A$7:$P$134,15))</f>
        <v/>
      </c>
      <c r="C91" s="202" t="str">
        <f>IF($D91="","",VLOOKUP($D91,'Boys Si Main Draw Prep'!$A$7:$P$134,16))</f>
        <v/>
      </c>
      <c r="D91" s="203"/>
      <c r="E91" s="223" t="str">
        <f>UPPER(IF($D91="","",VLOOKUP($D91,'Boys Si Main Draw Prep'!$A$7:$P$134,2)))</f>
        <v/>
      </c>
      <c r="F91" s="223" t="str">
        <f>IF($D91="","",VLOOKUP($D91,'Boys Si Main Draw Prep'!$A$7:$P$134,3))</f>
        <v/>
      </c>
      <c r="G91" s="223"/>
      <c r="H91" s="223" t="str">
        <f>IF($D91="","",VLOOKUP($D91,'Boys Si Main Draw Prep'!$A$7:$P$134,4))</f>
        <v/>
      </c>
      <c r="I91" s="606"/>
      <c r="J91" s="607" t="str">
        <f>UPPER(IF(OR(I92="a",I92="as"),E91,IF(OR(I92="b",I92="bs"),E92,)))</f>
        <v/>
      </c>
      <c r="K91" s="608"/>
      <c r="L91" s="609"/>
      <c r="M91" s="609"/>
      <c r="N91" s="609"/>
      <c r="O91" s="615"/>
      <c r="P91" s="612"/>
      <c r="Q91" s="616"/>
      <c r="R91" s="213"/>
    </row>
    <row r="92" spans="1:18" s="50" customFormat="1" ht="9.6" customHeight="1">
      <c r="A92" s="305" t="s">
        <v>161</v>
      </c>
      <c r="B92" s="202" t="str">
        <f>IF($D92="","",VLOOKUP($D92,'Boys Si Main Draw Prep'!$A$7:$P$134,15))</f>
        <v/>
      </c>
      <c r="C92" s="202" t="str">
        <f>IF($D92="","",VLOOKUP($D92,'Boys Si Main Draw Prep'!$A$7:$P$134,16))</f>
        <v/>
      </c>
      <c r="D92" s="203"/>
      <c r="E92" s="223" t="str">
        <f>UPPER(IF($D92="","",VLOOKUP($D92,'Boys Si Main Draw Prep'!$A$7:$P$134,2)))</f>
        <v/>
      </c>
      <c r="F92" s="223" t="str">
        <f>IF($D92="","",VLOOKUP($D92,'Boys Si Main Draw Prep'!$A$7:$P$134,3))</f>
        <v/>
      </c>
      <c r="G92" s="223"/>
      <c r="H92" s="223" t="str">
        <f>IF($D92="","",VLOOKUP($D92,'Boys Si Main Draw Prep'!$A$7:$P$134,4))</f>
        <v/>
      </c>
      <c r="I92" s="611"/>
      <c r="J92" s="612"/>
      <c r="K92" s="613"/>
      <c r="L92" s="607" t="str">
        <f>UPPER(IF(OR(K92="a",K92="as"),J91,IF(OR(K92="b",K92="bs"),J93,)))</f>
        <v/>
      </c>
      <c r="M92" s="608"/>
      <c r="N92" s="609"/>
      <c r="O92" s="615"/>
      <c r="P92" s="609"/>
      <c r="Q92" s="616"/>
      <c r="R92" s="213"/>
    </row>
    <row r="93" spans="1:18" s="50" customFormat="1" ht="9.6" customHeight="1">
      <c r="A93" s="215" t="s">
        <v>162</v>
      </c>
      <c r="B93" s="202" t="str">
        <f>IF($D93="","",VLOOKUP($D93,'Boys Si Main Draw Prep'!$A$7:$P$134,15))</f>
        <v/>
      </c>
      <c r="C93" s="202" t="str">
        <f>IF($D93="","",VLOOKUP($D93,'Boys Si Main Draw Prep'!$A$7:$P$134,16))</f>
        <v/>
      </c>
      <c r="D93" s="203"/>
      <c r="E93" s="223" t="str">
        <f>UPPER(IF($D93="","",VLOOKUP($D93,'Boys Si Main Draw Prep'!$A$7:$P$134,2)))</f>
        <v/>
      </c>
      <c r="F93" s="223" t="str">
        <f>IF($D93="","",VLOOKUP($D93,'Boys Si Main Draw Prep'!$A$7:$P$134,3))</f>
        <v/>
      </c>
      <c r="G93" s="223"/>
      <c r="H93" s="223" t="str">
        <f>IF($D93="","",VLOOKUP($D93,'Boys Si Main Draw Prep'!$A$7:$P$134,4))</f>
        <v/>
      </c>
      <c r="I93" s="606"/>
      <c r="J93" s="607" t="str">
        <f>UPPER(IF(OR(I94="a",I94="as"),E93,IF(OR(I94="b",I94="bs"),E94,)))</f>
        <v/>
      </c>
      <c r="K93" s="614"/>
      <c r="L93" s="612"/>
      <c r="M93" s="615"/>
      <c r="N93" s="609"/>
      <c r="O93" s="615"/>
      <c r="P93" s="609"/>
      <c r="Q93" s="616"/>
      <c r="R93" s="213"/>
    </row>
    <row r="94" spans="1:18" s="50" customFormat="1" ht="9.6" customHeight="1">
      <c r="A94" s="215" t="s">
        <v>163</v>
      </c>
      <c r="B94" s="202" t="str">
        <f>IF($D94="","",VLOOKUP($D94,'Boys Si Main Draw Prep'!$A$7:$P$134,15))</f>
        <v/>
      </c>
      <c r="C94" s="202" t="str">
        <f>IF($D94="","",VLOOKUP($D94,'Boys Si Main Draw Prep'!$A$7:$P$134,16))</f>
        <v/>
      </c>
      <c r="D94" s="203"/>
      <c r="E94" s="223" t="str">
        <f>UPPER(IF($D94="","",VLOOKUP($D94,'Boys Si Main Draw Prep'!$A$7:$P$134,2)))</f>
        <v/>
      </c>
      <c r="F94" s="223" t="str">
        <f>IF($D94="","",VLOOKUP($D94,'Boys Si Main Draw Prep'!$A$7:$P$134,3))</f>
        <v/>
      </c>
      <c r="G94" s="223"/>
      <c r="H94" s="223" t="str">
        <f>IF($D94="","",VLOOKUP($D94,'Boys Si Main Draw Prep'!$A$7:$P$134,4))</f>
        <v/>
      </c>
      <c r="I94" s="611"/>
      <c r="J94" s="612"/>
      <c r="K94" s="616"/>
      <c r="L94" s="617" t="s">
        <v>15</v>
      </c>
      <c r="M94" s="618"/>
      <c r="N94" s="607" t="str">
        <f>UPPER(IF(OR(M94="a",M94="as"),L92,IF(OR(M94="b",M94="bs"),L96,)))</f>
        <v/>
      </c>
      <c r="O94" s="623"/>
      <c r="P94" s="609"/>
      <c r="Q94" s="616"/>
      <c r="R94" s="213"/>
    </row>
    <row r="95" spans="1:18" s="50" customFormat="1" ht="9.6" customHeight="1">
      <c r="A95" s="215" t="s">
        <v>164</v>
      </c>
      <c r="B95" s="202" t="str">
        <f>IF($D95="","",VLOOKUP($D95,'Boys Si Main Draw Prep'!$A$7:$P$134,15))</f>
        <v/>
      </c>
      <c r="C95" s="202" t="str">
        <f>IF($D95="","",VLOOKUP($D95,'Boys Si Main Draw Prep'!$A$7:$P$134,16))</f>
        <v/>
      </c>
      <c r="D95" s="203"/>
      <c r="E95" s="223" t="str">
        <f>UPPER(IF($D95="","",VLOOKUP($D95,'Boys Si Main Draw Prep'!$A$7:$P$134,2)))</f>
        <v/>
      </c>
      <c r="F95" s="223" t="str">
        <f>IF($D95="","",VLOOKUP($D95,'Boys Si Main Draw Prep'!$A$7:$P$134,3))</f>
        <v/>
      </c>
      <c r="G95" s="223"/>
      <c r="H95" s="223" t="str">
        <f>IF($D95="","",VLOOKUP($D95,'Boys Si Main Draw Prep'!$A$7:$P$134,4))</f>
        <v/>
      </c>
      <c r="I95" s="606"/>
      <c r="J95" s="607" t="str">
        <f>UPPER(IF(OR(I96="a",I96="as"),E95,IF(OR(I96="b",I96="bs"),E96,)))</f>
        <v/>
      </c>
      <c r="K95" s="608"/>
      <c r="L95" s="619"/>
      <c r="M95" s="620"/>
      <c r="N95" s="612"/>
      <c r="O95" s="609"/>
      <c r="P95" s="609"/>
      <c r="Q95" s="616"/>
      <c r="R95" s="213"/>
    </row>
    <row r="96" spans="1:18" s="50" customFormat="1" ht="9.6" customHeight="1">
      <c r="A96" s="215" t="s">
        <v>165</v>
      </c>
      <c r="B96" s="202" t="str">
        <f>IF($D96="","",VLOOKUP($D96,'Boys Si Main Draw Prep'!$A$7:$P$134,15))</f>
        <v/>
      </c>
      <c r="C96" s="202" t="str">
        <f>IF($D96="","",VLOOKUP($D96,'Boys Si Main Draw Prep'!$A$7:$P$134,16))</f>
        <v/>
      </c>
      <c r="D96" s="203"/>
      <c r="E96" s="223" t="str">
        <f>UPPER(IF($D96="","",VLOOKUP($D96,'Boys Si Main Draw Prep'!$A$7:$P$134,2)))</f>
        <v/>
      </c>
      <c r="F96" s="223" t="str">
        <f>IF($D96="","",VLOOKUP($D96,'Boys Si Main Draw Prep'!$A$7:$P$134,3))</f>
        <v/>
      </c>
      <c r="G96" s="223"/>
      <c r="H96" s="223" t="str">
        <f>IF($D96="","",VLOOKUP($D96,'Boys Si Main Draw Prep'!$A$7:$P$134,4))</f>
        <v/>
      </c>
      <c r="I96" s="611"/>
      <c r="J96" s="612"/>
      <c r="K96" s="613"/>
      <c r="L96" s="607" t="str">
        <f>UPPER(IF(OR(K96="a",K96="as"),J95,IF(OR(K96="b",K96="bs"),J97,)))</f>
        <v/>
      </c>
      <c r="M96" s="622"/>
      <c r="N96" s="609"/>
      <c r="O96" s="609"/>
      <c r="P96" s="609"/>
      <c r="Q96" s="616"/>
      <c r="R96" s="213"/>
    </row>
    <row r="97" spans="1:18" s="50" customFormat="1" ht="9.6" customHeight="1">
      <c r="A97" s="305" t="s">
        <v>166</v>
      </c>
      <c r="B97" s="202" t="str">
        <f>IF($D97="","",VLOOKUP($D97,'Boys Si Main Draw Prep'!$A$7:$P$134,15))</f>
        <v/>
      </c>
      <c r="C97" s="202" t="str">
        <f>IF($D97="","",VLOOKUP($D97,'Boys Si Main Draw Prep'!$A$7:$P$134,16))</f>
        <v/>
      </c>
      <c r="D97" s="203"/>
      <c r="E97" s="223" t="str">
        <f>UPPER(IF($D97="","",VLOOKUP($D97,'Boys Si Main Draw Prep'!$A$7:$P$134,2)))</f>
        <v/>
      </c>
      <c r="F97" s="223" t="str">
        <f>IF($D97="","",VLOOKUP($D97,'Boys Si Main Draw Prep'!$A$7:$P$134,3))</f>
        <v/>
      </c>
      <c r="G97" s="223"/>
      <c r="H97" s="223" t="str">
        <f>IF($D97="","",VLOOKUP($D97,'Boys Si Main Draw Prep'!$A$7:$P$134,4))</f>
        <v/>
      </c>
      <c r="I97" s="606"/>
      <c r="J97" s="607" t="str">
        <f>UPPER(IF(OR(I98="a",I98="as"),E97,IF(OR(I98="b",I98="bs"),E98,)))</f>
        <v/>
      </c>
      <c r="K97" s="623"/>
      <c r="L97" s="612"/>
      <c r="M97" s="616"/>
      <c r="N97" s="609"/>
      <c r="O97" s="609"/>
      <c r="P97" s="609"/>
      <c r="Q97" s="616"/>
      <c r="R97" s="213"/>
    </row>
    <row r="98" spans="1:18" s="50" customFormat="1" ht="9.6" customHeight="1">
      <c r="A98" s="241" t="s">
        <v>167</v>
      </c>
      <c r="B98" s="202" t="str">
        <f>IF($D98="","",VLOOKUP($D98,'Boys Si Main Draw Prep'!$A$7:$P$134,15))</f>
        <v/>
      </c>
      <c r="C98" s="202" t="str">
        <f>IF($D98="","",VLOOKUP($D98,'Boys Si Main Draw Prep'!$A$7:$P$134,16))</f>
        <v/>
      </c>
      <c r="D98" s="203"/>
      <c r="E98" s="204" t="str">
        <f>UPPER(IF($D98="","",VLOOKUP($D98,'Boys Si Main Draw Prep'!$A$7:$P$134,2)))</f>
        <v/>
      </c>
      <c r="F98" s="204" t="str">
        <f>IF($D98="","",VLOOKUP($D98,'Boys Si Main Draw Prep'!$A$7:$P$134,3))</f>
        <v/>
      </c>
      <c r="G98" s="204"/>
      <c r="H98" s="204" t="str">
        <f>IF($D98="","",VLOOKUP($D98,'Boys Si Main Draw Prep'!$A$7:$P$134,4))</f>
        <v/>
      </c>
      <c r="I98" s="611"/>
      <c r="J98" s="612"/>
      <c r="K98" s="609"/>
      <c r="L98" s="616"/>
      <c r="M98" s="624"/>
      <c r="N98" s="616"/>
      <c r="O98" s="616"/>
      <c r="P98" s="616"/>
      <c r="Q98" s="616"/>
      <c r="R98" s="213"/>
    </row>
    <row r="99" spans="1:18" s="50" customFormat="1" ht="9.6" customHeight="1">
      <c r="A99" s="200" t="s">
        <v>168</v>
      </c>
      <c r="B99" s="202" t="str">
        <f>IF($D99="","",VLOOKUP($D99,'Boys Si Main Draw Prep'!$A$7:$P$134,15))</f>
        <v/>
      </c>
      <c r="C99" s="202" t="str">
        <f>IF($D99="","",VLOOKUP($D99,'Boys Si Main Draw Prep'!$A$7:$P$134,16))</f>
        <v/>
      </c>
      <c r="D99" s="203"/>
      <c r="E99" s="204" t="str">
        <f>UPPER(IF($D99="","",VLOOKUP($D99,'Boys Si Main Draw Prep'!$A$7:$P$134,2)))</f>
        <v/>
      </c>
      <c r="F99" s="204" t="str">
        <f>IF($D99="","",VLOOKUP($D99,'Boys Si Main Draw Prep'!$A$7:$P$134,3))</f>
        <v/>
      </c>
      <c r="G99" s="204"/>
      <c r="H99" s="204" t="str">
        <f>IF($D99="","",VLOOKUP($D99,'Boys Si Main Draw Prep'!$A$7:$P$134,4))</f>
        <v/>
      </c>
      <c r="I99" s="606"/>
      <c r="J99" s="607" t="str">
        <f>UPPER(IF(OR(I100="a",I100="as"),E99,IF(OR(I100="b",I100="bs"),E100,)))</f>
        <v/>
      </c>
      <c r="K99" s="608"/>
      <c r="L99" s="609"/>
      <c r="M99" s="609"/>
      <c r="N99" s="609"/>
      <c r="O99" s="609"/>
      <c r="P99" s="609"/>
      <c r="Q99" s="616"/>
      <c r="R99" s="213"/>
    </row>
    <row r="100" spans="1:18" s="50" customFormat="1" ht="9.6" customHeight="1">
      <c r="A100" s="305" t="s">
        <v>169</v>
      </c>
      <c r="B100" s="202" t="str">
        <f>IF($D100="","",VLOOKUP($D100,'Boys Si Main Draw Prep'!$A$7:$P$134,15))</f>
        <v/>
      </c>
      <c r="C100" s="202" t="str">
        <f>IF($D100="","",VLOOKUP($D100,'Boys Si Main Draw Prep'!$A$7:$P$134,16))</f>
        <v/>
      </c>
      <c r="D100" s="203"/>
      <c r="E100" s="223" t="str">
        <f>UPPER(IF($D100="","",VLOOKUP($D100,'Boys Si Main Draw Prep'!$A$7:$P$134,2)))</f>
        <v/>
      </c>
      <c r="F100" s="223" t="str">
        <f>IF($D100="","",VLOOKUP($D100,'Boys Si Main Draw Prep'!$A$7:$P$134,3))</f>
        <v/>
      </c>
      <c r="G100" s="223"/>
      <c r="H100" s="223" t="str">
        <f>IF($D100="","",VLOOKUP($D100,'Boys Si Main Draw Prep'!$A$7:$P$134,4))</f>
        <v/>
      </c>
      <c r="I100" s="611"/>
      <c r="J100" s="612"/>
      <c r="K100" s="613"/>
      <c r="L100" s="607" t="str">
        <f>UPPER(IF(OR(K100="a",K100="as"),J99,IF(OR(K100="b",K100="bs"),J101,)))</f>
        <v/>
      </c>
      <c r="M100" s="608"/>
      <c r="N100" s="609"/>
      <c r="O100" s="609"/>
      <c r="P100" s="609"/>
      <c r="Q100" s="616"/>
      <c r="R100" s="213"/>
    </row>
    <row r="101" spans="1:18" s="50" customFormat="1" ht="9.6" customHeight="1">
      <c r="A101" s="215" t="s">
        <v>170</v>
      </c>
      <c r="B101" s="202" t="str">
        <f>IF($D101="","",VLOOKUP($D101,'Boys Si Main Draw Prep'!$A$7:$P$134,15))</f>
        <v/>
      </c>
      <c r="C101" s="202" t="str">
        <f>IF($D101="","",VLOOKUP($D101,'Boys Si Main Draw Prep'!$A$7:$P$134,16))</f>
        <v/>
      </c>
      <c r="D101" s="203"/>
      <c r="E101" s="223" t="str">
        <f>UPPER(IF($D101="","",VLOOKUP($D101,'Boys Si Main Draw Prep'!$A$7:$P$134,2)))</f>
        <v/>
      </c>
      <c r="F101" s="223" t="str">
        <f>IF($D101="","",VLOOKUP($D101,'Boys Si Main Draw Prep'!$A$7:$P$134,3))</f>
        <v/>
      </c>
      <c r="G101" s="223"/>
      <c r="H101" s="223" t="str">
        <f>IF($D101="","",VLOOKUP($D101,'Boys Si Main Draw Prep'!$A$7:$P$134,4))</f>
        <v/>
      </c>
      <c r="I101" s="606"/>
      <c r="J101" s="607" t="str">
        <f>UPPER(IF(OR(I102="a",I102="as"),E101,IF(OR(I102="b",I102="bs"),E102,)))</f>
        <v/>
      </c>
      <c r="K101" s="614"/>
      <c r="L101" s="612"/>
      <c r="M101" s="615"/>
      <c r="N101" s="609"/>
      <c r="O101" s="609"/>
      <c r="P101" s="609"/>
      <c r="Q101" s="616"/>
      <c r="R101" s="213"/>
    </row>
    <row r="102" spans="1:18" s="50" customFormat="1" ht="9.6" customHeight="1">
      <c r="A102" s="215" t="s">
        <v>171</v>
      </c>
      <c r="B102" s="202" t="str">
        <f>IF($D102="","",VLOOKUP($D102,'Boys Si Main Draw Prep'!$A$7:$P$134,15))</f>
        <v/>
      </c>
      <c r="C102" s="202" t="str">
        <f>IF($D102="","",VLOOKUP($D102,'Boys Si Main Draw Prep'!$A$7:$P$134,16))</f>
        <v/>
      </c>
      <c r="D102" s="203"/>
      <c r="E102" s="223" t="str">
        <f>UPPER(IF($D102="","",VLOOKUP($D102,'Boys Si Main Draw Prep'!$A$7:$P$134,2)))</f>
        <v/>
      </c>
      <c r="F102" s="223" t="str">
        <f>IF($D102="","",VLOOKUP($D102,'Boys Si Main Draw Prep'!$A$7:$P$134,3))</f>
        <v/>
      </c>
      <c r="G102" s="223"/>
      <c r="H102" s="223" t="str">
        <f>IF($D102="","",VLOOKUP($D102,'Boys Si Main Draw Prep'!$A$7:$P$134,4))</f>
        <v/>
      </c>
      <c r="I102" s="611"/>
      <c r="J102" s="612"/>
      <c r="K102" s="616"/>
      <c r="L102" s="617" t="s">
        <v>15</v>
      </c>
      <c r="M102" s="618"/>
      <c r="N102" s="607" t="str">
        <f>UPPER(IF(OR(M102="a",M102="as"),L100,IF(OR(M102="b",M102="bs"),L104,)))</f>
        <v/>
      </c>
      <c r="O102" s="608"/>
      <c r="P102" s="609"/>
      <c r="Q102" s="609"/>
      <c r="R102" s="213"/>
    </row>
    <row r="103" spans="1:18" s="50" customFormat="1" ht="9.6" customHeight="1">
      <c r="A103" s="215" t="s">
        <v>172</v>
      </c>
      <c r="B103" s="202" t="str">
        <f>IF($D103="","",VLOOKUP($D103,'Boys Si Main Draw Prep'!$A$7:$P$134,15))</f>
        <v/>
      </c>
      <c r="C103" s="202" t="str">
        <f>IF($D103="","",VLOOKUP($D103,'Boys Si Main Draw Prep'!$A$7:$P$134,16))</f>
        <v/>
      </c>
      <c r="D103" s="203"/>
      <c r="E103" s="223" t="str">
        <f>UPPER(IF($D103="","",VLOOKUP($D103,'Boys Si Main Draw Prep'!$A$7:$P$134,2)))</f>
        <v/>
      </c>
      <c r="F103" s="223" t="str">
        <f>IF($D103="","",VLOOKUP($D103,'Boys Si Main Draw Prep'!$A$7:$P$134,3))</f>
        <v/>
      </c>
      <c r="G103" s="223"/>
      <c r="H103" s="223" t="str">
        <f>IF($D103="","",VLOOKUP($D103,'Boys Si Main Draw Prep'!$A$7:$P$134,4))</f>
        <v/>
      </c>
      <c r="I103" s="606"/>
      <c r="J103" s="607" t="str">
        <f>UPPER(IF(OR(I104="a",I104="as"),E103,IF(OR(I104="b",I104="bs"),E104,)))</f>
        <v/>
      </c>
      <c r="K103" s="608"/>
      <c r="L103" s="619"/>
      <c r="M103" s="620"/>
      <c r="N103" s="612"/>
      <c r="O103" s="621"/>
      <c r="P103" s="609"/>
      <c r="Q103" s="609"/>
      <c r="R103" s="213"/>
    </row>
    <row r="104" spans="1:18" s="50" customFormat="1" ht="9.6" customHeight="1">
      <c r="A104" s="215" t="s">
        <v>173</v>
      </c>
      <c r="B104" s="202" t="str">
        <f>IF($D104="","",VLOOKUP($D104,'Boys Si Main Draw Prep'!$A$7:$P$134,15))</f>
        <v/>
      </c>
      <c r="C104" s="202" t="str">
        <f>IF($D104="","",VLOOKUP($D104,'Boys Si Main Draw Prep'!$A$7:$P$134,16))</f>
        <v/>
      </c>
      <c r="D104" s="203"/>
      <c r="E104" s="223" t="str">
        <f>UPPER(IF($D104="","",VLOOKUP($D104,'Boys Si Main Draw Prep'!$A$7:$P$134,2)))</f>
        <v/>
      </c>
      <c r="F104" s="223" t="str">
        <f>IF($D104="","",VLOOKUP($D104,'Boys Si Main Draw Prep'!$A$7:$P$134,3))</f>
        <v/>
      </c>
      <c r="G104" s="223"/>
      <c r="H104" s="223" t="str">
        <f>IF($D104="","",VLOOKUP($D104,'Boys Si Main Draw Prep'!$A$7:$P$134,4))</f>
        <v/>
      </c>
      <c r="I104" s="611"/>
      <c r="J104" s="612"/>
      <c r="K104" s="613"/>
      <c r="L104" s="607" t="str">
        <f>UPPER(IF(OR(K104="a",K104="as"),J103,IF(OR(K104="b",K104="bs"),J105,)))</f>
        <v/>
      </c>
      <c r="M104" s="622"/>
      <c r="N104" s="609"/>
      <c r="O104" s="615"/>
      <c r="P104" s="609"/>
      <c r="Q104" s="609"/>
      <c r="R104" s="213"/>
    </row>
    <row r="105" spans="1:18" s="50" customFormat="1" ht="9.6" customHeight="1">
      <c r="A105" s="305" t="s">
        <v>174</v>
      </c>
      <c r="B105" s="202" t="str">
        <f>IF($D105="","",VLOOKUP($D105,'Boys Si Main Draw Prep'!$A$7:$P$134,15))</f>
        <v/>
      </c>
      <c r="C105" s="202" t="str">
        <f>IF($D105="","",VLOOKUP($D105,'Boys Si Main Draw Prep'!$A$7:$P$134,16))</f>
        <v/>
      </c>
      <c r="D105" s="203"/>
      <c r="E105" s="223" t="str">
        <f>UPPER(IF($D105="","",VLOOKUP($D105,'Boys Si Main Draw Prep'!$A$7:$P$134,2)))</f>
        <v/>
      </c>
      <c r="F105" s="223" t="str">
        <f>IF($D105="","",VLOOKUP($D105,'Boys Si Main Draw Prep'!$A$7:$P$134,3))</f>
        <v/>
      </c>
      <c r="G105" s="223"/>
      <c r="H105" s="223" t="str">
        <f>IF($D105="","",VLOOKUP($D105,'Boys Si Main Draw Prep'!$A$7:$P$134,4))</f>
        <v/>
      </c>
      <c r="I105" s="606"/>
      <c r="J105" s="607" t="str">
        <f>UPPER(IF(OR(I106="a",I106="as"),E105,IF(OR(I106="b",I106="bs"),E106,)))</f>
        <v/>
      </c>
      <c r="K105" s="623"/>
      <c r="L105" s="612"/>
      <c r="M105" s="616"/>
      <c r="N105" s="609"/>
      <c r="O105" s="615"/>
      <c r="P105" s="609"/>
      <c r="Q105" s="609"/>
      <c r="R105" s="213"/>
    </row>
    <row r="106" spans="1:18" s="50" customFormat="1" ht="9.6" customHeight="1">
      <c r="A106" s="305" t="s">
        <v>175</v>
      </c>
      <c r="B106" s="202" t="str">
        <f>IF($D106="","",VLOOKUP($D106,'Boys Si Main Draw Prep'!$A$7:$P$134,15))</f>
        <v/>
      </c>
      <c r="C106" s="202" t="str">
        <f>IF($D106="","",VLOOKUP($D106,'Boys Si Main Draw Prep'!$A$7:$P$134,16))</f>
        <v/>
      </c>
      <c r="D106" s="203"/>
      <c r="E106" s="223" t="str">
        <f>UPPER(IF($D106="","",VLOOKUP($D106,'Boys Si Main Draw Prep'!$A$7:$P$134,2)))</f>
        <v/>
      </c>
      <c r="F106" s="223" t="str">
        <f>IF($D106="","",VLOOKUP($D106,'Boys Si Main Draw Prep'!$A$7:$P$134,3))</f>
        <v/>
      </c>
      <c r="G106" s="223"/>
      <c r="H106" s="223" t="str">
        <f>IF($D106="","",VLOOKUP($D106,'Boys Si Main Draw Prep'!$A$7:$P$134,4))</f>
        <v/>
      </c>
      <c r="I106" s="611"/>
      <c r="J106" s="612"/>
      <c r="K106" s="609"/>
      <c r="L106" s="616"/>
      <c r="M106" s="624"/>
      <c r="N106" s="617" t="s">
        <v>15</v>
      </c>
      <c r="O106" s="618"/>
      <c r="P106" s="607" t="str">
        <f>UPPER(IF(OR(O106="a",O106="as"),N102,IF(OR(O106="b",O106="bs"),N110,)))</f>
        <v/>
      </c>
      <c r="Q106" s="608"/>
      <c r="R106" s="213"/>
    </row>
    <row r="107" spans="1:18" s="50" customFormat="1" ht="9.6" customHeight="1">
      <c r="A107" s="305" t="s">
        <v>176</v>
      </c>
      <c r="B107" s="202" t="str">
        <f>IF($D107="","",VLOOKUP($D107,'Boys Si Main Draw Prep'!$A$7:$P$134,15))</f>
        <v/>
      </c>
      <c r="C107" s="202" t="str">
        <f>IF($D107="","",VLOOKUP($D107,'Boys Si Main Draw Prep'!$A$7:$P$134,16))</f>
        <v/>
      </c>
      <c r="D107" s="203"/>
      <c r="E107" s="223" t="str">
        <f>UPPER(IF($D107="","",VLOOKUP($D107,'Boys Si Main Draw Prep'!$A$7:$P$134,2)))</f>
        <v/>
      </c>
      <c r="F107" s="223" t="str">
        <f>IF($D107="","",VLOOKUP($D107,'Boys Si Main Draw Prep'!$A$7:$P$134,3))</f>
        <v/>
      </c>
      <c r="G107" s="223"/>
      <c r="H107" s="223" t="str">
        <f>IF($D107="","",VLOOKUP($D107,'Boys Si Main Draw Prep'!$A$7:$P$134,4))</f>
        <v/>
      </c>
      <c r="I107" s="606"/>
      <c r="J107" s="607" t="str">
        <f>UPPER(IF(OR(I108="a",I108="as"),E107,IF(OR(I108="b",I108="bs"),E108,)))</f>
        <v/>
      </c>
      <c r="K107" s="608"/>
      <c r="L107" s="609"/>
      <c r="M107" s="609"/>
      <c r="N107" s="609"/>
      <c r="O107" s="615"/>
      <c r="P107" s="612"/>
      <c r="Q107" s="616"/>
      <c r="R107" s="213"/>
    </row>
    <row r="108" spans="1:18" s="50" customFormat="1" ht="9.6" customHeight="1">
      <c r="A108" s="305" t="s">
        <v>177</v>
      </c>
      <c r="B108" s="202" t="str">
        <f>IF($D108="","",VLOOKUP($D108,'Boys Si Main Draw Prep'!$A$7:$P$134,15))</f>
        <v/>
      </c>
      <c r="C108" s="202" t="str">
        <f>IF($D108="","",VLOOKUP($D108,'Boys Si Main Draw Prep'!$A$7:$P$134,16))</f>
        <v/>
      </c>
      <c r="D108" s="203"/>
      <c r="E108" s="223" t="str">
        <f>UPPER(IF($D108="","",VLOOKUP($D108,'Boys Si Main Draw Prep'!$A$7:$P$134,2)))</f>
        <v/>
      </c>
      <c r="F108" s="223" t="str">
        <f>IF($D108="","",VLOOKUP($D108,'Boys Si Main Draw Prep'!$A$7:$P$134,3))</f>
        <v/>
      </c>
      <c r="G108" s="223"/>
      <c r="H108" s="223" t="str">
        <f>IF($D108="","",VLOOKUP($D108,'Boys Si Main Draw Prep'!$A$7:$P$134,4))</f>
        <v/>
      </c>
      <c r="I108" s="611"/>
      <c r="J108" s="612"/>
      <c r="K108" s="613"/>
      <c r="L108" s="607" t="str">
        <f>UPPER(IF(OR(K108="a",K108="as"),J107,IF(OR(K108="b",K108="bs"),J109,)))</f>
        <v/>
      </c>
      <c r="M108" s="608"/>
      <c r="N108" s="609"/>
      <c r="O108" s="615"/>
      <c r="P108" s="609"/>
      <c r="Q108" s="616"/>
      <c r="R108" s="213"/>
    </row>
    <row r="109" spans="1:18" s="50" customFormat="1" ht="9.6" customHeight="1">
      <c r="A109" s="215" t="s">
        <v>178</v>
      </c>
      <c r="B109" s="202" t="str">
        <f>IF($D109="","",VLOOKUP($D109,'Boys Si Main Draw Prep'!$A$7:$P$134,15))</f>
        <v/>
      </c>
      <c r="C109" s="202" t="str">
        <f>IF($D109="","",VLOOKUP($D109,'Boys Si Main Draw Prep'!$A$7:$P$134,16))</f>
        <v/>
      </c>
      <c r="D109" s="203"/>
      <c r="E109" s="223" t="str">
        <f>UPPER(IF($D109="","",VLOOKUP($D109,'Boys Si Main Draw Prep'!$A$7:$P$134,2)))</f>
        <v/>
      </c>
      <c r="F109" s="223" t="str">
        <f>IF($D109="","",VLOOKUP($D109,'Boys Si Main Draw Prep'!$A$7:$P$134,3))</f>
        <v/>
      </c>
      <c r="G109" s="223"/>
      <c r="H109" s="223" t="str">
        <f>IF($D109="","",VLOOKUP($D109,'Boys Si Main Draw Prep'!$A$7:$P$134,4))</f>
        <v/>
      </c>
      <c r="I109" s="606"/>
      <c r="J109" s="607" t="str">
        <f>UPPER(IF(OR(I110="a",I110="as"),E109,IF(OR(I110="b",I110="bs"),E110,)))</f>
        <v/>
      </c>
      <c r="K109" s="614"/>
      <c r="L109" s="612"/>
      <c r="M109" s="615"/>
      <c r="N109" s="609"/>
      <c r="O109" s="615"/>
      <c r="P109" s="609"/>
      <c r="Q109" s="616"/>
      <c r="R109" s="213"/>
    </row>
    <row r="110" spans="1:18" s="50" customFormat="1" ht="9.6" customHeight="1">
      <c r="A110" s="215" t="s">
        <v>179</v>
      </c>
      <c r="B110" s="202" t="str">
        <f>IF($D110="","",VLOOKUP($D110,'Boys Si Main Draw Prep'!$A$7:$P$134,15))</f>
        <v/>
      </c>
      <c r="C110" s="202" t="str">
        <f>IF($D110="","",VLOOKUP($D110,'Boys Si Main Draw Prep'!$A$7:$P$134,16))</f>
        <v/>
      </c>
      <c r="D110" s="203"/>
      <c r="E110" s="223" t="str">
        <f>UPPER(IF($D110="","",VLOOKUP($D110,'Boys Si Main Draw Prep'!$A$7:$P$134,2)))</f>
        <v/>
      </c>
      <c r="F110" s="223" t="str">
        <f>IF($D110="","",VLOOKUP($D110,'Boys Si Main Draw Prep'!$A$7:$P$134,3))</f>
        <v/>
      </c>
      <c r="G110" s="223"/>
      <c r="H110" s="223" t="str">
        <f>IF($D110="","",VLOOKUP($D110,'Boys Si Main Draw Prep'!$A$7:$P$134,4))</f>
        <v/>
      </c>
      <c r="I110" s="611"/>
      <c r="J110" s="612"/>
      <c r="K110" s="616"/>
      <c r="L110" s="617" t="s">
        <v>15</v>
      </c>
      <c r="M110" s="618"/>
      <c r="N110" s="607" t="str">
        <f>UPPER(IF(OR(M110="a",M110="as"),L108,IF(OR(M110="b",M110="bs"),L112,)))</f>
        <v/>
      </c>
      <c r="O110" s="623"/>
      <c r="P110" s="609"/>
      <c r="Q110" s="616"/>
      <c r="R110" s="213"/>
    </row>
    <row r="111" spans="1:18" s="50" customFormat="1" ht="9.6" customHeight="1">
      <c r="A111" s="215" t="s">
        <v>180</v>
      </c>
      <c r="B111" s="202" t="str">
        <f>IF($D111="","",VLOOKUP($D111,'Boys Si Main Draw Prep'!$A$7:$P$134,15))</f>
        <v/>
      </c>
      <c r="C111" s="202" t="str">
        <f>IF($D111="","",VLOOKUP($D111,'Boys Si Main Draw Prep'!$A$7:$P$134,16))</f>
        <v/>
      </c>
      <c r="D111" s="203"/>
      <c r="E111" s="223" t="str">
        <f>UPPER(IF($D111="","",VLOOKUP($D111,'Boys Si Main Draw Prep'!$A$7:$P$134,2)))</f>
        <v/>
      </c>
      <c r="F111" s="223" t="str">
        <f>IF($D111="","",VLOOKUP($D111,'Boys Si Main Draw Prep'!$A$7:$P$134,3))</f>
        <v/>
      </c>
      <c r="G111" s="223"/>
      <c r="H111" s="223" t="str">
        <f>IF($D111="","",VLOOKUP($D111,'Boys Si Main Draw Prep'!$A$7:$P$134,4))</f>
        <v/>
      </c>
      <c r="I111" s="606"/>
      <c r="J111" s="607" t="str">
        <f>UPPER(IF(OR(I112="a",I112="as"),E111,IF(OR(I112="b",I112="bs"),E112,)))</f>
        <v/>
      </c>
      <c r="K111" s="608"/>
      <c r="L111" s="619"/>
      <c r="M111" s="620"/>
      <c r="N111" s="612"/>
      <c r="O111" s="609"/>
      <c r="P111" s="609"/>
      <c r="Q111" s="609"/>
      <c r="R111" s="213"/>
    </row>
    <row r="112" spans="1:18" s="50" customFormat="1" ht="9.6" customHeight="1">
      <c r="A112" s="215" t="s">
        <v>181</v>
      </c>
      <c r="B112" s="202" t="str">
        <f>IF($D112="","",VLOOKUP($D112,'Boys Si Main Draw Prep'!$A$7:$P$134,15))</f>
        <v/>
      </c>
      <c r="C112" s="202" t="str">
        <f>IF($D112="","",VLOOKUP($D112,'Boys Si Main Draw Prep'!$A$7:$P$134,16))</f>
        <v/>
      </c>
      <c r="D112" s="203"/>
      <c r="E112" s="223" t="str">
        <f>UPPER(IF($D112="","",VLOOKUP($D112,'Boys Si Main Draw Prep'!$A$7:$P$134,2)))</f>
        <v/>
      </c>
      <c r="F112" s="223" t="str">
        <f>IF($D112="","",VLOOKUP($D112,'Boys Si Main Draw Prep'!$A$7:$P$134,3))</f>
        <v/>
      </c>
      <c r="G112" s="223"/>
      <c r="H112" s="223" t="str">
        <f>IF($D112="","",VLOOKUP($D112,'Boys Si Main Draw Prep'!$A$7:$P$134,4))</f>
        <v/>
      </c>
      <c r="I112" s="611"/>
      <c r="J112" s="612"/>
      <c r="K112" s="613"/>
      <c r="L112" s="607" t="str">
        <f>UPPER(IF(OR(K112="a",K112="as"),J111,IF(OR(K112="b",K112="bs"),J113,)))</f>
        <v/>
      </c>
      <c r="M112" s="622"/>
      <c r="N112" s="609"/>
      <c r="O112" s="609"/>
      <c r="P112" s="609"/>
      <c r="Q112" s="609"/>
      <c r="R112" s="213"/>
    </row>
    <row r="113" spans="1:18" s="50" customFormat="1" ht="9.6" customHeight="1">
      <c r="A113" s="305" t="s">
        <v>182</v>
      </c>
      <c r="B113" s="202" t="str">
        <f>IF($D113="","",VLOOKUP($D113,'Boys Si Main Draw Prep'!$A$7:$P$134,15))</f>
        <v/>
      </c>
      <c r="C113" s="202" t="str">
        <f>IF($D113="","",VLOOKUP($D113,'Boys Si Main Draw Prep'!$A$7:$P$134,16))</f>
        <v/>
      </c>
      <c r="D113" s="203"/>
      <c r="E113" s="223" t="str">
        <f>UPPER(IF($D113="","",VLOOKUP($D113,'Boys Si Main Draw Prep'!$A$7:$P$134,2)))</f>
        <v/>
      </c>
      <c r="F113" s="223" t="str">
        <f>IF($D113="","",VLOOKUP($D113,'Boys Si Main Draw Prep'!$A$7:$P$134,3))</f>
        <v/>
      </c>
      <c r="G113" s="223"/>
      <c r="H113" s="223" t="str">
        <f>IF($D113="","",VLOOKUP($D113,'Boys Si Main Draw Prep'!$A$7:$P$134,4))</f>
        <v/>
      </c>
      <c r="I113" s="606"/>
      <c r="J113" s="607" t="str">
        <f>UPPER(IF(OR(I114="a",I114="as"),E113,IF(OR(I114="b",I114="bs"),E114,)))</f>
        <v/>
      </c>
      <c r="K113" s="623"/>
      <c r="L113" s="612"/>
      <c r="M113" s="616"/>
      <c r="N113" s="609"/>
      <c r="O113" s="609"/>
      <c r="P113" s="609"/>
      <c r="Q113" s="609"/>
      <c r="R113" s="213"/>
    </row>
    <row r="114" spans="1:18" s="50" customFormat="1" ht="9.6" customHeight="1">
      <c r="A114" s="241" t="s">
        <v>183</v>
      </c>
      <c r="B114" s="202" t="str">
        <f>IF($D114="","",VLOOKUP($D114,'Boys Si Main Draw Prep'!$A$7:$P$134,15))</f>
        <v/>
      </c>
      <c r="C114" s="202" t="str">
        <f>IF($D114="","",VLOOKUP($D114,'Boys Si Main Draw Prep'!$A$7:$P$134,16))</f>
        <v/>
      </c>
      <c r="D114" s="203"/>
      <c r="E114" s="204" t="str">
        <f>UPPER(IF($D114="","",VLOOKUP($D114,'Boys Si Main Draw Prep'!$A$7:$P$134,2)))</f>
        <v/>
      </c>
      <c r="F114" s="204" t="str">
        <f>IF($D114="","",VLOOKUP($D114,'Boys Si Main Draw Prep'!$A$7:$P$134,3))</f>
        <v/>
      </c>
      <c r="G114" s="204"/>
      <c r="H114" s="204" t="str">
        <f>IF($D114="","",VLOOKUP($D114,'Boys Si Main Draw Prep'!$A$7:$P$134,4))</f>
        <v/>
      </c>
      <c r="I114" s="611"/>
      <c r="J114" s="612"/>
      <c r="K114" s="609"/>
      <c r="L114" s="616"/>
      <c r="M114" s="624"/>
      <c r="N114" s="616"/>
      <c r="O114" s="616"/>
      <c r="P114" s="609"/>
      <c r="Q114" s="609"/>
      <c r="R114" s="213"/>
    </row>
    <row r="115" spans="1:18" s="50" customFormat="1" ht="9.6" customHeight="1">
      <c r="A115" s="200" t="s">
        <v>184</v>
      </c>
      <c r="B115" s="202" t="str">
        <f>IF($D115="","",VLOOKUP($D115,'Boys Si Main Draw Prep'!$A$7:$P$134,15))</f>
        <v/>
      </c>
      <c r="C115" s="202" t="str">
        <f>IF($D115="","",VLOOKUP($D115,'Boys Si Main Draw Prep'!$A$7:$P$134,16))</f>
        <v/>
      </c>
      <c r="D115" s="203"/>
      <c r="E115" s="204" t="str">
        <f>UPPER(IF($D115="","",VLOOKUP($D115,'Boys Si Main Draw Prep'!$A$7:$P$134,2)))</f>
        <v/>
      </c>
      <c r="F115" s="204" t="str">
        <f>IF($D115="","",VLOOKUP($D115,'Boys Si Main Draw Prep'!$A$7:$P$134,3))</f>
        <v/>
      </c>
      <c r="G115" s="204"/>
      <c r="H115" s="204" t="str">
        <f>IF($D115="","",VLOOKUP($D115,'Boys Si Main Draw Prep'!$A$7:$P$134,4))</f>
        <v/>
      </c>
      <c r="I115" s="606"/>
      <c r="J115" s="607" t="str">
        <f>UPPER(IF(OR(I116="a",I116="as"),E115,IF(OR(I116="b",I116="bs"),E116,)))</f>
        <v/>
      </c>
      <c r="K115" s="608"/>
      <c r="L115" s="609"/>
      <c r="M115" s="609"/>
      <c r="N115" s="609"/>
      <c r="O115" s="609"/>
      <c r="P115" s="609"/>
      <c r="Q115" s="609"/>
      <c r="R115" s="213"/>
    </row>
    <row r="116" spans="1:18" s="50" customFormat="1" ht="9.6" customHeight="1">
      <c r="A116" s="305" t="s">
        <v>185</v>
      </c>
      <c r="B116" s="202" t="str">
        <f>IF($D116="","",VLOOKUP($D116,'Boys Si Main Draw Prep'!$A$7:$P$134,15))</f>
        <v/>
      </c>
      <c r="C116" s="202" t="str">
        <f>IF($D116="","",VLOOKUP($D116,'Boys Si Main Draw Prep'!$A$7:$P$134,16))</f>
        <v/>
      </c>
      <c r="D116" s="203"/>
      <c r="E116" s="223" t="str">
        <f>UPPER(IF($D116="","",VLOOKUP($D116,'Boys Si Main Draw Prep'!$A$7:$P$134,2)))</f>
        <v/>
      </c>
      <c r="F116" s="223" t="str">
        <f>IF($D116="","",VLOOKUP($D116,'Boys Si Main Draw Prep'!$A$7:$P$134,3))</f>
        <v/>
      </c>
      <c r="G116" s="223"/>
      <c r="H116" s="223" t="str">
        <f>IF($D116="","",VLOOKUP($D116,'Boys Si Main Draw Prep'!$A$7:$P$134,4))</f>
        <v/>
      </c>
      <c r="I116" s="611"/>
      <c r="J116" s="612"/>
      <c r="K116" s="613"/>
      <c r="L116" s="607" t="str">
        <f>UPPER(IF(OR(K116="a",K116="as"),J115,IF(OR(K116="b",K116="bs"),J117,)))</f>
        <v/>
      </c>
      <c r="M116" s="608"/>
      <c r="N116" s="609"/>
      <c r="O116" s="609"/>
      <c r="P116" s="609"/>
      <c r="Q116" s="609"/>
      <c r="R116" s="213"/>
    </row>
    <row r="117" spans="1:18" s="50" customFormat="1" ht="9.6" customHeight="1">
      <c r="A117" s="215" t="s">
        <v>186</v>
      </c>
      <c r="B117" s="202" t="str">
        <f>IF($D117="","",VLOOKUP($D117,'Boys Si Main Draw Prep'!$A$7:$P$134,15))</f>
        <v/>
      </c>
      <c r="C117" s="202" t="str">
        <f>IF($D117="","",VLOOKUP($D117,'Boys Si Main Draw Prep'!$A$7:$P$134,16))</f>
        <v/>
      </c>
      <c r="D117" s="203"/>
      <c r="E117" s="223" t="str">
        <f>UPPER(IF($D117="","",VLOOKUP($D117,'Boys Si Main Draw Prep'!$A$7:$P$134,2)))</f>
        <v/>
      </c>
      <c r="F117" s="223" t="str">
        <f>IF($D117="","",VLOOKUP($D117,'Boys Si Main Draw Prep'!$A$7:$P$134,3))</f>
        <v/>
      </c>
      <c r="G117" s="223"/>
      <c r="H117" s="223" t="str">
        <f>IF($D117="","",VLOOKUP($D117,'Boys Si Main Draw Prep'!$A$7:$P$134,4))</f>
        <v/>
      </c>
      <c r="I117" s="606"/>
      <c r="J117" s="607" t="str">
        <f>UPPER(IF(OR(I118="a",I118="as"),E117,IF(OR(I118="b",I118="bs"),E118,)))</f>
        <v/>
      </c>
      <c r="K117" s="614"/>
      <c r="L117" s="612"/>
      <c r="M117" s="615"/>
      <c r="N117" s="609"/>
      <c r="O117" s="609"/>
      <c r="P117" s="609"/>
      <c r="Q117" s="609"/>
      <c r="R117" s="213"/>
    </row>
    <row r="118" spans="1:18" s="50" customFormat="1" ht="9.6" customHeight="1">
      <c r="A118" s="215" t="s">
        <v>187</v>
      </c>
      <c r="B118" s="202" t="str">
        <f>IF($D118="","",VLOOKUP($D118,'Boys Si Main Draw Prep'!$A$7:$P$134,15))</f>
        <v/>
      </c>
      <c r="C118" s="202" t="str">
        <f>IF($D118="","",VLOOKUP($D118,'Boys Si Main Draw Prep'!$A$7:$P$134,16))</f>
        <v/>
      </c>
      <c r="D118" s="203"/>
      <c r="E118" s="223" t="str">
        <f>UPPER(IF($D118="","",VLOOKUP($D118,'Boys Si Main Draw Prep'!$A$7:$P$134,2)))</f>
        <v/>
      </c>
      <c r="F118" s="223" t="str">
        <f>IF($D118="","",VLOOKUP($D118,'Boys Si Main Draw Prep'!$A$7:$P$134,3))</f>
        <v/>
      </c>
      <c r="G118" s="223"/>
      <c r="H118" s="223" t="str">
        <f>IF($D118="","",VLOOKUP($D118,'Boys Si Main Draw Prep'!$A$7:$P$134,4))</f>
        <v/>
      </c>
      <c r="I118" s="611"/>
      <c r="J118" s="612"/>
      <c r="K118" s="616"/>
      <c r="L118" s="617" t="s">
        <v>15</v>
      </c>
      <c r="M118" s="618"/>
      <c r="N118" s="607" t="str">
        <f>UPPER(IF(OR(M118="a",M118="as"),L116,IF(OR(M118="b",M118="bs"),L120,)))</f>
        <v/>
      </c>
      <c r="O118" s="608"/>
      <c r="P118" s="609"/>
      <c r="Q118" s="609"/>
      <c r="R118" s="213"/>
    </row>
    <row r="119" spans="1:18" s="50" customFormat="1" ht="9.6" customHeight="1">
      <c r="A119" s="215" t="s">
        <v>188</v>
      </c>
      <c r="B119" s="202" t="str">
        <f>IF($D119="","",VLOOKUP($D119,'Boys Si Main Draw Prep'!$A$7:$P$134,15))</f>
        <v/>
      </c>
      <c r="C119" s="202" t="str">
        <f>IF($D119="","",VLOOKUP($D119,'Boys Si Main Draw Prep'!$A$7:$P$134,16))</f>
        <v/>
      </c>
      <c r="D119" s="203"/>
      <c r="E119" s="223" t="str">
        <f>UPPER(IF($D119="","",VLOOKUP($D119,'Boys Si Main Draw Prep'!$A$7:$P$134,2)))</f>
        <v/>
      </c>
      <c r="F119" s="223" t="str">
        <f>IF($D119="","",VLOOKUP($D119,'Boys Si Main Draw Prep'!$A$7:$P$134,3))</f>
        <v/>
      </c>
      <c r="G119" s="223"/>
      <c r="H119" s="223" t="str">
        <f>IF($D119="","",VLOOKUP($D119,'Boys Si Main Draw Prep'!$A$7:$P$134,4))</f>
        <v/>
      </c>
      <c r="I119" s="606"/>
      <c r="J119" s="607" t="str">
        <f>UPPER(IF(OR(I120="a",I120="as"),E119,IF(OR(I120="b",I120="bs"),E120,)))</f>
        <v/>
      </c>
      <c r="K119" s="608"/>
      <c r="L119" s="619"/>
      <c r="M119" s="620"/>
      <c r="N119" s="612"/>
      <c r="O119" s="621"/>
      <c r="P119" s="609"/>
      <c r="Q119" s="609"/>
      <c r="R119" s="213"/>
    </row>
    <row r="120" spans="1:18" s="50" customFormat="1" ht="9.6" customHeight="1">
      <c r="A120" s="215" t="s">
        <v>189</v>
      </c>
      <c r="B120" s="202" t="str">
        <f>IF($D120="","",VLOOKUP($D120,'Boys Si Main Draw Prep'!$A$7:$P$134,15))</f>
        <v/>
      </c>
      <c r="C120" s="202" t="str">
        <f>IF($D120="","",VLOOKUP($D120,'Boys Si Main Draw Prep'!$A$7:$P$134,16))</f>
        <v/>
      </c>
      <c r="D120" s="203"/>
      <c r="E120" s="223" t="str">
        <f>UPPER(IF($D120="","",VLOOKUP($D120,'Boys Si Main Draw Prep'!$A$7:$P$134,2)))</f>
        <v/>
      </c>
      <c r="F120" s="223" t="str">
        <f>IF($D120="","",VLOOKUP($D120,'Boys Si Main Draw Prep'!$A$7:$P$134,3))</f>
        <v/>
      </c>
      <c r="G120" s="223"/>
      <c r="H120" s="223" t="str">
        <f>IF($D120="","",VLOOKUP($D120,'Boys Si Main Draw Prep'!$A$7:$P$134,4))</f>
        <v/>
      </c>
      <c r="I120" s="611"/>
      <c r="J120" s="612"/>
      <c r="K120" s="613"/>
      <c r="L120" s="607" t="str">
        <f>UPPER(IF(OR(K120="a",K120="as"),J119,IF(OR(K120="b",K120="bs"),J121,)))</f>
        <v/>
      </c>
      <c r="M120" s="622"/>
      <c r="N120" s="609"/>
      <c r="O120" s="615"/>
      <c r="P120" s="609"/>
      <c r="Q120" s="609"/>
      <c r="R120" s="213"/>
    </row>
    <row r="121" spans="1:18" s="50" customFormat="1" ht="9.6" customHeight="1">
      <c r="A121" s="305" t="s">
        <v>190</v>
      </c>
      <c r="B121" s="202" t="str">
        <f>IF($D121="","",VLOOKUP($D121,'Boys Si Main Draw Prep'!$A$7:$P$134,15))</f>
        <v/>
      </c>
      <c r="C121" s="202" t="str">
        <f>IF($D121="","",VLOOKUP($D121,'Boys Si Main Draw Prep'!$A$7:$P$134,16))</f>
        <v/>
      </c>
      <c r="D121" s="203"/>
      <c r="E121" s="223" t="str">
        <f>UPPER(IF($D121="","",VLOOKUP($D121,'Boys Si Main Draw Prep'!$A$7:$P$134,2)))</f>
        <v/>
      </c>
      <c r="F121" s="223" t="str">
        <f>IF($D121="","",VLOOKUP($D121,'Boys Si Main Draw Prep'!$A$7:$P$134,3))</f>
        <v/>
      </c>
      <c r="G121" s="223"/>
      <c r="H121" s="223" t="str">
        <f>IF($D121="","",VLOOKUP($D121,'Boys Si Main Draw Prep'!$A$7:$P$134,4))</f>
        <v/>
      </c>
      <c r="I121" s="606"/>
      <c r="J121" s="607" t="str">
        <f>UPPER(IF(OR(I122="a",I122="as"),E121,IF(OR(I122="b",I122="bs"),E122,)))</f>
        <v/>
      </c>
      <c r="K121" s="623"/>
      <c r="L121" s="612"/>
      <c r="M121" s="616"/>
      <c r="N121" s="609"/>
      <c r="O121" s="615"/>
      <c r="P121" s="609"/>
      <c r="Q121" s="609"/>
      <c r="R121" s="213"/>
    </row>
    <row r="122" spans="1:18" s="50" customFormat="1" ht="9.6" customHeight="1">
      <c r="A122" s="305" t="s">
        <v>191</v>
      </c>
      <c r="B122" s="202" t="str">
        <f>IF($D122="","",VLOOKUP($D122,'Boys Si Main Draw Prep'!$A$7:$P$134,15))</f>
        <v/>
      </c>
      <c r="C122" s="202" t="str">
        <f>IF($D122="","",VLOOKUP($D122,'Boys Si Main Draw Prep'!$A$7:$P$134,16))</f>
        <v/>
      </c>
      <c r="D122" s="203"/>
      <c r="E122" s="223" t="str">
        <f>UPPER(IF($D122="","",VLOOKUP($D122,'Boys Si Main Draw Prep'!$A$7:$P$134,2)))</f>
        <v/>
      </c>
      <c r="F122" s="223" t="str">
        <f>IF($D122="","",VLOOKUP($D122,'Boys Si Main Draw Prep'!$A$7:$P$134,3))</f>
        <v/>
      </c>
      <c r="G122" s="223"/>
      <c r="H122" s="223" t="str">
        <f>IF($D122="","",VLOOKUP($D122,'Boys Si Main Draw Prep'!$A$7:$P$134,4))</f>
        <v/>
      </c>
      <c r="I122" s="611"/>
      <c r="J122" s="612"/>
      <c r="K122" s="609"/>
      <c r="L122" s="616"/>
      <c r="M122" s="624"/>
      <c r="N122" s="617" t="s">
        <v>15</v>
      </c>
      <c r="O122" s="618"/>
      <c r="P122" s="607" t="str">
        <f>UPPER(IF(OR(O122="a",O122="as"),N118,IF(OR(O122="b",O122="bs"),N126,)))</f>
        <v/>
      </c>
      <c r="Q122" s="608"/>
      <c r="R122" s="213"/>
    </row>
    <row r="123" spans="1:18" s="50" customFormat="1" ht="9.6" customHeight="1">
      <c r="A123" s="305" t="s">
        <v>192</v>
      </c>
      <c r="B123" s="202" t="str">
        <f>IF($D123="","",VLOOKUP($D123,'Boys Si Main Draw Prep'!$A$7:$P$134,15))</f>
        <v/>
      </c>
      <c r="C123" s="202" t="str">
        <f>IF($D123="","",VLOOKUP($D123,'Boys Si Main Draw Prep'!$A$7:$P$134,16))</f>
        <v/>
      </c>
      <c r="D123" s="203"/>
      <c r="E123" s="223" t="str">
        <f>UPPER(IF($D123="","",VLOOKUP($D123,'Boys Si Main Draw Prep'!$A$7:$P$134,2)))</f>
        <v/>
      </c>
      <c r="F123" s="223" t="str">
        <f>IF($D123="","",VLOOKUP($D123,'Boys Si Main Draw Prep'!$A$7:$P$134,3))</f>
        <v/>
      </c>
      <c r="G123" s="223"/>
      <c r="H123" s="223" t="str">
        <f>IF($D123="","",VLOOKUP($D123,'Boys Si Main Draw Prep'!$A$7:$P$134,4))</f>
        <v/>
      </c>
      <c r="I123" s="606"/>
      <c r="J123" s="607" t="str">
        <f>UPPER(IF(OR(I124="a",I124="as"),E123,IF(OR(I124="b",I124="bs"),E124,)))</f>
        <v/>
      </c>
      <c r="K123" s="608"/>
      <c r="L123" s="609"/>
      <c r="M123" s="609"/>
      <c r="N123" s="609"/>
      <c r="O123" s="615"/>
      <c r="P123" s="612"/>
      <c r="Q123" s="616"/>
      <c r="R123" s="213"/>
    </row>
    <row r="124" spans="1:18" s="50" customFormat="1" ht="9.6" customHeight="1">
      <c r="A124" s="305" t="s">
        <v>193</v>
      </c>
      <c r="B124" s="202" t="str">
        <f>IF($D124="","",VLOOKUP($D124,'Boys Si Main Draw Prep'!$A$7:$P$134,15))</f>
        <v/>
      </c>
      <c r="C124" s="202" t="str">
        <f>IF($D124="","",VLOOKUP($D124,'Boys Si Main Draw Prep'!$A$7:$P$134,16))</f>
        <v/>
      </c>
      <c r="D124" s="203"/>
      <c r="E124" s="223" t="str">
        <f>UPPER(IF($D124="","",VLOOKUP($D124,'Boys Si Main Draw Prep'!$A$7:$P$134,2)))</f>
        <v/>
      </c>
      <c r="F124" s="223" t="str">
        <f>IF($D124="","",VLOOKUP($D124,'Boys Si Main Draw Prep'!$A$7:$P$134,3))</f>
        <v/>
      </c>
      <c r="G124" s="223"/>
      <c r="H124" s="223" t="str">
        <f>IF($D124="","",VLOOKUP($D124,'Boys Si Main Draw Prep'!$A$7:$P$134,4))</f>
        <v/>
      </c>
      <c r="I124" s="611"/>
      <c r="J124" s="612"/>
      <c r="K124" s="613"/>
      <c r="L124" s="607" t="str">
        <f>UPPER(IF(OR(K124="a",K124="as"),J123,IF(OR(K124="b",K124="bs"),J125,)))</f>
        <v/>
      </c>
      <c r="M124" s="608"/>
      <c r="N124" s="609"/>
      <c r="O124" s="615"/>
      <c r="P124" s="609"/>
      <c r="Q124" s="616"/>
      <c r="R124" s="213"/>
    </row>
    <row r="125" spans="1:18" s="50" customFormat="1" ht="9.6" customHeight="1">
      <c r="A125" s="215" t="s">
        <v>194</v>
      </c>
      <c r="B125" s="202" t="str">
        <f>IF($D125="","",VLOOKUP($D125,'Boys Si Main Draw Prep'!$A$7:$P$134,15))</f>
        <v/>
      </c>
      <c r="C125" s="202" t="str">
        <f>IF($D125="","",VLOOKUP($D125,'Boys Si Main Draw Prep'!$A$7:$P$134,16))</f>
        <v/>
      </c>
      <c r="D125" s="203"/>
      <c r="E125" s="223" t="str">
        <f>UPPER(IF($D125="","",VLOOKUP($D125,'Boys Si Main Draw Prep'!$A$7:$P$134,2)))</f>
        <v/>
      </c>
      <c r="F125" s="223" t="str">
        <f>IF($D125="","",VLOOKUP($D125,'Boys Si Main Draw Prep'!$A$7:$P$134,3))</f>
        <v/>
      </c>
      <c r="G125" s="223"/>
      <c r="H125" s="223" t="str">
        <f>IF($D125="","",VLOOKUP($D125,'Boys Si Main Draw Prep'!$A$7:$P$134,4))</f>
        <v/>
      </c>
      <c r="I125" s="606"/>
      <c r="J125" s="607" t="str">
        <f>UPPER(IF(OR(I126="a",I126="as"),E125,IF(OR(I126="b",I126="bs"),E126,)))</f>
        <v/>
      </c>
      <c r="K125" s="614"/>
      <c r="L125" s="612"/>
      <c r="M125" s="615"/>
      <c r="N125" s="609"/>
      <c r="O125" s="615"/>
      <c r="P125" s="609"/>
      <c r="Q125" s="616"/>
      <c r="R125" s="213"/>
    </row>
    <row r="126" spans="1:18" s="50" customFormat="1" ht="9.6" customHeight="1">
      <c r="A126" s="215" t="s">
        <v>195</v>
      </c>
      <c r="B126" s="202" t="str">
        <f>IF($D126="","",VLOOKUP($D126,'Boys Si Main Draw Prep'!$A$7:$P$134,15))</f>
        <v/>
      </c>
      <c r="C126" s="202" t="str">
        <f>IF($D126="","",VLOOKUP($D126,'Boys Si Main Draw Prep'!$A$7:$P$134,16))</f>
        <v/>
      </c>
      <c r="D126" s="203"/>
      <c r="E126" s="223" t="str">
        <f>UPPER(IF($D126="","",VLOOKUP($D126,'Boys Si Main Draw Prep'!$A$7:$P$134,2)))</f>
        <v/>
      </c>
      <c r="F126" s="223" t="str">
        <f>IF($D126="","",VLOOKUP($D126,'Boys Si Main Draw Prep'!$A$7:$P$134,3))</f>
        <v/>
      </c>
      <c r="G126" s="223"/>
      <c r="H126" s="223" t="str">
        <f>IF($D126="","",VLOOKUP($D126,'Boys Si Main Draw Prep'!$A$7:$P$134,4))</f>
        <v/>
      </c>
      <c r="I126" s="611"/>
      <c r="J126" s="612"/>
      <c r="K126" s="616"/>
      <c r="L126" s="617" t="s">
        <v>15</v>
      </c>
      <c r="M126" s="618"/>
      <c r="N126" s="607" t="str">
        <f>UPPER(IF(OR(M126="a",M126="as"),L124,IF(OR(M126="b",M126="bs"),L128,)))</f>
        <v/>
      </c>
      <c r="O126" s="623"/>
      <c r="P126" s="609"/>
      <c r="Q126" s="616"/>
      <c r="R126" s="213"/>
    </row>
    <row r="127" spans="1:18" s="50" customFormat="1" ht="9.6" customHeight="1">
      <c r="A127" s="215" t="s">
        <v>196</v>
      </c>
      <c r="B127" s="202" t="str">
        <f>IF($D127="","",VLOOKUP($D127,'Boys Si Main Draw Prep'!$A$7:$P$134,15))</f>
        <v/>
      </c>
      <c r="C127" s="202" t="str">
        <f>IF($D127="","",VLOOKUP($D127,'Boys Si Main Draw Prep'!$A$7:$P$134,16))</f>
        <v/>
      </c>
      <c r="D127" s="203"/>
      <c r="E127" s="223" t="str">
        <f>UPPER(IF($D127="","",VLOOKUP($D127,'Boys Si Main Draw Prep'!$A$7:$P$134,2)))</f>
        <v/>
      </c>
      <c r="F127" s="223" t="str">
        <f>IF($D127="","",VLOOKUP($D127,'Boys Si Main Draw Prep'!$A$7:$P$134,3))</f>
        <v/>
      </c>
      <c r="G127" s="223"/>
      <c r="H127" s="223" t="str">
        <f>IF($D127="","",VLOOKUP($D127,'Boys Si Main Draw Prep'!$A$7:$P$134,4))</f>
        <v/>
      </c>
      <c r="I127" s="606"/>
      <c r="J127" s="607" t="str">
        <f>UPPER(IF(OR(I128="a",I128="as"),E127,IF(OR(I128="b",I128="bs"),E128,)))</f>
        <v/>
      </c>
      <c r="K127" s="608"/>
      <c r="L127" s="619"/>
      <c r="M127" s="620"/>
      <c r="N127" s="612"/>
      <c r="O127" s="609"/>
      <c r="P127" s="609"/>
      <c r="Q127" s="616"/>
      <c r="R127" s="213"/>
    </row>
    <row r="128" spans="1:18" s="50" customFormat="1" ht="9.6" customHeight="1">
      <c r="A128" s="215" t="s">
        <v>197</v>
      </c>
      <c r="B128" s="202" t="str">
        <f>IF($D128="","",VLOOKUP($D128,'Boys Si Main Draw Prep'!$A$7:$P$134,15))</f>
        <v/>
      </c>
      <c r="C128" s="202" t="str">
        <f>IF($D128="","",VLOOKUP($D128,'Boys Si Main Draw Prep'!$A$7:$P$134,16))</f>
        <v/>
      </c>
      <c r="D128" s="203"/>
      <c r="E128" s="223" t="str">
        <f>UPPER(IF($D128="","",VLOOKUP($D128,'Boys Si Main Draw Prep'!$A$7:$P$134,2)))</f>
        <v/>
      </c>
      <c r="F128" s="223" t="str">
        <f>IF($D128="","",VLOOKUP($D128,'Boys Si Main Draw Prep'!$A$7:$P$134,3))</f>
        <v/>
      </c>
      <c r="G128" s="223"/>
      <c r="H128" s="223" t="str">
        <f>IF($D128="","",VLOOKUP($D128,'Boys Si Main Draw Prep'!$A$7:$P$134,4))</f>
        <v/>
      </c>
      <c r="I128" s="611"/>
      <c r="J128" s="612"/>
      <c r="K128" s="613"/>
      <c r="L128" s="607" t="str">
        <f>UPPER(IF(OR(K128="a",K128="as"),J127,IF(OR(K128="b",K128="bs"),J129,)))</f>
        <v/>
      </c>
      <c r="M128" s="622"/>
      <c r="N128" s="609"/>
      <c r="O128" s="609"/>
      <c r="P128" s="609"/>
      <c r="Q128" s="616"/>
      <c r="R128" s="213"/>
    </row>
    <row r="129" spans="1:18" s="50" customFormat="1" ht="9.6" customHeight="1">
      <c r="A129" s="305" t="s">
        <v>198</v>
      </c>
      <c r="B129" s="202" t="str">
        <f>IF($D129="","",VLOOKUP($D129,'Boys Si Main Draw Prep'!$A$7:$P$134,15))</f>
        <v/>
      </c>
      <c r="C129" s="202" t="str">
        <f>IF($D129="","",VLOOKUP($D129,'Boys Si Main Draw Prep'!$A$7:$P$134,16))</f>
        <v/>
      </c>
      <c r="D129" s="203"/>
      <c r="E129" s="223" t="str">
        <f>UPPER(IF($D129="","",VLOOKUP($D129,'Boys Si Main Draw Prep'!$A$7:$P$134,2)))</f>
        <v/>
      </c>
      <c r="F129" s="223" t="str">
        <f>IF($D129="","",VLOOKUP($D129,'Boys Si Main Draw Prep'!$A$7:$P$134,3))</f>
        <v/>
      </c>
      <c r="G129" s="223"/>
      <c r="H129" s="223" t="str">
        <f>IF($D129="","",VLOOKUP($D129,'Boys Si Main Draw Prep'!$A$7:$P$134,4))</f>
        <v/>
      </c>
      <c r="I129" s="606"/>
      <c r="J129" s="607" t="str">
        <f>UPPER(IF(OR(I130="a",I130="as"),E129,IF(OR(I130="b",I130="bs"),E130,)))</f>
        <v/>
      </c>
      <c r="K129" s="623"/>
      <c r="L129" s="612"/>
      <c r="M129" s="616"/>
      <c r="N129" s="609"/>
      <c r="O129" s="609"/>
      <c r="P129" s="609"/>
      <c r="Q129" s="616"/>
      <c r="R129" s="213"/>
    </row>
    <row r="130" spans="1:18" s="50" customFormat="1" ht="9.6" customHeight="1">
      <c r="A130" s="241" t="s">
        <v>199</v>
      </c>
      <c r="B130" s="202" t="str">
        <f>IF($D130="","",VLOOKUP($D130,'Boys Si Main Draw Prep'!$A$7:$P$134,15))</f>
        <v/>
      </c>
      <c r="C130" s="202" t="str">
        <f>IF($D130="","",VLOOKUP($D130,'Boys Si Main Draw Prep'!$A$7:$P$134,16))</f>
        <v/>
      </c>
      <c r="D130" s="203"/>
      <c r="E130" s="204" t="str">
        <f>UPPER(IF($D130="","",VLOOKUP($D130,'Boys Si Main Draw Prep'!$A$7:$P$134,2)))</f>
        <v/>
      </c>
      <c r="F130" s="204" t="str">
        <f>IF($D130="","",VLOOKUP($D130,'Boys Si Main Draw Prep'!$A$7:$P$134,3))</f>
        <v/>
      </c>
      <c r="G130" s="204"/>
      <c r="H130" s="204" t="str">
        <f>IF($D130="","",VLOOKUP($D130,'Boys Si Main Draw Prep'!$A$7:$P$134,4))</f>
        <v/>
      </c>
      <c r="I130" s="611"/>
      <c r="J130" s="612"/>
      <c r="K130" s="609"/>
      <c r="L130" s="616"/>
      <c r="M130" s="624"/>
      <c r="N130" s="616"/>
      <c r="O130" s="616"/>
      <c r="P130" s="616"/>
      <c r="Q130" s="616"/>
      <c r="R130" s="213"/>
    </row>
    <row r="131" spans="1:18" s="50" customFormat="1" ht="9.6" customHeight="1">
      <c r="A131" s="200" t="s">
        <v>200</v>
      </c>
      <c r="B131" s="202" t="str">
        <f>IF($D131="","",VLOOKUP($D131,'Boys Si Main Draw Prep'!$A$7:$P$134,15))</f>
        <v/>
      </c>
      <c r="C131" s="202" t="str">
        <f>IF($D131="","",VLOOKUP($D131,'Boys Si Main Draw Prep'!$A$7:$P$134,16))</f>
        <v/>
      </c>
      <c r="D131" s="203"/>
      <c r="E131" s="204" t="str">
        <f>UPPER(IF($D131="","",VLOOKUP($D131,'Boys Si Main Draw Prep'!$A$7:$P$134,2)))</f>
        <v/>
      </c>
      <c r="F131" s="204" t="str">
        <f>IF($D131="","",VLOOKUP($D131,'Boys Si Main Draw Prep'!$A$7:$P$134,3))</f>
        <v/>
      </c>
      <c r="G131" s="204"/>
      <c r="H131" s="204" t="str">
        <f>IF($D131="","",VLOOKUP($D131,'Boys Si Main Draw Prep'!$A$7:$P$134,4))</f>
        <v/>
      </c>
      <c r="I131" s="606"/>
      <c r="J131" s="607" t="str">
        <f>UPPER(IF(OR(I132="a",I132="as"),E131,IF(OR(I132="b",I132="bs"),E132,)))</f>
        <v/>
      </c>
      <c r="K131" s="608"/>
      <c r="L131" s="609"/>
      <c r="M131" s="609"/>
      <c r="N131" s="609"/>
      <c r="O131" s="609"/>
      <c r="P131" s="609"/>
      <c r="Q131" s="616"/>
      <c r="R131" s="213"/>
    </row>
    <row r="132" spans="1:18" s="50" customFormat="1" ht="9.6" customHeight="1">
      <c r="A132" s="305" t="s">
        <v>201</v>
      </c>
      <c r="B132" s="202" t="str">
        <f>IF($D132="","",VLOOKUP($D132,'Boys Si Main Draw Prep'!$A$7:$P$134,15))</f>
        <v/>
      </c>
      <c r="C132" s="202" t="str">
        <f>IF($D132="","",VLOOKUP($D132,'Boys Si Main Draw Prep'!$A$7:$P$134,16))</f>
        <v/>
      </c>
      <c r="D132" s="203"/>
      <c r="E132" s="223" t="str">
        <f>UPPER(IF($D132="","",VLOOKUP($D132,'Boys Si Main Draw Prep'!$A$7:$P$134,2)))</f>
        <v/>
      </c>
      <c r="F132" s="223" t="str">
        <f>IF($D132="","",VLOOKUP($D132,'Boys Si Main Draw Prep'!$A$7:$P$134,3))</f>
        <v/>
      </c>
      <c r="G132" s="223"/>
      <c r="H132" s="223" t="str">
        <f>IF($D132="","",VLOOKUP($D132,'Boys Si Main Draw Prep'!$A$7:$P$134,4))</f>
        <v/>
      </c>
      <c r="I132" s="611"/>
      <c r="J132" s="612"/>
      <c r="K132" s="613"/>
      <c r="L132" s="607" t="str">
        <f>UPPER(IF(OR(K132="a",K132="as"),J131,IF(OR(K132="b",K132="bs"),J133,)))</f>
        <v/>
      </c>
      <c r="M132" s="608"/>
      <c r="N132" s="609"/>
      <c r="O132" s="609"/>
      <c r="P132" s="609"/>
      <c r="Q132" s="616"/>
      <c r="R132" s="213"/>
    </row>
    <row r="133" spans="1:18" s="50" customFormat="1" ht="9.6" customHeight="1">
      <c r="A133" s="215" t="s">
        <v>202</v>
      </c>
      <c r="B133" s="202" t="str">
        <f>IF($D133="","",VLOOKUP($D133,'Boys Si Main Draw Prep'!$A$7:$P$134,15))</f>
        <v/>
      </c>
      <c r="C133" s="202" t="str">
        <f>IF($D133="","",VLOOKUP($D133,'Boys Si Main Draw Prep'!$A$7:$P$134,16))</f>
        <v/>
      </c>
      <c r="D133" s="203"/>
      <c r="E133" s="223" t="str">
        <f>UPPER(IF($D133="","",VLOOKUP($D133,'Boys Si Main Draw Prep'!$A$7:$P$134,2)))</f>
        <v/>
      </c>
      <c r="F133" s="223" t="str">
        <f>IF($D133="","",VLOOKUP($D133,'Boys Si Main Draw Prep'!$A$7:$P$134,3))</f>
        <v/>
      </c>
      <c r="G133" s="223"/>
      <c r="H133" s="223" t="str">
        <f>IF($D133="","",VLOOKUP($D133,'Boys Si Main Draw Prep'!$A$7:$P$134,4))</f>
        <v/>
      </c>
      <c r="I133" s="606"/>
      <c r="J133" s="607" t="str">
        <f>UPPER(IF(OR(I134="a",I134="as"),E133,IF(OR(I134="b",I134="bs"),E134,)))</f>
        <v/>
      </c>
      <c r="K133" s="614"/>
      <c r="L133" s="612"/>
      <c r="M133" s="615"/>
      <c r="N133" s="609"/>
      <c r="O133" s="609"/>
      <c r="P133" s="609"/>
      <c r="Q133" s="616"/>
      <c r="R133" s="213"/>
    </row>
    <row r="134" spans="1:18" s="50" customFormat="1" ht="9.6" customHeight="1">
      <c r="A134" s="215" t="s">
        <v>203</v>
      </c>
      <c r="B134" s="202" t="str">
        <f>IF($D134="","",VLOOKUP($D134,'Boys Si Main Draw Prep'!$A$7:$P$134,15))</f>
        <v/>
      </c>
      <c r="C134" s="202" t="str">
        <f>IF($D134="","",VLOOKUP($D134,'Boys Si Main Draw Prep'!$A$7:$P$134,16))</f>
        <v/>
      </c>
      <c r="D134" s="203"/>
      <c r="E134" s="223" t="str">
        <f>UPPER(IF($D134="","",VLOOKUP($D134,'Boys Si Main Draw Prep'!$A$7:$P$134,2)))</f>
        <v/>
      </c>
      <c r="F134" s="223" t="str">
        <f>IF($D134="","",VLOOKUP($D134,'Boys Si Main Draw Prep'!$A$7:$P$134,3))</f>
        <v/>
      </c>
      <c r="G134" s="223"/>
      <c r="H134" s="223" t="str">
        <f>IF($D134="","",VLOOKUP($D134,'Boys Si Main Draw Prep'!$A$7:$P$134,4))</f>
        <v/>
      </c>
      <c r="I134" s="611"/>
      <c r="J134" s="612"/>
      <c r="K134" s="616"/>
      <c r="L134" s="617" t="s">
        <v>15</v>
      </c>
      <c r="M134" s="618"/>
      <c r="N134" s="607" t="str">
        <f>UPPER(IF(OR(M134="a",M134="as"),L132,IF(OR(M134="b",M134="bs"),L136,)))</f>
        <v/>
      </c>
      <c r="O134" s="608"/>
      <c r="P134" s="609"/>
      <c r="Q134" s="609"/>
      <c r="R134" s="213"/>
    </row>
    <row r="135" spans="1:18" s="50" customFormat="1" ht="9.6" customHeight="1">
      <c r="A135" s="215" t="s">
        <v>204</v>
      </c>
      <c r="B135" s="202" t="str">
        <f>IF($D135="","",VLOOKUP($D135,'Boys Si Main Draw Prep'!$A$7:$P$134,15))</f>
        <v/>
      </c>
      <c r="C135" s="202" t="str">
        <f>IF($D135="","",VLOOKUP($D135,'Boys Si Main Draw Prep'!$A$7:$P$134,16))</f>
        <v/>
      </c>
      <c r="D135" s="203"/>
      <c r="E135" s="223" t="str">
        <f>UPPER(IF($D135="","",VLOOKUP($D135,'Boys Si Main Draw Prep'!$A$7:$P$134,2)))</f>
        <v/>
      </c>
      <c r="F135" s="223" t="str">
        <f>IF($D135="","",VLOOKUP($D135,'Boys Si Main Draw Prep'!$A$7:$P$134,3))</f>
        <v/>
      </c>
      <c r="G135" s="223"/>
      <c r="H135" s="223" t="str">
        <f>IF($D135="","",VLOOKUP($D135,'Boys Si Main Draw Prep'!$A$7:$P$134,4))</f>
        <v/>
      </c>
      <c r="I135" s="606"/>
      <c r="J135" s="607" t="str">
        <f>UPPER(IF(OR(I136="a",I136="as"),E135,IF(OR(I136="b",I136="bs"),E136,)))</f>
        <v/>
      </c>
      <c r="K135" s="608"/>
      <c r="L135" s="619"/>
      <c r="M135" s="620"/>
      <c r="N135" s="612"/>
      <c r="O135" s="621"/>
      <c r="P135" s="609"/>
      <c r="Q135" s="609"/>
      <c r="R135" s="213"/>
    </row>
    <row r="136" spans="1:18" s="50" customFormat="1" ht="9.6" customHeight="1">
      <c r="A136" s="215" t="s">
        <v>205</v>
      </c>
      <c r="B136" s="202" t="str">
        <f>IF($D136="","",VLOOKUP($D136,'Boys Si Main Draw Prep'!$A$7:$P$134,15))</f>
        <v/>
      </c>
      <c r="C136" s="202" t="str">
        <f>IF($D136="","",VLOOKUP($D136,'Boys Si Main Draw Prep'!$A$7:$P$134,16))</f>
        <v/>
      </c>
      <c r="D136" s="203"/>
      <c r="E136" s="223" t="str">
        <f>UPPER(IF($D136="","",VLOOKUP($D136,'Boys Si Main Draw Prep'!$A$7:$P$134,2)))</f>
        <v/>
      </c>
      <c r="F136" s="223" t="str">
        <f>IF($D136="","",VLOOKUP($D136,'Boys Si Main Draw Prep'!$A$7:$P$134,3))</f>
        <v/>
      </c>
      <c r="G136" s="223"/>
      <c r="H136" s="223" t="str">
        <f>IF($D136="","",VLOOKUP($D136,'Boys Si Main Draw Prep'!$A$7:$P$134,4))</f>
        <v/>
      </c>
      <c r="I136" s="611"/>
      <c r="J136" s="612"/>
      <c r="K136" s="613"/>
      <c r="L136" s="607" t="str">
        <f>UPPER(IF(OR(K136="a",K136="as"),J135,IF(OR(K136="b",K136="bs"),J137,)))</f>
        <v/>
      </c>
      <c r="M136" s="622"/>
      <c r="N136" s="609"/>
      <c r="O136" s="615"/>
      <c r="P136" s="609"/>
      <c r="Q136" s="609"/>
      <c r="R136" s="213"/>
    </row>
    <row r="137" spans="1:18" s="50" customFormat="1" ht="9.6" customHeight="1">
      <c r="A137" s="305" t="s">
        <v>206</v>
      </c>
      <c r="B137" s="202" t="str">
        <f>IF($D137="","",VLOOKUP($D137,'Boys Si Main Draw Prep'!$A$7:$P$134,15))</f>
        <v/>
      </c>
      <c r="C137" s="202" t="str">
        <f>IF($D137="","",VLOOKUP($D137,'Boys Si Main Draw Prep'!$A$7:$P$134,16))</f>
        <v/>
      </c>
      <c r="D137" s="203"/>
      <c r="E137" s="223" t="str">
        <f>UPPER(IF($D137="","",VLOOKUP($D137,'Boys Si Main Draw Prep'!$A$7:$P$134,2)))</f>
        <v/>
      </c>
      <c r="F137" s="223" t="str">
        <f>IF($D137="","",VLOOKUP($D137,'Boys Si Main Draw Prep'!$A$7:$P$134,3))</f>
        <v/>
      </c>
      <c r="G137" s="223"/>
      <c r="H137" s="223" t="str">
        <f>IF($D137="","",VLOOKUP($D137,'Boys Si Main Draw Prep'!$A$7:$P$134,4))</f>
        <v/>
      </c>
      <c r="I137" s="606"/>
      <c r="J137" s="607" t="str">
        <f>UPPER(IF(OR(I138="a",I138="as"),E137,IF(OR(I138="b",I138="bs"),E138,)))</f>
        <v/>
      </c>
      <c r="K137" s="623"/>
      <c r="L137" s="612"/>
      <c r="M137" s="616"/>
      <c r="N137" s="609"/>
      <c r="O137" s="615"/>
      <c r="P137" s="609"/>
      <c r="Q137" s="609"/>
      <c r="R137" s="213"/>
    </row>
    <row r="138" spans="1:18" s="50" customFormat="1" ht="9.6" customHeight="1">
      <c r="A138" s="305" t="s">
        <v>207</v>
      </c>
      <c r="B138" s="202" t="str">
        <f>IF($D138="","",VLOOKUP($D138,'Boys Si Main Draw Prep'!$A$7:$P$134,15))</f>
        <v/>
      </c>
      <c r="C138" s="202" t="str">
        <f>IF($D138="","",VLOOKUP($D138,'Boys Si Main Draw Prep'!$A$7:$P$134,16))</f>
        <v/>
      </c>
      <c r="D138" s="203"/>
      <c r="E138" s="223" t="str">
        <f>UPPER(IF($D138="","",VLOOKUP($D138,'Boys Si Main Draw Prep'!$A$7:$P$134,2)))</f>
        <v/>
      </c>
      <c r="F138" s="223" t="str">
        <f>IF($D138="","",VLOOKUP($D138,'Boys Si Main Draw Prep'!$A$7:$P$134,3))</f>
        <v/>
      </c>
      <c r="G138" s="223"/>
      <c r="H138" s="223" t="str">
        <f>IF($D138="","",VLOOKUP($D138,'Boys Si Main Draw Prep'!$A$7:$P$134,4))</f>
        <v/>
      </c>
      <c r="I138" s="611"/>
      <c r="J138" s="612"/>
      <c r="K138" s="609"/>
      <c r="L138" s="616"/>
      <c r="M138" s="624"/>
      <c r="N138" s="617" t="s">
        <v>15</v>
      </c>
      <c r="O138" s="618"/>
      <c r="P138" s="607" t="str">
        <f>UPPER(IF(OR(O138="a",O138="as"),N134,IF(OR(O138="b",O138="bs"),N142,)))</f>
        <v/>
      </c>
      <c r="Q138" s="608"/>
      <c r="R138" s="213"/>
    </row>
    <row r="139" spans="1:18" s="50" customFormat="1" ht="9.6" customHeight="1">
      <c r="A139" s="305" t="s">
        <v>208</v>
      </c>
      <c r="B139" s="202" t="str">
        <f>IF($D139="","",VLOOKUP($D139,'Boys Si Main Draw Prep'!$A$7:$P$134,15))</f>
        <v/>
      </c>
      <c r="C139" s="202" t="str">
        <f>IF($D139="","",VLOOKUP($D139,'Boys Si Main Draw Prep'!$A$7:$P$134,16))</f>
        <v/>
      </c>
      <c r="D139" s="203"/>
      <c r="E139" s="223" t="str">
        <f>UPPER(IF($D139="","",VLOOKUP($D139,'Boys Si Main Draw Prep'!$A$7:$P$134,2)))</f>
        <v/>
      </c>
      <c r="F139" s="223" t="str">
        <f>IF($D139="","",VLOOKUP($D139,'Boys Si Main Draw Prep'!$A$7:$P$134,3))</f>
        <v/>
      </c>
      <c r="G139" s="223"/>
      <c r="H139" s="223" t="str">
        <f>IF($D139="","",VLOOKUP($D139,'Boys Si Main Draw Prep'!$A$7:$P$134,4))</f>
        <v/>
      </c>
      <c r="I139" s="606"/>
      <c r="J139" s="607" t="str">
        <f>UPPER(IF(OR(I140="a",I140="as"),E139,IF(OR(I140="b",I140="bs"),E140,)))</f>
        <v/>
      </c>
      <c r="K139" s="608"/>
      <c r="L139" s="609"/>
      <c r="M139" s="609"/>
      <c r="N139" s="609"/>
      <c r="O139" s="615"/>
      <c r="P139" s="612"/>
      <c r="Q139" s="616"/>
      <c r="R139" s="213"/>
    </row>
    <row r="140" spans="1:18" s="50" customFormat="1" ht="9.6" customHeight="1">
      <c r="A140" s="305" t="s">
        <v>209</v>
      </c>
      <c r="B140" s="202" t="str">
        <f>IF($D140="","",VLOOKUP($D140,'Boys Si Main Draw Prep'!$A$7:$P$134,15))</f>
        <v/>
      </c>
      <c r="C140" s="202" t="str">
        <f>IF($D140="","",VLOOKUP($D140,'Boys Si Main Draw Prep'!$A$7:$P$134,16))</f>
        <v/>
      </c>
      <c r="D140" s="203"/>
      <c r="E140" s="223" t="str">
        <f>UPPER(IF($D140="","",VLOOKUP($D140,'Boys Si Main Draw Prep'!$A$7:$P$134,2)))</f>
        <v/>
      </c>
      <c r="F140" s="223" t="str">
        <f>IF($D140="","",VLOOKUP($D140,'Boys Si Main Draw Prep'!$A$7:$P$134,3))</f>
        <v/>
      </c>
      <c r="G140" s="223"/>
      <c r="H140" s="223" t="str">
        <f>IF($D140="","",VLOOKUP($D140,'Boys Si Main Draw Prep'!$A$7:$P$134,4))</f>
        <v/>
      </c>
      <c r="I140" s="611"/>
      <c r="J140" s="612"/>
      <c r="K140" s="613"/>
      <c r="L140" s="607" t="str">
        <f>UPPER(IF(OR(K140="a",K140="as"),J139,IF(OR(K140="b",K140="bs"),J141,)))</f>
        <v/>
      </c>
      <c r="M140" s="608"/>
      <c r="N140" s="609"/>
      <c r="O140" s="615"/>
      <c r="P140" s="609"/>
      <c r="Q140" s="616"/>
      <c r="R140" s="213"/>
    </row>
    <row r="141" spans="1:18" s="50" customFormat="1" ht="9.6" customHeight="1">
      <c r="A141" s="215" t="s">
        <v>210</v>
      </c>
      <c r="B141" s="202" t="str">
        <f>IF($D141="","",VLOOKUP($D141,'Boys Si Main Draw Prep'!$A$7:$P$134,15))</f>
        <v/>
      </c>
      <c r="C141" s="202" t="str">
        <f>IF($D141="","",VLOOKUP($D141,'Boys Si Main Draw Prep'!$A$7:$P$134,16))</f>
        <v/>
      </c>
      <c r="D141" s="203"/>
      <c r="E141" s="223" t="str">
        <f>UPPER(IF($D141="","",VLOOKUP($D141,'Boys Si Main Draw Prep'!$A$7:$P$134,2)))</f>
        <v/>
      </c>
      <c r="F141" s="223" t="str">
        <f>IF($D141="","",VLOOKUP($D141,'Boys Si Main Draw Prep'!$A$7:$P$134,3))</f>
        <v/>
      </c>
      <c r="G141" s="223"/>
      <c r="H141" s="223" t="str">
        <f>IF($D141="","",VLOOKUP($D141,'Boys Si Main Draw Prep'!$A$7:$P$134,4))</f>
        <v/>
      </c>
      <c r="I141" s="606"/>
      <c r="J141" s="607" t="str">
        <f>UPPER(IF(OR(I142="a",I142="as"),E141,IF(OR(I142="b",I142="bs"),E142,)))</f>
        <v/>
      </c>
      <c r="K141" s="614"/>
      <c r="L141" s="612"/>
      <c r="M141" s="615"/>
      <c r="N141" s="609"/>
      <c r="O141" s="615"/>
      <c r="P141" s="609"/>
      <c r="Q141" s="616"/>
      <c r="R141" s="213"/>
    </row>
    <row r="142" spans="1:18" s="50" customFormat="1" ht="9.6" customHeight="1">
      <c r="A142" s="215" t="s">
        <v>211</v>
      </c>
      <c r="B142" s="202" t="str">
        <f>IF($D142="","",VLOOKUP($D142,'Boys Si Main Draw Prep'!$A$7:$P$134,15))</f>
        <v/>
      </c>
      <c r="C142" s="202" t="str">
        <f>IF($D142="","",VLOOKUP($D142,'Boys Si Main Draw Prep'!$A$7:$P$134,16))</f>
        <v/>
      </c>
      <c r="D142" s="203"/>
      <c r="E142" s="223" t="str">
        <f>UPPER(IF($D142="","",VLOOKUP($D142,'Boys Si Main Draw Prep'!$A$7:$P$134,2)))</f>
        <v/>
      </c>
      <c r="F142" s="223" t="str">
        <f>IF($D142="","",VLOOKUP($D142,'Boys Si Main Draw Prep'!$A$7:$P$134,3))</f>
        <v/>
      </c>
      <c r="G142" s="223"/>
      <c r="H142" s="223" t="str">
        <f>IF($D142="","",VLOOKUP($D142,'Boys Si Main Draw Prep'!$A$7:$P$134,4))</f>
        <v/>
      </c>
      <c r="I142" s="611"/>
      <c r="J142" s="612"/>
      <c r="K142" s="616"/>
      <c r="L142" s="617" t="s">
        <v>15</v>
      </c>
      <c r="M142" s="618"/>
      <c r="N142" s="607" t="str">
        <f>UPPER(IF(OR(M142="a",M142="as"),L140,IF(OR(M142="b",M142="bs"),L144,)))</f>
        <v/>
      </c>
      <c r="O142" s="623"/>
      <c r="P142" s="609"/>
      <c r="Q142" s="616"/>
      <c r="R142" s="213"/>
    </row>
    <row r="143" spans="1:18" s="50" customFormat="1" ht="9.6" customHeight="1">
      <c r="A143" s="215" t="s">
        <v>212</v>
      </c>
      <c r="B143" s="202" t="str">
        <f>IF($D143="","",VLOOKUP($D143,'Boys Si Main Draw Prep'!$A$7:$P$134,15))</f>
        <v/>
      </c>
      <c r="C143" s="202" t="str">
        <f>IF($D143="","",VLOOKUP($D143,'Boys Si Main Draw Prep'!$A$7:$P$134,16))</f>
        <v/>
      </c>
      <c r="D143" s="203"/>
      <c r="E143" s="223" t="str">
        <f>UPPER(IF($D143="","",VLOOKUP($D143,'Boys Si Main Draw Prep'!$A$7:$P$134,2)))</f>
        <v/>
      </c>
      <c r="F143" s="223" t="str">
        <f>IF($D143="","",VLOOKUP($D143,'Boys Si Main Draw Prep'!$A$7:$P$134,3))</f>
        <v/>
      </c>
      <c r="G143" s="223"/>
      <c r="H143" s="223" t="str">
        <f>IF($D143="","",VLOOKUP($D143,'Boys Si Main Draw Prep'!$A$7:$P$134,4))</f>
        <v/>
      </c>
      <c r="I143" s="606"/>
      <c r="J143" s="607" t="str">
        <f>UPPER(IF(OR(I144="a",I144="as"),E143,IF(OR(I144="b",I144="bs"),E144,)))</f>
        <v/>
      </c>
      <c r="K143" s="608"/>
      <c r="L143" s="619"/>
      <c r="M143" s="620"/>
      <c r="N143" s="612"/>
      <c r="O143" s="609"/>
      <c r="P143" s="609"/>
      <c r="Q143" s="609"/>
      <c r="R143" s="213"/>
    </row>
    <row r="144" spans="1:18" s="50" customFormat="1" ht="9.6" customHeight="1">
      <c r="A144" s="215" t="s">
        <v>213</v>
      </c>
      <c r="B144" s="202" t="str">
        <f>IF($D144="","",VLOOKUP($D144,'Boys Si Main Draw Prep'!$A$7:$P$134,15))</f>
        <v/>
      </c>
      <c r="C144" s="202" t="str">
        <f>IF($D144="","",VLOOKUP($D144,'Boys Si Main Draw Prep'!$A$7:$P$134,16))</f>
        <v/>
      </c>
      <c r="D144" s="203"/>
      <c r="E144" s="223" t="str">
        <f>UPPER(IF($D144="","",VLOOKUP($D144,'Boys Si Main Draw Prep'!$A$7:$P$134,2)))</f>
        <v/>
      </c>
      <c r="F144" s="223" t="str">
        <f>IF($D144="","",VLOOKUP($D144,'Boys Si Main Draw Prep'!$A$7:$P$134,3))</f>
        <v/>
      </c>
      <c r="G144" s="223"/>
      <c r="H144" s="223" t="str">
        <f>IF($D144="","",VLOOKUP($D144,'Boys Si Main Draw Prep'!$A$7:$P$134,4))</f>
        <v/>
      </c>
      <c r="I144" s="611"/>
      <c r="J144" s="612"/>
      <c r="K144" s="613"/>
      <c r="L144" s="607" t="str">
        <f>UPPER(IF(OR(K144="a",K144="as"),J143,IF(OR(K144="b",K144="bs"),J145,)))</f>
        <v/>
      </c>
      <c r="M144" s="622"/>
      <c r="N144" s="609"/>
      <c r="O144" s="609"/>
      <c r="P144" s="609"/>
      <c r="Q144" s="609"/>
      <c r="R144" s="213"/>
    </row>
    <row r="145" spans="1:20" s="50" customFormat="1" ht="9.6" customHeight="1">
      <c r="A145" s="305" t="s">
        <v>214</v>
      </c>
      <c r="B145" s="202" t="str">
        <f>IF($D145="","",VLOOKUP($D145,'Boys Si Main Draw Prep'!$A$7:$P$134,15))</f>
        <v/>
      </c>
      <c r="C145" s="202" t="str">
        <f>IF($D145="","",VLOOKUP($D145,'Boys Si Main Draw Prep'!$A$7:$P$134,16))</f>
        <v/>
      </c>
      <c r="D145" s="203"/>
      <c r="E145" s="223" t="str">
        <f>UPPER(IF($D145="","",VLOOKUP($D145,'Boys Si Main Draw Prep'!$A$7:$P$134,2)))</f>
        <v/>
      </c>
      <c r="F145" s="223" t="str">
        <f>IF($D145="","",VLOOKUP($D145,'Boys Si Main Draw Prep'!$A$7:$P$134,3))</f>
        <v/>
      </c>
      <c r="G145" s="223"/>
      <c r="H145" s="223" t="str">
        <f>IF($D145="","",VLOOKUP($D145,'Boys Si Main Draw Prep'!$A$7:$P$134,4))</f>
        <v/>
      </c>
      <c r="I145" s="606"/>
      <c r="J145" s="607" t="str">
        <f>UPPER(IF(OR(I146="a",I146="as"),E145,IF(OR(I146="b",I146="bs"),E146,)))</f>
        <v/>
      </c>
      <c r="K145" s="623"/>
      <c r="L145" s="612"/>
      <c r="M145" s="616"/>
      <c r="N145" s="609"/>
      <c r="O145" s="609"/>
      <c r="P145" s="609"/>
      <c r="Q145" s="609"/>
      <c r="R145" s="213"/>
    </row>
    <row r="146" spans="1:20" s="50" customFormat="1" ht="9.6" customHeight="1">
      <c r="A146" s="241" t="s">
        <v>215</v>
      </c>
      <c r="B146" s="202" t="str">
        <f>IF($D146="","",VLOOKUP($D146,'Boys Si Main Draw Prep'!$A$7:$P$134,15))</f>
        <v/>
      </c>
      <c r="C146" s="202" t="str">
        <f>IF($D146="","",VLOOKUP($D146,'Boys Si Main Draw Prep'!$A$7:$P$134,16))</f>
        <v/>
      </c>
      <c r="D146" s="203"/>
      <c r="E146" s="204" t="str">
        <f>UPPER(IF($D146="","",VLOOKUP($D146,'Boys Si Main Draw Prep'!$A$7:$P$134,2)))</f>
        <v/>
      </c>
      <c r="F146" s="204" t="str">
        <f>IF($D146="","",VLOOKUP($D146,'Boys Si Main Draw Prep'!$A$7:$P$134,3))</f>
        <v/>
      </c>
      <c r="G146" s="204"/>
      <c r="H146" s="204" t="str">
        <f>IF($D146="","",VLOOKUP($D146,'Boys Si Main Draw Prep'!$A$7:$P$134,4))</f>
        <v/>
      </c>
      <c r="I146" s="611"/>
      <c r="J146" s="612"/>
      <c r="K146" s="609"/>
      <c r="L146" s="616"/>
      <c r="M146" s="624"/>
      <c r="N146" s="616"/>
      <c r="O146" s="616"/>
      <c r="P146" s="609"/>
      <c r="Q146" s="609"/>
      <c r="R146" s="213"/>
    </row>
    <row r="147" spans="1:20" s="50" customFormat="1" ht="3" customHeight="1">
      <c r="A147" s="321"/>
      <c r="B147" s="322"/>
      <c r="C147" s="322"/>
      <c r="D147" s="323"/>
      <c r="E147" s="324"/>
      <c r="F147" s="324"/>
      <c r="G147" s="325"/>
      <c r="H147" s="324"/>
      <c r="I147" s="326"/>
      <c r="J147" s="230"/>
      <c r="K147" s="230"/>
      <c r="L147" s="230"/>
      <c r="M147" s="311"/>
      <c r="N147" s="230"/>
      <c r="O147" s="230"/>
      <c r="P147" s="230"/>
      <c r="Q147" s="230"/>
      <c r="R147" s="213"/>
    </row>
    <row r="148" spans="1:20" s="19" customFormat="1" ht="10.5" customHeight="1">
      <c r="A148" s="254" t="s">
        <v>61</v>
      </c>
      <c r="B148" s="255"/>
      <c r="C148" s="256"/>
      <c r="D148" s="327" t="s">
        <v>62</v>
      </c>
      <c r="E148" s="333" t="s">
        <v>63</v>
      </c>
      <c r="F148" s="327" t="s">
        <v>62</v>
      </c>
      <c r="G148" s="259" t="s">
        <v>63</v>
      </c>
      <c r="H148" s="329"/>
      <c r="I148" s="327" t="s">
        <v>62</v>
      </c>
      <c r="J148" s="258" t="s">
        <v>146</v>
      </c>
      <c r="K148" s="261"/>
      <c r="L148" s="258" t="s">
        <v>65</v>
      </c>
      <c r="M148" s="262"/>
      <c r="N148" s="263" t="s">
        <v>66</v>
      </c>
      <c r="O148" s="263"/>
      <c r="P148" s="263">
        <f>$P$72</f>
        <v>0</v>
      </c>
      <c r="Q148" s="262"/>
    </row>
    <row r="149" spans="1:20" s="19" customFormat="1" ht="9" customHeight="1">
      <c r="A149" s="267" t="s">
        <v>67</v>
      </c>
      <c r="B149" s="266"/>
      <c r="C149" s="268">
        <f t="shared" ref="C149:C156" si="0">C73</f>
        <v>0</v>
      </c>
      <c r="D149" s="269">
        <f>'Boys Si Main 96&amp;128'!D73</f>
        <v>1</v>
      </c>
      <c r="E149" s="266">
        <f t="shared" ref="E149:E156" si="1">E73</f>
        <v>0</v>
      </c>
      <c r="F149" s="269">
        <f>'Boys Si Main 96&amp;128'!F73</f>
        <v>9</v>
      </c>
      <c r="G149" s="266">
        <f t="shared" ref="G149:G156" si="2">G73</f>
        <v>0</v>
      </c>
      <c r="H149" s="334">
        <f>'Boys Si Main 96&amp;128'!H73</f>
        <v>0</v>
      </c>
      <c r="I149" s="271" t="s">
        <v>68</v>
      </c>
      <c r="J149" s="266"/>
      <c r="K149" s="272"/>
      <c r="L149" s="266"/>
      <c r="M149" s="273"/>
      <c r="N149" s="275" t="s">
        <v>69</v>
      </c>
      <c r="O149" s="276"/>
      <c r="P149" s="276"/>
      <c r="Q149" s="277"/>
    </row>
    <row r="150" spans="1:20" s="19" customFormat="1" ht="9" customHeight="1">
      <c r="A150" s="267" t="s">
        <v>70</v>
      </c>
      <c r="B150" s="266"/>
      <c r="C150" s="268">
        <f t="shared" si="0"/>
        <v>0</v>
      </c>
      <c r="D150" s="269">
        <f>'Boys Si Main 96&amp;128'!D74</f>
        <v>2</v>
      </c>
      <c r="E150" s="266">
        <f t="shared" si="1"/>
        <v>0</v>
      </c>
      <c r="F150" s="269">
        <f>'Boys Si Main 96&amp;128'!F74</f>
        <v>10</v>
      </c>
      <c r="G150" s="266">
        <f t="shared" si="2"/>
        <v>0</v>
      </c>
      <c r="H150" s="334">
        <f>'Boys Si Main 96&amp;128'!H74</f>
        <v>0</v>
      </c>
      <c r="I150" s="271" t="s">
        <v>71</v>
      </c>
      <c r="J150" s="266"/>
      <c r="K150" s="272"/>
      <c r="L150" s="266"/>
      <c r="M150" s="273"/>
      <c r="N150" s="278">
        <f>'Boys Si Main 96&amp;128'!$N$74</f>
        <v>0</v>
      </c>
      <c r="O150" s="279"/>
      <c r="P150" s="280"/>
      <c r="Q150" s="281"/>
    </row>
    <row r="151" spans="1:20" s="19" customFormat="1" ht="9" customHeight="1">
      <c r="A151" s="282" t="s">
        <v>72</v>
      </c>
      <c r="B151" s="280"/>
      <c r="C151" s="283">
        <f t="shared" si="0"/>
        <v>0</v>
      </c>
      <c r="D151" s="269">
        <f>'Boys Si Main 96&amp;128'!D75</f>
        <v>3</v>
      </c>
      <c r="E151" s="266">
        <f t="shared" si="1"/>
        <v>0</v>
      </c>
      <c r="F151" s="269">
        <f>'Boys Si Main 96&amp;128'!F75</f>
        <v>11</v>
      </c>
      <c r="G151" s="266">
        <f t="shared" si="2"/>
        <v>0</v>
      </c>
      <c r="H151" s="334">
        <f>'Boys Si Main 96&amp;128'!H75</f>
        <v>0</v>
      </c>
      <c r="I151" s="271" t="s">
        <v>73</v>
      </c>
      <c r="J151" s="266"/>
      <c r="K151" s="272"/>
      <c r="L151" s="266"/>
      <c r="M151" s="273"/>
      <c r="N151" s="275" t="s">
        <v>74</v>
      </c>
      <c r="O151" s="276"/>
      <c r="P151" s="276"/>
      <c r="Q151" s="277"/>
    </row>
    <row r="152" spans="1:20" s="19" customFormat="1" ht="9" customHeight="1">
      <c r="A152" s="284"/>
      <c r="B152" s="188"/>
      <c r="C152" s="285">
        <f t="shared" si="0"/>
        <v>0</v>
      </c>
      <c r="D152" s="269">
        <f>'Boys Si Main 96&amp;128'!D76</f>
        <v>4</v>
      </c>
      <c r="E152" s="266">
        <f t="shared" si="1"/>
        <v>0</v>
      </c>
      <c r="F152" s="269">
        <f>'Boys Si Main 96&amp;128'!F76</f>
        <v>12</v>
      </c>
      <c r="G152" s="266">
        <f t="shared" si="2"/>
        <v>0</v>
      </c>
      <c r="H152" s="334">
        <f>'Boys Si Main 96&amp;128'!H76</f>
        <v>0</v>
      </c>
      <c r="I152" s="271" t="s">
        <v>75</v>
      </c>
      <c r="J152" s="266"/>
      <c r="K152" s="272"/>
      <c r="L152" s="266"/>
      <c r="M152" s="273"/>
      <c r="N152" s="266"/>
      <c r="O152" s="272"/>
      <c r="P152" s="266"/>
      <c r="Q152" s="273"/>
    </row>
    <row r="153" spans="1:20" s="19" customFormat="1" ht="9" customHeight="1">
      <c r="A153" s="286" t="s">
        <v>76</v>
      </c>
      <c r="B153" s="287"/>
      <c r="C153" s="335">
        <f t="shared" si="0"/>
        <v>0</v>
      </c>
      <c r="D153" s="269">
        <f>'Boys Si Main 96&amp;128'!D77</f>
        <v>5</v>
      </c>
      <c r="E153" s="266">
        <f t="shared" si="1"/>
        <v>0</v>
      </c>
      <c r="F153" s="269">
        <f>'Boys Si Main 96&amp;128'!F77</f>
        <v>13</v>
      </c>
      <c r="G153" s="266">
        <f t="shared" si="2"/>
        <v>0</v>
      </c>
      <c r="H153" s="334">
        <f>'Boys Si Main 96&amp;128'!H77</f>
        <v>0</v>
      </c>
      <c r="I153" s="271" t="s">
        <v>77</v>
      </c>
      <c r="J153" s="266"/>
      <c r="K153" s="272"/>
      <c r="L153" s="266"/>
      <c r="M153" s="273"/>
      <c r="N153" s="280">
        <f>N77</f>
        <v>0</v>
      </c>
      <c r="O153" s="279"/>
      <c r="P153" s="280"/>
      <c r="Q153" s="281"/>
    </row>
    <row r="154" spans="1:20" s="19" customFormat="1" ht="9" customHeight="1">
      <c r="A154" s="267" t="s">
        <v>67</v>
      </c>
      <c r="B154" s="266"/>
      <c r="C154" s="268">
        <f t="shared" si="0"/>
        <v>0</v>
      </c>
      <c r="D154" s="269">
        <f>'Boys Si Main 96&amp;128'!D78</f>
        <v>6</v>
      </c>
      <c r="E154" s="266">
        <f t="shared" si="1"/>
        <v>0</v>
      </c>
      <c r="F154" s="269">
        <f>'Boys Si Main 96&amp;128'!F78</f>
        <v>14</v>
      </c>
      <c r="G154" s="266">
        <f t="shared" si="2"/>
        <v>0</v>
      </c>
      <c r="H154" s="334">
        <f>'Boys Si Main 96&amp;128'!H78</f>
        <v>0</v>
      </c>
      <c r="I154" s="271" t="s">
        <v>78</v>
      </c>
      <c r="J154" s="266"/>
      <c r="K154" s="272"/>
      <c r="L154" s="266"/>
      <c r="M154" s="273"/>
      <c r="N154" s="275" t="s">
        <v>216</v>
      </c>
      <c r="O154" s="276"/>
      <c r="P154" s="276"/>
      <c r="Q154" s="277"/>
    </row>
    <row r="155" spans="1:20" s="19" customFormat="1" ht="9" customHeight="1">
      <c r="A155" s="267" t="s">
        <v>79</v>
      </c>
      <c r="B155" s="266"/>
      <c r="C155" s="268">
        <f t="shared" si="0"/>
        <v>0</v>
      </c>
      <c r="D155" s="269">
        <f>'Boys Si Main 96&amp;128'!D79</f>
        <v>7</v>
      </c>
      <c r="E155" s="266">
        <f t="shared" si="1"/>
        <v>0</v>
      </c>
      <c r="F155" s="269">
        <f>'Boys Si Main 96&amp;128'!F79</f>
        <v>15</v>
      </c>
      <c r="G155" s="266">
        <f t="shared" si="2"/>
        <v>0</v>
      </c>
      <c r="H155" s="334">
        <f>'Boys Si Main 96&amp;128'!H79</f>
        <v>0</v>
      </c>
      <c r="I155" s="271" t="s">
        <v>80</v>
      </c>
      <c r="J155" s="266"/>
      <c r="K155" s="272"/>
      <c r="L155" s="266"/>
      <c r="M155" s="273"/>
      <c r="N155" s="266">
        <f>N79</f>
        <v>0</v>
      </c>
      <c r="O155" s="272"/>
      <c r="P155" s="266"/>
      <c r="Q155" s="273"/>
    </row>
    <row r="156" spans="1:20" s="19" customFormat="1" ht="9" customHeight="1">
      <c r="A156" s="282" t="s">
        <v>81</v>
      </c>
      <c r="B156" s="280"/>
      <c r="C156" s="283">
        <f t="shared" si="0"/>
        <v>0</v>
      </c>
      <c r="D156" s="291">
        <f>'Boys Si Main 96&amp;128'!D80</f>
        <v>8</v>
      </c>
      <c r="E156" s="280">
        <f t="shared" si="1"/>
        <v>0</v>
      </c>
      <c r="F156" s="291">
        <f>'Boys Si Main 96&amp;128'!F80</f>
        <v>16</v>
      </c>
      <c r="G156" s="280">
        <f t="shared" si="2"/>
        <v>0</v>
      </c>
      <c r="H156" s="336">
        <f>'Boys Si Main 96&amp;128'!H80</f>
        <v>0</v>
      </c>
      <c r="I156" s="295" t="s">
        <v>82</v>
      </c>
      <c r="J156" s="280"/>
      <c r="K156" s="279"/>
      <c r="L156" s="280"/>
      <c r="M156" s="281"/>
      <c r="N156" s="280">
        <f>N80</f>
        <v>0</v>
      </c>
      <c r="O156" s="279"/>
      <c r="P156" s="280"/>
      <c r="Q156" s="281"/>
    </row>
    <row r="157" spans="1:20" s="20" customFormat="1" ht="9.75">
      <c r="A157" s="188"/>
      <c r="B157" s="189"/>
      <c r="C157" s="189"/>
      <c r="D157" s="189"/>
      <c r="E157" s="190"/>
      <c r="F157" s="190"/>
      <c r="G157" s="25"/>
      <c r="H157" s="190"/>
      <c r="I157" s="191"/>
      <c r="J157" s="189" t="s">
        <v>84</v>
      </c>
      <c r="K157" s="191"/>
      <c r="L157" s="189" t="s">
        <v>58</v>
      </c>
      <c r="M157" s="191"/>
      <c r="N157" s="189" t="s">
        <v>59</v>
      </c>
      <c r="O157" s="191"/>
      <c r="P157" s="189" t="s">
        <v>60</v>
      </c>
      <c r="Q157" s="192"/>
    </row>
    <row r="158" spans="1:20" s="20" customFormat="1" ht="3.75" customHeight="1" thickBot="1">
      <c r="A158" s="337"/>
      <c r="B158" s="194"/>
      <c r="C158" s="91"/>
      <c r="D158" s="194"/>
      <c r="E158" s="195"/>
      <c r="F158" s="195"/>
      <c r="G158" s="196"/>
      <c r="H158" s="195"/>
      <c r="I158" s="197"/>
      <c r="J158" s="194"/>
      <c r="K158" s="197"/>
      <c r="L158" s="194"/>
      <c r="M158" s="197"/>
      <c r="N158" s="194"/>
      <c r="O158" s="197"/>
      <c r="P158" s="194"/>
      <c r="Q158" s="198"/>
    </row>
    <row r="159" spans="1:20" s="50" customFormat="1" ht="10.5" customHeight="1">
      <c r="A159" s="243"/>
      <c r="B159" s="201"/>
      <c r="C159" s="201"/>
      <c r="D159" s="216"/>
      <c r="E159" s="199"/>
      <c r="F159" s="199"/>
      <c r="G159" s="199"/>
      <c r="H159" s="199"/>
      <c r="I159" s="227"/>
      <c r="J159" s="205"/>
      <c r="K159" s="205"/>
      <c r="L159" s="205"/>
      <c r="M159" s="205"/>
      <c r="N159" s="208"/>
      <c r="O159" s="210"/>
      <c r="P159" s="211"/>
      <c r="Q159" s="332" t="s">
        <v>217</v>
      </c>
      <c r="R159" s="213"/>
      <c r="T159" s="214" t="e">
        <f>#REF!</f>
        <v>#REF!</v>
      </c>
    </row>
    <row r="160" spans="1:20" s="50" customFormat="1" ht="9.6" customHeight="1">
      <c r="A160" s="215"/>
      <c r="B160" s="338"/>
      <c r="C160" s="338"/>
      <c r="D160" s="338"/>
      <c r="E160" s="339"/>
      <c r="F160" s="339"/>
      <c r="G160" s="340"/>
      <c r="H160" s="341" t="s">
        <v>218</v>
      </c>
      <c r="I160" s="227"/>
      <c r="J160" s="607" t="str">
        <f>UPPER(IF(OR(O4="a",O4="as"),N10,IF(OR(O4="b",O4="bs"),N18,)))</f>
        <v/>
      </c>
      <c r="K160" s="607"/>
      <c r="L160" s="625"/>
      <c r="M160" s="625"/>
      <c r="N160" s="626"/>
      <c r="O160" s="627"/>
      <c r="P160" s="211"/>
      <c r="Q160" s="212"/>
      <c r="R160" s="213"/>
      <c r="T160" s="222" t="e">
        <f>#REF!</f>
        <v>#REF!</v>
      </c>
    </row>
    <row r="161" spans="1:20" s="50" customFormat="1" ht="9.6" customHeight="1">
      <c r="A161" s="215"/>
      <c r="B161" s="342"/>
      <c r="C161" s="342"/>
      <c r="D161" s="338"/>
      <c r="E161" s="343"/>
      <c r="F161" s="343"/>
      <c r="G161" s="343"/>
      <c r="H161" s="343"/>
      <c r="I161" s="227"/>
      <c r="J161" s="628"/>
      <c r="K161" s="629"/>
      <c r="L161" s="625"/>
      <c r="M161" s="625"/>
      <c r="N161" s="626"/>
      <c r="O161" s="627"/>
      <c r="P161" s="211"/>
      <c r="Q161" s="212"/>
      <c r="R161" s="213"/>
      <c r="T161" s="222" t="e">
        <f>#REF!</f>
        <v>#REF!</v>
      </c>
    </row>
    <row r="162" spans="1:20" s="50" customFormat="1" ht="9.6" customHeight="1">
      <c r="A162" s="215"/>
      <c r="B162" s="338"/>
      <c r="C162" s="338"/>
      <c r="D162" s="338"/>
      <c r="E162" s="339"/>
      <c r="F162" s="339"/>
      <c r="G162" s="340"/>
      <c r="H162" s="344"/>
      <c r="I162" s="227"/>
      <c r="J162" s="617" t="s">
        <v>15</v>
      </c>
      <c r="K162" s="618"/>
      <c r="L162" s="607" t="str">
        <f>UPPER(IF(OR(K162="a",K162="as"),J160,IF(OR(K162="b",K162="bs"),J164,)))</f>
        <v/>
      </c>
      <c r="M162" s="608"/>
      <c r="N162" s="609"/>
      <c r="O162" s="609"/>
      <c r="P162" s="211"/>
      <c r="Q162" s="212"/>
      <c r="R162" s="213"/>
      <c r="T162" s="222" t="e">
        <f>#REF!</f>
        <v>#REF!</v>
      </c>
    </row>
    <row r="163" spans="1:20" s="50" customFormat="1" ht="9.6" customHeight="1">
      <c r="A163" s="215"/>
      <c r="B163" s="342"/>
      <c r="C163" s="342"/>
      <c r="D163" s="338"/>
      <c r="E163" s="343"/>
      <c r="F163" s="343"/>
      <c r="G163" s="343"/>
      <c r="H163" s="343"/>
      <c r="I163" s="227"/>
      <c r="J163" s="630"/>
      <c r="K163" s="631"/>
      <c r="L163" s="612"/>
      <c r="M163" s="621"/>
      <c r="N163" s="609"/>
      <c r="O163" s="609"/>
      <c r="P163" s="211"/>
      <c r="Q163" s="212"/>
      <c r="R163" s="213"/>
      <c r="T163" s="222" t="e">
        <f>#REF!</f>
        <v>#REF!</v>
      </c>
    </row>
    <row r="164" spans="1:20" s="50" customFormat="1" ht="9.6" customHeight="1">
      <c r="A164" s="215"/>
      <c r="B164" s="338"/>
      <c r="C164" s="338"/>
      <c r="D164" s="338"/>
      <c r="E164" s="339"/>
      <c r="F164" s="339"/>
      <c r="G164" s="340"/>
      <c r="H164" s="341" t="s">
        <v>219</v>
      </c>
      <c r="I164" s="227"/>
      <c r="J164" s="607" t="str">
        <f>UPPER(IF(OR(O30="a",O30="as"),N26,IF(OR(O30="b",O30="bs"),N34,)))</f>
        <v/>
      </c>
      <c r="K164" s="632"/>
      <c r="L164" s="630"/>
      <c r="M164" s="615"/>
      <c r="N164" s="609"/>
      <c r="O164" s="609"/>
      <c r="P164" s="211"/>
      <c r="Q164" s="212"/>
      <c r="R164" s="213"/>
      <c r="T164" s="222" t="e">
        <f>#REF!</f>
        <v>#REF!</v>
      </c>
    </row>
    <row r="165" spans="1:20" s="50" customFormat="1" ht="9.6" customHeight="1">
      <c r="A165" s="215"/>
      <c r="B165" s="342"/>
      <c r="C165" s="342"/>
      <c r="D165" s="338"/>
      <c r="E165" s="343"/>
      <c r="F165" s="343"/>
      <c r="G165" s="343"/>
      <c r="H165" s="343"/>
      <c r="I165" s="345"/>
      <c r="J165" s="628"/>
      <c r="K165" s="625"/>
      <c r="L165" s="630"/>
      <c r="M165" s="615"/>
      <c r="N165" s="609"/>
      <c r="O165" s="609"/>
      <c r="P165" s="211"/>
      <c r="Q165" s="212"/>
      <c r="R165" s="213"/>
      <c r="T165" s="222" t="e">
        <f>#REF!</f>
        <v>#REF!</v>
      </c>
    </row>
    <row r="166" spans="1:20" s="50" customFormat="1" ht="9.6" customHeight="1">
      <c r="A166" s="215"/>
      <c r="B166" s="338"/>
      <c r="C166" s="338"/>
      <c r="D166" s="338"/>
      <c r="E166" s="344"/>
      <c r="F166" s="344"/>
      <c r="G166" s="346"/>
      <c r="H166" s="347"/>
      <c r="I166" s="227"/>
      <c r="J166" s="625"/>
      <c r="K166" s="625"/>
      <c r="L166" s="617" t="s">
        <v>15</v>
      </c>
      <c r="M166" s="618"/>
      <c r="N166" s="607" t="str">
        <f>UPPER(IF(OR(M166="a",M166="as"),L162,IF(OR(M166="b",M166="bs"),L170,)))</f>
        <v/>
      </c>
      <c r="O166" s="608"/>
      <c r="P166" s="211"/>
      <c r="Q166" s="212"/>
      <c r="R166" s="213"/>
      <c r="T166" s="222" t="e">
        <f>#REF!</f>
        <v>#REF!</v>
      </c>
    </row>
    <row r="167" spans="1:20" s="50" customFormat="1" ht="9.6" customHeight="1">
      <c r="A167" s="200"/>
      <c r="B167" s="342"/>
      <c r="C167" s="342"/>
      <c r="D167" s="338"/>
      <c r="E167" s="348"/>
      <c r="F167" s="348"/>
      <c r="G167" s="348"/>
      <c r="H167" s="348"/>
      <c r="I167" s="345"/>
      <c r="J167" s="625"/>
      <c r="K167" s="625"/>
      <c r="L167" s="625"/>
      <c r="M167" s="615"/>
      <c r="N167" s="612"/>
      <c r="O167" s="621"/>
      <c r="P167" s="211"/>
      <c r="Q167" s="212"/>
      <c r="R167" s="213"/>
      <c r="T167" s="222" t="e">
        <f>#REF!</f>
        <v>#REF!</v>
      </c>
    </row>
    <row r="168" spans="1:20" s="50" customFormat="1" ht="9.6" customHeight="1" thickBot="1">
      <c r="A168" s="215"/>
      <c r="B168" s="338"/>
      <c r="C168" s="338"/>
      <c r="D168" s="338"/>
      <c r="E168" s="339"/>
      <c r="F168" s="339"/>
      <c r="G168" s="340"/>
      <c r="H168" s="341" t="s">
        <v>220</v>
      </c>
      <c r="I168" s="227"/>
      <c r="J168" s="607" t="str">
        <f>UPPER(IF(OR(O46="a",O46="as"),N42,IF(OR(O46="b",O46="bs"),N50,)))</f>
        <v/>
      </c>
      <c r="K168" s="607"/>
      <c r="L168" s="625"/>
      <c r="M168" s="615"/>
      <c r="N168" s="609"/>
      <c r="O168" s="615"/>
      <c r="P168" s="211"/>
      <c r="Q168" s="212"/>
      <c r="R168" s="213"/>
      <c r="T168" s="237" t="e">
        <f>#REF!</f>
        <v>#REF!</v>
      </c>
    </row>
    <row r="169" spans="1:20" s="50" customFormat="1" ht="9.6" customHeight="1">
      <c r="A169" s="215"/>
      <c r="B169" s="342"/>
      <c r="C169" s="342"/>
      <c r="D169" s="338"/>
      <c r="E169" s="343"/>
      <c r="F169" s="343"/>
      <c r="G169" s="343"/>
      <c r="H169" s="343"/>
      <c r="I169" s="227"/>
      <c r="J169" s="628"/>
      <c r="K169" s="629"/>
      <c r="L169" s="625"/>
      <c r="M169" s="615"/>
      <c r="N169" s="609"/>
      <c r="O169" s="615"/>
      <c r="P169" s="211"/>
      <c r="Q169" s="212"/>
      <c r="R169" s="213"/>
    </row>
    <row r="170" spans="1:20" s="50" customFormat="1" ht="9.6" customHeight="1">
      <c r="A170" s="215"/>
      <c r="B170" s="338"/>
      <c r="C170" s="338"/>
      <c r="D170" s="338"/>
      <c r="E170" s="339"/>
      <c r="F170" s="339"/>
      <c r="G170" s="340"/>
      <c r="H170" s="344"/>
      <c r="I170" s="227"/>
      <c r="J170" s="617" t="s">
        <v>15</v>
      </c>
      <c r="K170" s="618"/>
      <c r="L170" s="607" t="str">
        <f>UPPER(IF(OR(K170="a",K170="as"),J168,IF(OR(K170="b",K170="bs"),J172,)))</f>
        <v/>
      </c>
      <c r="M170" s="623"/>
      <c r="N170" s="609"/>
      <c r="O170" s="615"/>
      <c r="P170" s="211"/>
      <c r="Q170" s="212"/>
      <c r="R170" s="213"/>
    </row>
    <row r="171" spans="1:20" s="50" customFormat="1" ht="9.6" customHeight="1">
      <c r="A171" s="215"/>
      <c r="B171" s="342"/>
      <c r="C171" s="342"/>
      <c r="D171" s="338"/>
      <c r="E171" s="343"/>
      <c r="F171" s="343"/>
      <c r="G171" s="343"/>
      <c r="H171" s="343"/>
      <c r="I171" s="227"/>
      <c r="J171" s="630"/>
      <c r="K171" s="631"/>
      <c r="L171" s="612"/>
      <c r="M171" s="609"/>
      <c r="N171" s="609"/>
      <c r="O171" s="615"/>
      <c r="P171" s="211"/>
      <c r="Q171" s="212"/>
      <c r="R171" s="213"/>
    </row>
    <row r="172" spans="1:20" s="50" customFormat="1" ht="9.6" customHeight="1">
      <c r="A172" s="215"/>
      <c r="B172" s="338"/>
      <c r="C172" s="338"/>
      <c r="D172" s="338"/>
      <c r="E172" s="339"/>
      <c r="F172" s="339"/>
      <c r="G172" s="340"/>
      <c r="H172" s="341" t="s">
        <v>221</v>
      </c>
      <c r="I172" s="227"/>
      <c r="J172" s="607" t="str">
        <f>UPPER(IF(OR(O62="a",O62="as"),N58,IF(OR(O62="b",O62="bs"),N66,)))</f>
        <v/>
      </c>
      <c r="K172" s="632"/>
      <c r="L172" s="630"/>
      <c r="M172" s="609"/>
      <c r="N172" s="609"/>
      <c r="O172" s="615"/>
      <c r="P172" s="211"/>
      <c r="Q172" s="212"/>
      <c r="R172" s="213"/>
    </row>
    <row r="173" spans="1:20" s="50" customFormat="1" ht="9.6" customHeight="1">
      <c r="A173" s="215"/>
      <c r="B173" s="342"/>
      <c r="C173" s="342"/>
      <c r="D173" s="338"/>
      <c r="E173" s="343"/>
      <c r="F173" s="343"/>
      <c r="G173" s="343"/>
      <c r="H173" s="343"/>
      <c r="I173" s="345"/>
      <c r="J173" s="628"/>
      <c r="K173" s="625"/>
      <c r="L173" s="630"/>
      <c r="M173" s="609"/>
      <c r="N173" s="609"/>
      <c r="O173" s="615"/>
      <c r="P173" s="211"/>
      <c r="Q173" s="212"/>
      <c r="R173" s="213"/>
    </row>
    <row r="174" spans="1:20" s="50" customFormat="1" ht="9.6" customHeight="1">
      <c r="A174" s="215"/>
      <c r="B174" s="349" t="s">
        <v>222</v>
      </c>
      <c r="C174" s="349"/>
      <c r="D174" s="349"/>
      <c r="E174" s="347"/>
      <c r="F174" s="347"/>
      <c r="G174" s="350"/>
      <c r="H174" s="347"/>
      <c r="I174" s="227"/>
      <c r="J174" s="625"/>
      <c r="K174" s="625"/>
      <c r="L174" s="630"/>
      <c r="M174" s="616"/>
      <c r="N174" s="617" t="s">
        <v>15</v>
      </c>
      <c r="O174" s="618"/>
      <c r="P174" s="607" t="str">
        <f>UPPER(IF(OR(O174="a",O174="as"),N166,IF(OR(O174="b",O174="bs"),N182,)))</f>
        <v/>
      </c>
      <c r="Q174" s="608"/>
      <c r="R174" s="213"/>
    </row>
    <row r="175" spans="1:20" s="50" customFormat="1" ht="9.6" customHeight="1">
      <c r="A175" s="215"/>
      <c r="B175" s="342"/>
      <c r="C175" s="342"/>
      <c r="D175" s="338"/>
      <c r="E175" s="343"/>
      <c r="F175" s="343"/>
      <c r="G175" s="343"/>
      <c r="H175" s="343"/>
      <c r="I175" s="227"/>
      <c r="J175" s="625"/>
      <c r="K175" s="625"/>
      <c r="L175" s="625"/>
      <c r="M175" s="609"/>
      <c r="N175" s="625"/>
      <c r="O175" s="615"/>
      <c r="P175" s="612"/>
      <c r="Q175" s="633"/>
      <c r="R175" s="213"/>
    </row>
    <row r="176" spans="1:20" s="50" customFormat="1" ht="9.6" customHeight="1">
      <c r="A176" s="215"/>
      <c r="B176" s="338"/>
      <c r="C176" s="338"/>
      <c r="D176" s="338"/>
      <c r="E176" s="339"/>
      <c r="F176" s="339"/>
      <c r="G176" s="340"/>
      <c r="H176" s="341" t="s">
        <v>223</v>
      </c>
      <c r="I176" s="227"/>
      <c r="J176" s="607" t="str">
        <f>UPPER(IF(OR(O90="a",O90="as"),N86,IF(OR(O90="b",O90="bs"),N94,)))</f>
        <v/>
      </c>
      <c r="K176" s="607"/>
      <c r="L176" s="625"/>
      <c r="M176" s="609"/>
      <c r="N176" s="609"/>
      <c r="O176" s="615"/>
      <c r="P176" s="211"/>
      <c r="Q176" s="634"/>
      <c r="R176" s="213"/>
    </row>
    <row r="177" spans="1:18" s="50" customFormat="1" ht="9.6" customHeight="1">
      <c r="A177" s="215"/>
      <c r="B177" s="342"/>
      <c r="C177" s="342"/>
      <c r="D177" s="338"/>
      <c r="E177" s="343"/>
      <c r="F177" s="343"/>
      <c r="G177" s="343"/>
      <c r="H177" s="343"/>
      <c r="I177" s="227"/>
      <c r="J177" s="628"/>
      <c r="K177" s="629"/>
      <c r="L177" s="625"/>
      <c r="M177" s="609"/>
      <c r="N177" s="609"/>
      <c r="O177" s="615"/>
      <c r="P177" s="211"/>
      <c r="Q177" s="634"/>
      <c r="R177" s="213"/>
    </row>
    <row r="178" spans="1:18" s="50" customFormat="1" ht="9.6" customHeight="1">
      <c r="A178" s="215"/>
      <c r="B178" s="338"/>
      <c r="C178" s="338"/>
      <c r="D178" s="338"/>
      <c r="E178" s="339"/>
      <c r="F178" s="339"/>
      <c r="G178" s="340"/>
      <c r="H178" s="344"/>
      <c r="I178" s="227"/>
      <c r="J178" s="617" t="s">
        <v>15</v>
      </c>
      <c r="K178" s="618"/>
      <c r="L178" s="607" t="str">
        <f>UPPER(IF(OR(K178="a",K178="as"),J176,IF(OR(K178="b",K178="bs"),J180,)))</f>
        <v/>
      </c>
      <c r="M178" s="608"/>
      <c r="N178" s="609"/>
      <c r="O178" s="615"/>
      <c r="P178" s="211"/>
      <c r="Q178" s="634"/>
      <c r="R178" s="213"/>
    </row>
    <row r="179" spans="1:18" s="50" customFormat="1" ht="9.6" customHeight="1">
      <c r="A179" s="215"/>
      <c r="B179" s="342"/>
      <c r="C179" s="342"/>
      <c r="D179" s="338"/>
      <c r="E179" s="343"/>
      <c r="F179" s="343"/>
      <c r="G179" s="343"/>
      <c r="H179" s="343"/>
      <c r="I179" s="227"/>
      <c r="J179" s="630"/>
      <c r="K179" s="631"/>
      <c r="L179" s="612"/>
      <c r="M179" s="621"/>
      <c r="N179" s="609"/>
      <c r="O179" s="615"/>
      <c r="P179" s="211"/>
      <c r="Q179" s="634"/>
      <c r="R179" s="213"/>
    </row>
    <row r="180" spans="1:18" s="50" customFormat="1" ht="9.6" customHeight="1">
      <c r="A180" s="241"/>
      <c r="B180" s="338"/>
      <c r="C180" s="338"/>
      <c r="D180" s="338"/>
      <c r="E180" s="339"/>
      <c r="F180" s="339"/>
      <c r="G180" s="340"/>
      <c r="H180" s="341" t="s">
        <v>224</v>
      </c>
      <c r="I180" s="227"/>
      <c r="J180" s="607" t="str">
        <f>UPPER(IF(OR(O106="a",O106="as"),N102,IF(OR(O106="b",O106="bs"),N110,)))</f>
        <v/>
      </c>
      <c r="K180" s="632"/>
      <c r="L180" s="630"/>
      <c r="M180" s="615"/>
      <c r="N180" s="609"/>
      <c r="O180" s="615"/>
      <c r="P180" s="211"/>
      <c r="Q180" s="634"/>
      <c r="R180" s="213"/>
    </row>
    <row r="181" spans="1:18" s="50" customFormat="1" ht="9.6" customHeight="1">
      <c r="A181" s="200"/>
      <c r="B181" s="342"/>
      <c r="C181" s="342"/>
      <c r="D181" s="338"/>
      <c r="E181" s="348"/>
      <c r="F181" s="348"/>
      <c r="G181" s="348"/>
      <c r="H181" s="348"/>
      <c r="I181" s="345"/>
      <c r="J181" s="628"/>
      <c r="K181" s="625"/>
      <c r="L181" s="630"/>
      <c r="M181" s="615"/>
      <c r="N181" s="609"/>
      <c r="O181" s="615"/>
      <c r="P181" s="211"/>
      <c r="Q181" s="634"/>
      <c r="R181" s="213"/>
    </row>
    <row r="182" spans="1:18" s="50" customFormat="1" ht="9.6" customHeight="1">
      <c r="A182" s="215"/>
      <c r="B182" s="338"/>
      <c r="C182" s="338"/>
      <c r="D182" s="338"/>
      <c r="E182" s="344"/>
      <c r="F182" s="344"/>
      <c r="G182" s="346"/>
      <c r="H182" s="347"/>
      <c r="I182" s="227"/>
      <c r="J182" s="625"/>
      <c r="K182" s="625"/>
      <c r="L182" s="617" t="s">
        <v>15</v>
      </c>
      <c r="M182" s="618"/>
      <c r="N182" s="607" t="str">
        <f>UPPER(IF(OR(M182="a",M182="as"),L178,IF(OR(M182="b",M182="bs"),L186,)))</f>
        <v/>
      </c>
      <c r="O182" s="623"/>
      <c r="P182" s="211"/>
      <c r="Q182" s="634"/>
      <c r="R182" s="213"/>
    </row>
    <row r="183" spans="1:18" s="50" customFormat="1" ht="9.6" customHeight="1">
      <c r="A183" s="215"/>
      <c r="B183" s="342"/>
      <c r="C183" s="342"/>
      <c r="D183" s="338"/>
      <c r="E183" s="343"/>
      <c r="F183" s="343"/>
      <c r="G183" s="343"/>
      <c r="H183" s="343"/>
      <c r="I183" s="345"/>
      <c r="J183" s="625"/>
      <c r="K183" s="625"/>
      <c r="L183" s="625"/>
      <c r="M183" s="615"/>
      <c r="N183" s="612"/>
      <c r="O183" s="616"/>
      <c r="P183" s="211"/>
      <c r="Q183" s="634"/>
      <c r="R183" s="213"/>
    </row>
    <row r="184" spans="1:18" s="50" customFormat="1" ht="9.6" customHeight="1">
      <c r="A184" s="215"/>
      <c r="B184" s="338"/>
      <c r="C184" s="338"/>
      <c r="D184" s="338"/>
      <c r="E184" s="339"/>
      <c r="F184" s="339"/>
      <c r="G184" s="340"/>
      <c r="H184" s="341" t="s">
        <v>225</v>
      </c>
      <c r="I184" s="227"/>
      <c r="J184" s="607" t="str">
        <f>UPPER(IF(OR(O122="a",O122="as"),N118,IF(OR(O122="b",O122="bs"),N126,)))</f>
        <v/>
      </c>
      <c r="K184" s="607"/>
      <c r="L184" s="625"/>
      <c r="M184" s="615"/>
      <c r="N184" s="609"/>
      <c r="O184" s="616"/>
      <c r="P184" s="211"/>
      <c r="Q184" s="634"/>
      <c r="R184" s="213"/>
    </row>
    <row r="185" spans="1:18" s="50" customFormat="1" ht="9.6" customHeight="1">
      <c r="A185" s="215"/>
      <c r="B185" s="342"/>
      <c r="C185" s="342"/>
      <c r="D185" s="338"/>
      <c r="E185" s="343"/>
      <c r="F185" s="343"/>
      <c r="G185" s="343"/>
      <c r="H185" s="343"/>
      <c r="I185" s="227"/>
      <c r="J185" s="628"/>
      <c r="K185" s="629"/>
      <c r="L185" s="625"/>
      <c r="M185" s="615"/>
      <c r="N185" s="609"/>
      <c r="O185" s="616"/>
      <c r="P185" s="211"/>
      <c r="Q185" s="634"/>
      <c r="R185" s="213"/>
    </row>
    <row r="186" spans="1:18" s="50" customFormat="1" ht="9.6" customHeight="1">
      <c r="A186" s="215"/>
      <c r="B186" s="338"/>
      <c r="C186" s="338"/>
      <c r="D186" s="338"/>
      <c r="E186" s="339"/>
      <c r="F186" s="339"/>
      <c r="G186" s="340"/>
      <c r="H186" s="344"/>
      <c r="I186" s="227"/>
      <c r="J186" s="617" t="s">
        <v>15</v>
      </c>
      <c r="K186" s="618"/>
      <c r="L186" s="607" t="str">
        <f>UPPER(IF(OR(K186="a",K186="as"),J184,IF(OR(K186="b",K186="bs"),J188,)))</f>
        <v/>
      </c>
      <c r="M186" s="623"/>
      <c r="N186" s="609"/>
      <c r="O186" s="616"/>
      <c r="P186" s="211"/>
      <c r="Q186" s="634"/>
      <c r="R186" s="213"/>
    </row>
    <row r="187" spans="1:18" s="50" customFormat="1" ht="9.6" customHeight="1">
      <c r="A187" s="215"/>
      <c r="B187" s="342"/>
      <c r="C187" s="342"/>
      <c r="D187" s="338"/>
      <c r="E187" s="343"/>
      <c r="F187" s="343"/>
      <c r="G187" s="343"/>
      <c r="H187" s="343"/>
      <c r="I187" s="227"/>
      <c r="J187" s="630"/>
      <c r="K187" s="631"/>
      <c r="L187" s="612"/>
      <c r="M187" s="609"/>
      <c r="N187" s="609"/>
      <c r="O187" s="609"/>
      <c r="P187" s="211"/>
      <c r="Q187" s="634"/>
      <c r="R187" s="213"/>
    </row>
    <row r="188" spans="1:18" s="50" customFormat="1" ht="9.6" customHeight="1">
      <c r="A188" s="215"/>
      <c r="B188" s="338"/>
      <c r="C188" s="338"/>
      <c r="D188" s="338"/>
      <c r="E188" s="339"/>
      <c r="F188" s="339"/>
      <c r="G188" s="340"/>
      <c r="H188" s="341" t="s">
        <v>226</v>
      </c>
      <c r="I188" s="227"/>
      <c r="J188" s="607" t="str">
        <f>UPPER(IF(OR(O138="a",O138="as"),N134,IF(OR(O138="b",O138="bs"),N142,)))</f>
        <v/>
      </c>
      <c r="K188" s="632"/>
      <c r="L188" s="635"/>
      <c r="M188" s="609"/>
      <c r="N188" s="609"/>
      <c r="O188" s="609"/>
      <c r="P188" s="211"/>
      <c r="Q188" s="634"/>
      <c r="R188" s="213"/>
    </row>
    <row r="189" spans="1:18" s="50" customFormat="1" ht="9.6" customHeight="1">
      <c r="A189" s="242"/>
      <c r="B189" s="201"/>
      <c r="C189" s="201"/>
      <c r="D189" s="216"/>
      <c r="E189" s="207"/>
      <c r="F189" s="207"/>
      <c r="G189" s="207"/>
      <c r="H189" s="207"/>
      <c r="I189" s="227"/>
      <c r="J189" s="205"/>
      <c r="K189" s="205"/>
      <c r="L189" s="205"/>
      <c r="M189" s="230"/>
      <c r="N189" s="230"/>
      <c r="O189" s="230"/>
      <c r="P189" s="211"/>
      <c r="Q189" s="212"/>
      <c r="R189" s="213"/>
    </row>
    <row r="217" spans="1:17" s="19" customFormat="1" ht="10.5" customHeight="1">
      <c r="A217" s="254" t="s">
        <v>61</v>
      </c>
      <c r="B217" s="255"/>
      <c r="C217" s="256"/>
      <c r="D217" s="257" t="s">
        <v>62</v>
      </c>
      <c r="E217" s="351" t="s">
        <v>63</v>
      </c>
      <c r="F217" s="257" t="s">
        <v>62</v>
      </c>
      <c r="G217" s="259" t="s">
        <v>63</v>
      </c>
      <c r="H217" s="329"/>
      <c r="I217" s="257" t="s">
        <v>62</v>
      </c>
      <c r="J217" s="258" t="s">
        <v>146</v>
      </c>
      <c r="K217" s="261"/>
      <c r="L217" s="258" t="s">
        <v>65</v>
      </c>
      <c r="M217" s="262"/>
      <c r="N217" s="263" t="s">
        <v>66</v>
      </c>
      <c r="O217" s="263"/>
      <c r="P217" s="263">
        <f>$P$72</f>
        <v>0</v>
      </c>
      <c r="Q217" s="262"/>
    </row>
    <row r="218" spans="1:17" s="19" customFormat="1" ht="9" customHeight="1">
      <c r="A218" s="267" t="s">
        <v>67</v>
      </c>
      <c r="B218" s="266"/>
      <c r="C218" s="268">
        <f t="shared" ref="C218:C225" si="3">C73</f>
        <v>0</v>
      </c>
      <c r="D218" s="269">
        <v>1</v>
      </c>
      <c r="E218" s="330">
        <f t="shared" ref="E218:E225" si="4">E73</f>
        <v>0</v>
      </c>
      <c r="F218" s="269">
        <v>9</v>
      </c>
      <c r="G218" s="80">
        <f t="shared" ref="G218:G225" si="5">G73</f>
        <v>0</v>
      </c>
      <c r="H218" s="79"/>
      <c r="I218" s="271" t="s">
        <v>68</v>
      </c>
      <c r="J218" s="266"/>
      <c r="K218" s="272"/>
      <c r="L218" s="266"/>
      <c r="M218" s="273"/>
      <c r="N218" s="275" t="s">
        <v>69</v>
      </c>
      <c r="O218" s="276"/>
      <c r="P218" s="276"/>
      <c r="Q218" s="277"/>
    </row>
    <row r="219" spans="1:17" s="19" customFormat="1" ht="9" customHeight="1">
      <c r="A219" s="267" t="s">
        <v>70</v>
      </c>
      <c r="B219" s="266"/>
      <c r="C219" s="268">
        <f t="shared" si="3"/>
        <v>0</v>
      </c>
      <c r="D219" s="269">
        <v>2</v>
      </c>
      <c r="E219" s="330">
        <f t="shared" si="4"/>
        <v>0</v>
      </c>
      <c r="F219" s="269">
        <v>10</v>
      </c>
      <c r="G219" s="80">
        <f t="shared" si="5"/>
        <v>0</v>
      </c>
      <c r="H219" s="79"/>
      <c r="I219" s="271" t="s">
        <v>71</v>
      </c>
      <c r="J219" s="266"/>
      <c r="K219" s="272"/>
      <c r="L219" s="266"/>
      <c r="M219" s="273"/>
      <c r="N219" s="278"/>
      <c r="O219" s="279"/>
      <c r="P219" s="280"/>
      <c r="Q219" s="281"/>
    </row>
    <row r="220" spans="1:17" s="19" customFormat="1" ht="9" customHeight="1">
      <c r="A220" s="282" t="s">
        <v>72</v>
      </c>
      <c r="B220" s="280"/>
      <c r="C220" s="283">
        <f t="shared" si="3"/>
        <v>0</v>
      </c>
      <c r="D220" s="269">
        <v>3</v>
      </c>
      <c r="E220" s="330">
        <f t="shared" si="4"/>
        <v>0</v>
      </c>
      <c r="F220" s="269">
        <v>11</v>
      </c>
      <c r="G220" s="80">
        <f t="shared" si="5"/>
        <v>0</v>
      </c>
      <c r="H220" s="79"/>
      <c r="I220" s="271" t="s">
        <v>73</v>
      </c>
      <c r="J220" s="266"/>
      <c r="K220" s="272"/>
      <c r="L220" s="266"/>
      <c r="M220" s="273"/>
      <c r="N220" s="275" t="s">
        <v>74</v>
      </c>
      <c r="O220" s="276"/>
      <c r="P220" s="276"/>
      <c r="Q220" s="277"/>
    </row>
    <row r="221" spans="1:17" s="19" customFormat="1" ht="9" customHeight="1">
      <c r="A221" s="284"/>
      <c r="B221" s="188"/>
      <c r="C221" s="285">
        <f t="shared" si="3"/>
        <v>0</v>
      </c>
      <c r="D221" s="269">
        <v>4</v>
      </c>
      <c r="E221" s="330">
        <f t="shared" si="4"/>
        <v>0</v>
      </c>
      <c r="F221" s="269">
        <v>12</v>
      </c>
      <c r="G221" s="80">
        <f t="shared" si="5"/>
        <v>0</v>
      </c>
      <c r="H221" s="79"/>
      <c r="I221" s="271" t="s">
        <v>75</v>
      </c>
      <c r="J221" s="266"/>
      <c r="K221" s="272"/>
      <c r="L221" s="266"/>
      <c r="M221" s="273"/>
      <c r="N221" s="266"/>
      <c r="O221" s="272"/>
      <c r="P221" s="266"/>
      <c r="Q221" s="273"/>
    </row>
    <row r="222" spans="1:17" s="19" customFormat="1" ht="9" customHeight="1">
      <c r="A222" s="286" t="s">
        <v>76</v>
      </c>
      <c r="B222" s="287"/>
      <c r="C222" s="335">
        <f t="shared" si="3"/>
        <v>0</v>
      </c>
      <c r="D222" s="269">
        <v>5</v>
      </c>
      <c r="E222" s="330">
        <f t="shared" si="4"/>
        <v>0</v>
      </c>
      <c r="F222" s="269">
        <v>13</v>
      </c>
      <c r="G222" s="80">
        <f t="shared" si="5"/>
        <v>0</v>
      </c>
      <c r="H222" s="79"/>
      <c r="I222" s="271" t="s">
        <v>77</v>
      </c>
      <c r="J222" s="266"/>
      <c r="K222" s="272"/>
      <c r="L222" s="266"/>
      <c r="M222" s="273"/>
      <c r="N222" s="280">
        <f>N77</f>
        <v>0</v>
      </c>
      <c r="O222" s="279"/>
      <c r="P222" s="280"/>
      <c r="Q222" s="281"/>
    </row>
    <row r="223" spans="1:17" s="19" customFormat="1" ht="9" customHeight="1">
      <c r="A223" s="267" t="s">
        <v>67</v>
      </c>
      <c r="B223" s="266"/>
      <c r="C223" s="268">
        <f t="shared" si="3"/>
        <v>0</v>
      </c>
      <c r="D223" s="269">
        <v>6</v>
      </c>
      <c r="E223" s="330">
        <f t="shared" si="4"/>
        <v>0</v>
      </c>
      <c r="F223" s="269">
        <v>14</v>
      </c>
      <c r="G223" s="80">
        <f t="shared" si="5"/>
        <v>0</v>
      </c>
      <c r="H223" s="79"/>
      <c r="I223" s="271" t="s">
        <v>78</v>
      </c>
      <c r="J223" s="266"/>
      <c r="K223" s="272"/>
      <c r="L223" s="266"/>
      <c r="M223" s="273"/>
      <c r="N223" s="275" t="s">
        <v>216</v>
      </c>
      <c r="O223" s="276"/>
      <c r="P223" s="276"/>
      <c r="Q223" s="277"/>
    </row>
    <row r="224" spans="1:17" s="19" customFormat="1" ht="9" customHeight="1">
      <c r="A224" s="267" t="s">
        <v>79</v>
      </c>
      <c r="B224" s="266"/>
      <c r="C224" s="268">
        <f t="shared" si="3"/>
        <v>0</v>
      </c>
      <c r="D224" s="269">
        <v>7</v>
      </c>
      <c r="E224" s="330">
        <f t="shared" si="4"/>
        <v>0</v>
      </c>
      <c r="F224" s="269">
        <v>15</v>
      </c>
      <c r="G224" s="80">
        <f t="shared" si="5"/>
        <v>0</v>
      </c>
      <c r="H224" s="79"/>
      <c r="I224" s="271" t="s">
        <v>80</v>
      </c>
      <c r="J224" s="266"/>
      <c r="K224" s="272"/>
      <c r="L224" s="266"/>
      <c r="M224" s="273"/>
      <c r="N224" s="266">
        <f>N79</f>
        <v>0</v>
      </c>
      <c r="O224" s="272"/>
      <c r="P224" s="266"/>
      <c r="Q224" s="273"/>
    </row>
    <row r="225" spans="1:17" s="19" customFormat="1" ht="9" customHeight="1">
      <c r="A225" s="282" t="s">
        <v>81</v>
      </c>
      <c r="B225" s="280"/>
      <c r="C225" s="283">
        <f t="shared" si="3"/>
        <v>0</v>
      </c>
      <c r="D225" s="291">
        <v>8</v>
      </c>
      <c r="E225" s="331">
        <f t="shared" si="4"/>
        <v>0</v>
      </c>
      <c r="F225" s="291">
        <v>16</v>
      </c>
      <c r="G225" s="292">
        <f t="shared" si="5"/>
        <v>0</v>
      </c>
      <c r="H225" s="294"/>
      <c r="I225" s="295" t="s">
        <v>82</v>
      </c>
      <c r="J225" s="280"/>
      <c r="K225" s="279"/>
      <c r="L225" s="280"/>
      <c r="M225" s="281"/>
      <c r="N225" s="280">
        <f>N80</f>
        <v>0</v>
      </c>
      <c r="O225" s="279"/>
      <c r="P225" s="280"/>
      <c r="Q225" s="352"/>
    </row>
  </sheetData>
  <mergeCells count="1">
    <mergeCell ref="A4:C4"/>
  </mergeCells>
  <phoneticPr fontId="78" type="noConversion"/>
  <conditionalFormatting sqref="G7:G70 G83:G146 G175 G177 G179 G181 G183 G185 G187 G159 G161 G163 G165 G167 G169 G171 G173 G189">
    <cfRule type="expression" dxfId="368" priority="1" stopIfTrue="1">
      <formula>AND($D7&lt;9,$C7&gt;0)</formula>
    </cfRule>
  </conditionalFormatting>
  <conditionalFormatting sqref="B7:B70 B83:B146 B159 B161 B163 B165 B167 B169 B171 B173 B175 B177 B179 B181 B183 B185 B187 B189">
    <cfRule type="cellIs" dxfId="367" priority="2" stopIfTrue="1" operator="equal">
      <formula>"QA"</formula>
    </cfRule>
    <cfRule type="cellIs" dxfId="366" priority="3" stopIfTrue="1" operator="equal">
      <formula>"DA"</formula>
    </cfRule>
  </conditionalFormatting>
  <conditionalFormatting sqref="E187 E177 E185 E183 E181 E179 E175 E171 E173 E161 E169 E167 E165 E163 E159 E189">
    <cfRule type="cellIs" dxfId="365" priority="4" stopIfTrue="1" operator="equal">
      <formula>"Bye"</formula>
    </cfRule>
  </conditionalFormatting>
  <conditionalFormatting sqref="D7:D70 D83:D146">
    <cfRule type="expression" dxfId="364" priority="5" stopIfTrue="1">
      <formula>$D7&lt;17</formula>
    </cfRule>
  </conditionalFormatting>
  <conditionalFormatting sqref="L58 L42 L26 L10 L50 L34 L18 L66 N14 N30 N46 N62 L134 L118 L102 L86 L126 L110 L94 L142 N90 N106 N122 N138 N174 J186 J178 J162 L182 L166 J170">
    <cfRule type="expression" dxfId="363" priority="6" stopIfTrue="1">
      <formula>AND($N$1="CU",J10="Umpire")</formula>
    </cfRule>
    <cfRule type="expression" dxfId="362" priority="7" stopIfTrue="1">
      <formula>AND($N$1="CU",J10&lt;&gt;"Umpire",K10&lt;&gt;"")</formula>
    </cfRule>
    <cfRule type="expression" dxfId="361" priority="8" stopIfTrue="1">
      <formula>AND($N$1="CU",J10&lt;&gt;"Umpire")</formula>
    </cfRule>
  </conditionalFormatting>
  <conditionalFormatting sqref="L8 L12 L16 L20 L24 L28 L32 L36 L40 L44 L48 L52 L56 L60 L64 L68 N10 N18 N26 N34 N42 N50 N58 N66 P14 P30 P46 P62 L84 L88 L92 L96 L100 L104 L108 L112 L116 L120 L124 L128 L132 L136 L140 L144 N86 N94 N102 N110 N118 N126 N134 N142 P90 P106 P122 P138 L162 L170 L178 L186 N182 N166 P174 J160 J164 J168 J172 J176 J180 J184 J188">
    <cfRule type="expression" dxfId="360" priority="9" stopIfTrue="1">
      <formula>I8="as"</formula>
    </cfRule>
    <cfRule type="expression" dxfId="359" priority="10" stopIfTrue="1">
      <formula>I8="bs"</formula>
    </cfRule>
  </conditionalFormatting>
  <conditionalFormatting sqref="J145 J9 J11 J13 J15 J17 J19 J21 J23 J25 J27 J29 J31 J33 J35 J37 J39 J41 J43 J45 J47 J49 J51 J53 J55 J57 J59 J61 J63 J65 J67 J69 J83 J85 J87 J89 J91 J93 J95 J97 J99 J101 J103 J105 J107 J109 J111 J113 J115 J117 J119 J121 J123 J125 J127 J129 J131 J133 J135 J137 J139 J141 J143">
    <cfRule type="expression" dxfId="358" priority="11" stopIfTrue="1">
      <formula>I10="as"</formula>
    </cfRule>
    <cfRule type="expression" dxfId="357" priority="12" stopIfTrue="1">
      <formula>I10="bs"</formula>
    </cfRule>
  </conditionalFormatting>
  <conditionalFormatting sqref="I8 I10 I12 I14 I16 I18 I20 I22 I24 I26 I28 I30 I32 I34 I36 I38 I40 I42 I44 I46 I48 I50 I52 I54 I56 I58 I60 I62 I64 I66 I68 I70 K8 K12 K16 K20 K24 K28 K32 K36 K40 K44 K48 K52 K56 K60 K64 K68 M66 M58 M50 M42 M34 M26 M18 M10 O14 O30 O46 O62 I84 I86 I88 I90 I92 I94 I96 I98 I100 I102 I104 I106 I108 I110 I112 I114 I116 I118 I120 I122 I124 I126 I128 I130 I132 I134 I136 I138 I140 I142 I144 I146 K84 K88 K92 K96 K100 K104 K108 K112 K116 K120 K124 K128 K132 K136 K140 K144 M142 M134 M126 M118 M110 M102 M94 M86 O90 O106 O122 O138 O174 K178 K170 K186 K162 M166 M182">
    <cfRule type="expression" dxfId="356" priority="13" stopIfTrue="1">
      <formula>$N$1="CU"</formula>
    </cfRule>
  </conditionalFormatting>
  <conditionalFormatting sqref="J7">
    <cfRule type="expression" dxfId="355" priority="14" stopIfTrue="1">
      <formula>I8="as"</formula>
    </cfRule>
    <cfRule type="expression" dxfId="354" priority="15" stopIfTrue="1">
      <formula>I8="bs"</formula>
    </cfRule>
  </conditionalFormatting>
  <dataValidations count="2">
    <dataValidation type="list" allowBlank="1" showInputMessage="1" sqref="L10 L18 L26 L34 L42 L126 L134 L142 N90 N106 N122 N138 L50 L58 L66 N14 N30 N46 N62 L86 L94 L102 L110 L118 L166 J178 J186 L182 J170 J162 N174">
      <formula1>$T$7:$T$16</formula1>
    </dataValidation>
    <dataValidation allowBlank="1" showInputMessage="1" sqref="H160 H184 H164 H168 H172 H176 H180 H188"/>
  </dataValidations>
  <printOptions horizontalCentered="1"/>
  <pageMargins left="0.35" right="0.35" top="0.35" bottom="0.35" header="0" footer="0"/>
  <pageSetup paperSize="9" orientation="portrait" horizontalDpi="360" verticalDpi="200" r:id="rId1"/>
  <headerFooter alignWithMargins="0"/>
  <rowBreaks count="2" manualBreakCount="2">
    <brk id="80" max="16383" man="1"/>
    <brk id="156" max="16383" man="1"/>
  </rowBreaks>
  <drawing r:id="rId2"/>
  <legacyDrawing r:id="rId3"/>
</worksheet>
</file>

<file path=xl/worksheets/sheet8.xml><?xml version="1.0" encoding="utf-8"?>
<worksheet xmlns="http://schemas.openxmlformats.org/spreadsheetml/2006/main" xmlns:r="http://schemas.openxmlformats.org/officeDocument/2006/relationships">
  <sheetPr codeName="Sheet23"/>
  <dimension ref="A1:R135"/>
  <sheetViews>
    <sheetView showGridLines="0" showZeros="0" zoomScale="86" workbookViewId="0">
      <pane ySplit="7" topLeftCell="A8" activePane="bottomLeft" state="frozen"/>
      <selection activeCell="A4" sqref="A4:C4"/>
      <selection pane="bottomLeft" activeCell="A3" sqref="A3"/>
    </sheetView>
  </sheetViews>
  <sheetFormatPr defaultRowHeight="12.75"/>
  <cols>
    <col min="1" max="1" width="4" customWidth="1"/>
    <col min="2" max="2" width="19.85546875" customWidth="1"/>
    <col min="3" max="3" width="18" customWidth="1"/>
    <col min="4" max="4" width="6.28515625" style="60" customWidth="1"/>
    <col min="5" max="5" width="10.5703125" style="94" customWidth="1"/>
    <col min="6" max="6" width="21.5703125" customWidth="1"/>
    <col min="7" max="7" width="16.28515625" customWidth="1"/>
    <col min="8" max="11" width="6.28515625" style="60" customWidth="1"/>
    <col min="12" max="12" width="6" style="60" hidden="1" customWidth="1"/>
    <col min="13" max="13" width="5.28515625" style="60" hidden="1" customWidth="1"/>
    <col min="14" max="14" width="2.28515625" style="104" hidden="1" customWidth="1"/>
    <col min="15" max="15" width="5.42578125" style="60" hidden="1" customWidth="1"/>
    <col min="16" max="18" width="6.28515625" style="60" customWidth="1"/>
  </cols>
  <sheetData>
    <row r="1" spans="1:18" ht="26.25">
      <c r="A1" s="81">
        <f>'Week SetUp'!$A$6</f>
        <v>0</v>
      </c>
      <c r="B1" s="82"/>
      <c r="C1" s="82"/>
      <c r="D1" s="105"/>
      <c r="E1" s="105"/>
      <c r="F1" s="83" t="s">
        <v>227</v>
      </c>
      <c r="G1" s="83"/>
      <c r="H1" s="86"/>
      <c r="I1" s="84"/>
      <c r="J1" s="84"/>
      <c r="K1" s="84"/>
      <c r="L1" s="84"/>
      <c r="M1" s="84"/>
      <c r="N1" s="106"/>
      <c r="O1" s="84"/>
      <c r="P1" s="84"/>
      <c r="Q1" s="84"/>
      <c r="R1" s="107"/>
    </row>
    <row r="2" spans="1:18" ht="13.5" thickBot="1">
      <c r="A2" s="85" t="str">
        <f>'Week SetUp'!$A$8</f>
        <v>ITF Junior Circuit</v>
      </c>
      <c r="B2" s="85"/>
      <c r="C2" s="72"/>
      <c r="D2" s="95"/>
      <c r="E2" s="95"/>
      <c r="F2" s="108"/>
      <c r="G2" s="108"/>
      <c r="H2" s="95"/>
      <c r="I2" s="95"/>
      <c r="J2" s="95"/>
      <c r="K2" s="95"/>
      <c r="L2" s="83"/>
      <c r="M2" s="83"/>
      <c r="N2" s="109"/>
      <c r="O2" s="83"/>
      <c r="P2" s="110"/>
      <c r="Q2" s="69"/>
      <c r="R2" s="110"/>
    </row>
    <row r="3" spans="1:18" s="2" customFormat="1">
      <c r="A3" s="63" t="s">
        <v>12</v>
      </c>
      <c r="B3" s="63"/>
      <c r="C3" s="61" t="s">
        <v>6</v>
      </c>
      <c r="D3" s="61"/>
      <c r="E3" s="61"/>
      <c r="F3" s="63" t="s">
        <v>7</v>
      </c>
      <c r="G3" s="63" t="s">
        <v>18</v>
      </c>
      <c r="H3" s="96"/>
      <c r="I3" s="96"/>
      <c r="J3" s="64" t="s">
        <v>8</v>
      </c>
      <c r="K3" s="111" t="s">
        <v>24</v>
      </c>
      <c r="L3" s="112"/>
      <c r="M3" s="112"/>
      <c r="N3" s="112"/>
      <c r="O3" s="112"/>
      <c r="P3" s="112"/>
      <c r="Q3" s="155"/>
      <c r="R3" s="113"/>
    </row>
    <row r="4" spans="1:18" s="2" customFormat="1" ht="13.5" thickBot="1">
      <c r="A4" s="710">
        <f>'Week SetUp'!$A$10</f>
        <v>0</v>
      </c>
      <c r="B4" s="710"/>
      <c r="C4" s="88">
        <f>'Week SetUp'!$C$10</f>
        <v>0</v>
      </c>
      <c r="D4" s="89"/>
      <c r="E4" s="89"/>
      <c r="F4" s="88">
        <f>'Week SetUp'!$D$10</f>
        <v>0</v>
      </c>
      <c r="G4" s="114">
        <f>'Week SetUp'!$A$12</f>
        <v>0</v>
      </c>
      <c r="H4" s="89"/>
      <c r="I4" s="161"/>
      <c r="J4" s="76">
        <f>'Week SetUp'!$E$10</f>
        <v>0</v>
      </c>
      <c r="K4" s="353"/>
      <c r="L4" s="116"/>
      <c r="M4" s="116"/>
      <c r="N4" s="116"/>
      <c r="O4" s="90"/>
      <c r="P4" s="90"/>
      <c r="Q4" s="90"/>
      <c r="R4" s="117"/>
    </row>
    <row r="5" spans="1:18" s="2" customFormat="1">
      <c r="A5" s="118"/>
      <c r="B5" s="63"/>
      <c r="C5" s="61" t="s">
        <v>25</v>
      </c>
      <c r="D5" s="61" t="s">
        <v>16</v>
      </c>
      <c r="E5" s="61"/>
      <c r="F5" s="63" t="s">
        <v>26</v>
      </c>
      <c r="G5" s="61" t="s">
        <v>27</v>
      </c>
      <c r="H5" s="61"/>
      <c r="I5" s="96"/>
      <c r="J5" s="96"/>
      <c r="K5" s="354"/>
      <c r="L5" s="121"/>
      <c r="M5" s="121"/>
      <c r="N5" s="123"/>
      <c r="O5" s="122"/>
      <c r="P5" s="122"/>
      <c r="Q5" s="122"/>
      <c r="R5" s="124"/>
    </row>
    <row r="6" spans="1:18" s="125" customFormat="1" ht="16.5" thickBot="1">
      <c r="A6" s="126" t="s">
        <v>28</v>
      </c>
      <c r="B6" s="127"/>
      <c r="C6" s="128"/>
      <c r="D6" s="129"/>
      <c r="E6" s="129"/>
      <c r="F6" s="128"/>
      <c r="G6" s="128"/>
      <c r="H6" s="130"/>
      <c r="I6" s="130"/>
      <c r="J6" s="130"/>
      <c r="K6" s="131"/>
      <c r="L6" s="130"/>
      <c r="M6" s="130"/>
      <c r="N6" s="132"/>
      <c r="O6" s="130"/>
      <c r="P6" s="130"/>
      <c r="Q6" s="130"/>
      <c r="R6" s="133"/>
    </row>
    <row r="7" spans="1:18" ht="30.75" customHeight="1" thickBot="1">
      <c r="A7" s="134" t="s">
        <v>20</v>
      </c>
      <c r="B7" s="135" t="s">
        <v>13</v>
      </c>
      <c r="C7" s="135" t="s">
        <v>14</v>
      </c>
      <c r="D7" s="135" t="s">
        <v>21</v>
      </c>
      <c r="E7" s="135" t="s">
        <v>22</v>
      </c>
      <c r="F7" s="135" t="s">
        <v>29</v>
      </c>
      <c r="G7" s="136" t="s">
        <v>30</v>
      </c>
      <c r="H7" s="137" t="s">
        <v>31</v>
      </c>
      <c r="I7" s="137" t="s">
        <v>32</v>
      </c>
      <c r="J7" s="137" t="s">
        <v>33</v>
      </c>
      <c r="K7" s="355" t="s">
        <v>19</v>
      </c>
      <c r="L7" s="138"/>
      <c r="M7" s="139"/>
      <c r="N7" s="140"/>
      <c r="O7" s="135"/>
      <c r="P7" s="135" t="s">
        <v>34</v>
      </c>
      <c r="Q7" s="141" t="s">
        <v>35</v>
      </c>
      <c r="R7" s="136" t="s">
        <v>36</v>
      </c>
    </row>
    <row r="8" spans="1:18" s="12" customFormat="1" ht="18.95" customHeight="1">
      <c r="A8" s="142">
        <v>1</v>
      </c>
      <c r="B8" s="100"/>
      <c r="C8" s="100"/>
      <c r="D8" s="101"/>
      <c r="E8" s="143"/>
      <c r="F8" s="101"/>
      <c r="G8" s="144"/>
      <c r="H8" s="101"/>
      <c r="I8" s="101"/>
      <c r="J8" s="101"/>
      <c r="K8" s="102"/>
      <c r="L8" s="145"/>
      <c r="M8" s="101"/>
      <c r="N8" s="145"/>
      <c r="O8" s="101"/>
      <c r="P8" s="101"/>
      <c r="Q8" s="102"/>
      <c r="R8" s="102"/>
    </row>
    <row r="9" spans="1:18" s="12" customFormat="1" ht="18.95" customHeight="1">
      <c r="A9" s="142">
        <v>2</v>
      </c>
      <c r="B9" s="100"/>
      <c r="C9" s="100"/>
      <c r="D9" s="101"/>
      <c r="E9" s="143"/>
      <c r="F9" s="101"/>
      <c r="G9" s="144"/>
      <c r="H9" s="101"/>
      <c r="I9" s="101"/>
      <c r="J9" s="101"/>
      <c r="K9" s="102"/>
      <c r="L9" s="145"/>
      <c r="M9" s="101"/>
      <c r="N9" s="145"/>
      <c r="O9" s="101"/>
      <c r="P9" s="101"/>
      <c r="Q9" s="102"/>
      <c r="R9" s="102"/>
    </row>
    <row r="10" spans="1:18" s="12" customFormat="1" ht="18.95" customHeight="1">
      <c r="A10" s="142">
        <v>3</v>
      </c>
      <c r="B10" s="100"/>
      <c r="C10" s="100"/>
      <c r="D10" s="101"/>
      <c r="E10" s="143"/>
      <c r="F10" s="101"/>
      <c r="G10" s="144"/>
      <c r="H10" s="101"/>
      <c r="I10" s="101"/>
      <c r="J10" s="101"/>
      <c r="K10" s="102"/>
      <c r="L10" s="145"/>
      <c r="M10" s="101"/>
      <c r="N10" s="145"/>
      <c r="O10" s="101"/>
      <c r="P10" s="101"/>
      <c r="Q10" s="102"/>
      <c r="R10" s="102"/>
    </row>
    <row r="11" spans="1:18" s="12" customFormat="1" ht="18.95" customHeight="1">
      <c r="A11" s="142">
        <v>4</v>
      </c>
      <c r="B11" s="100"/>
      <c r="C11" s="100"/>
      <c r="D11" s="101"/>
      <c r="E11" s="143"/>
      <c r="F11" s="101"/>
      <c r="G11" s="144"/>
      <c r="H11" s="101"/>
      <c r="I11" s="101"/>
      <c r="J11" s="101"/>
      <c r="K11" s="102"/>
      <c r="L11" s="145"/>
      <c r="M11" s="101"/>
      <c r="N11" s="145"/>
      <c r="O11" s="101"/>
      <c r="P11" s="101"/>
      <c r="Q11" s="102"/>
      <c r="R11" s="102"/>
    </row>
    <row r="12" spans="1:18" s="12" customFormat="1" ht="18.95" customHeight="1">
      <c r="A12" s="142">
        <v>5</v>
      </c>
      <c r="B12" s="100"/>
      <c r="C12" s="100"/>
      <c r="D12" s="101"/>
      <c r="E12" s="143"/>
      <c r="F12" s="101"/>
      <c r="G12" s="144"/>
      <c r="H12" s="101"/>
      <c r="I12" s="101"/>
      <c r="J12" s="101"/>
      <c r="K12" s="102"/>
      <c r="L12" s="145"/>
      <c r="M12" s="101"/>
      <c r="N12" s="145"/>
      <c r="O12" s="101"/>
      <c r="P12" s="101"/>
      <c r="Q12" s="102"/>
      <c r="R12" s="102"/>
    </row>
    <row r="13" spans="1:18" s="12" customFormat="1" ht="18.95" customHeight="1">
      <c r="A13" s="142">
        <v>6</v>
      </c>
      <c r="B13" s="100"/>
      <c r="C13" s="100"/>
      <c r="D13" s="101"/>
      <c r="E13" s="143"/>
      <c r="F13" s="101"/>
      <c r="G13" s="144"/>
      <c r="H13" s="101"/>
      <c r="I13" s="101"/>
      <c r="J13" s="101"/>
      <c r="K13" s="102"/>
      <c r="L13" s="145"/>
      <c r="M13" s="101"/>
      <c r="N13" s="145"/>
      <c r="O13" s="101"/>
      <c r="P13" s="101"/>
      <c r="Q13" s="102"/>
      <c r="R13" s="102"/>
    </row>
    <row r="14" spans="1:18" s="12" customFormat="1" ht="18.95" customHeight="1">
      <c r="A14" s="142">
        <v>7</v>
      </c>
      <c r="B14" s="100"/>
      <c r="C14" s="100"/>
      <c r="D14" s="101"/>
      <c r="E14" s="143"/>
      <c r="F14" s="101"/>
      <c r="G14" s="144"/>
      <c r="H14" s="101"/>
      <c r="I14" s="101"/>
      <c r="J14" s="101"/>
      <c r="K14" s="102"/>
      <c r="L14" s="145"/>
      <c r="M14" s="101"/>
      <c r="N14" s="145"/>
      <c r="O14" s="101"/>
      <c r="P14" s="101"/>
      <c r="Q14" s="102"/>
      <c r="R14" s="102"/>
    </row>
    <row r="15" spans="1:18" s="12" customFormat="1" ht="18.95" customHeight="1">
      <c r="A15" s="142">
        <v>8</v>
      </c>
      <c r="B15" s="100"/>
      <c r="C15" s="100"/>
      <c r="D15" s="101"/>
      <c r="E15" s="143"/>
      <c r="F15" s="101"/>
      <c r="G15" s="144"/>
      <c r="H15" s="101"/>
      <c r="I15" s="101"/>
      <c r="J15" s="101"/>
      <c r="K15" s="102"/>
      <c r="L15" s="145"/>
      <c r="M15" s="101"/>
      <c r="N15" s="145"/>
      <c r="O15" s="101"/>
      <c r="P15" s="101"/>
      <c r="Q15" s="102"/>
      <c r="R15" s="102"/>
    </row>
    <row r="16" spans="1:18" s="12" customFormat="1" ht="18.95" customHeight="1">
      <c r="A16" s="142">
        <v>9</v>
      </c>
      <c r="B16" s="100"/>
      <c r="C16" s="100"/>
      <c r="D16" s="101"/>
      <c r="E16" s="143"/>
      <c r="F16" s="101"/>
      <c r="G16" s="144"/>
      <c r="H16" s="101"/>
      <c r="I16" s="101"/>
      <c r="J16" s="101"/>
      <c r="K16" s="102"/>
      <c r="L16" s="145"/>
      <c r="M16" s="101"/>
      <c r="N16" s="145"/>
      <c r="O16" s="101"/>
      <c r="P16" s="101"/>
      <c r="Q16" s="102"/>
      <c r="R16" s="102"/>
    </row>
    <row r="17" spans="1:18" s="12" customFormat="1" ht="18.95" customHeight="1">
      <c r="A17" s="142">
        <v>10</v>
      </c>
      <c r="B17" s="100"/>
      <c r="C17" s="100"/>
      <c r="D17" s="101"/>
      <c r="E17" s="143"/>
      <c r="F17" s="101"/>
      <c r="G17" s="144"/>
      <c r="H17" s="101"/>
      <c r="I17" s="101"/>
      <c r="J17" s="101"/>
      <c r="K17" s="102"/>
      <c r="L17" s="145"/>
      <c r="M17" s="101"/>
      <c r="N17" s="145"/>
      <c r="O17" s="101"/>
      <c r="P17" s="101"/>
      <c r="Q17" s="102"/>
      <c r="R17" s="102"/>
    </row>
    <row r="18" spans="1:18" s="12" customFormat="1" ht="18.95" customHeight="1">
      <c r="A18" s="142">
        <v>11</v>
      </c>
      <c r="B18" s="100"/>
      <c r="C18" s="100"/>
      <c r="D18" s="101"/>
      <c r="E18" s="143"/>
      <c r="F18" s="101"/>
      <c r="G18" s="144"/>
      <c r="H18" s="101"/>
      <c r="I18" s="101"/>
      <c r="J18" s="101"/>
      <c r="K18" s="102"/>
      <c r="L18" s="145"/>
      <c r="M18" s="101"/>
      <c r="N18" s="145"/>
      <c r="O18" s="101"/>
      <c r="P18" s="101"/>
      <c r="Q18" s="102"/>
      <c r="R18" s="102"/>
    </row>
    <row r="19" spans="1:18" s="12" customFormat="1" ht="18.95" customHeight="1">
      <c r="A19" s="142">
        <v>12</v>
      </c>
      <c r="B19" s="100"/>
      <c r="C19" s="100"/>
      <c r="D19" s="101"/>
      <c r="E19" s="143"/>
      <c r="F19" s="101"/>
      <c r="G19" s="144"/>
      <c r="H19" s="101"/>
      <c r="I19" s="101"/>
      <c r="J19" s="101"/>
      <c r="K19" s="102"/>
      <c r="L19" s="145"/>
      <c r="M19" s="101"/>
      <c r="N19" s="145"/>
      <c r="O19" s="101"/>
      <c r="P19" s="101"/>
      <c r="Q19" s="102"/>
      <c r="R19" s="102"/>
    </row>
    <row r="20" spans="1:18" s="12" customFormat="1" ht="18.95" customHeight="1">
      <c r="A20" s="142">
        <v>13</v>
      </c>
      <c r="B20" s="100"/>
      <c r="C20" s="100"/>
      <c r="D20" s="101"/>
      <c r="E20" s="143"/>
      <c r="F20" s="101"/>
      <c r="G20" s="144"/>
      <c r="H20" s="101"/>
      <c r="I20" s="101"/>
      <c r="J20" s="101"/>
      <c r="K20" s="102"/>
      <c r="L20" s="145"/>
      <c r="M20" s="101"/>
      <c r="N20" s="145"/>
      <c r="O20" s="101"/>
      <c r="P20" s="101"/>
      <c r="Q20" s="102"/>
      <c r="R20" s="102"/>
    </row>
    <row r="21" spans="1:18" s="12" customFormat="1" ht="18.95" customHeight="1">
      <c r="A21" s="142">
        <v>14</v>
      </c>
      <c r="B21" s="100"/>
      <c r="C21" s="100"/>
      <c r="D21" s="101"/>
      <c r="E21" s="143"/>
      <c r="F21" s="101"/>
      <c r="G21" s="144"/>
      <c r="H21" s="101"/>
      <c r="I21" s="101"/>
      <c r="J21" s="101"/>
      <c r="K21" s="102"/>
      <c r="L21" s="145"/>
      <c r="M21" s="101"/>
      <c r="N21" s="145"/>
      <c r="O21" s="101"/>
      <c r="P21" s="101"/>
      <c r="Q21" s="102"/>
      <c r="R21" s="102"/>
    </row>
    <row r="22" spans="1:18" s="12" customFormat="1" ht="18.95" customHeight="1">
      <c r="A22" s="142">
        <v>15</v>
      </c>
      <c r="B22" s="100"/>
      <c r="C22" s="100"/>
      <c r="D22" s="101"/>
      <c r="E22" s="143"/>
      <c r="F22" s="101"/>
      <c r="G22" s="144"/>
      <c r="H22" s="101"/>
      <c r="I22" s="101"/>
      <c r="J22" s="101"/>
      <c r="K22" s="102"/>
      <c r="L22" s="145"/>
      <c r="M22" s="101"/>
      <c r="N22" s="145"/>
      <c r="O22" s="101"/>
      <c r="P22" s="101"/>
      <c r="Q22" s="102"/>
      <c r="R22" s="102"/>
    </row>
    <row r="23" spans="1:18" s="12" customFormat="1" ht="18.95" customHeight="1">
      <c r="A23" s="142">
        <v>16</v>
      </c>
      <c r="B23" s="100"/>
      <c r="C23" s="100"/>
      <c r="D23" s="101"/>
      <c r="E23" s="143"/>
      <c r="F23" s="101"/>
      <c r="G23" s="144"/>
      <c r="H23" s="101"/>
      <c r="I23" s="101"/>
      <c r="J23" s="101"/>
      <c r="K23" s="102"/>
      <c r="L23" s="145"/>
      <c r="M23" s="101"/>
      <c r="N23" s="145"/>
      <c r="O23" s="101"/>
      <c r="P23" s="101"/>
      <c r="Q23" s="102"/>
      <c r="R23" s="102"/>
    </row>
    <row r="24" spans="1:18" s="12" customFormat="1" ht="18.95" customHeight="1">
      <c r="A24" s="142">
        <v>17</v>
      </c>
      <c r="B24" s="100"/>
      <c r="C24" s="100"/>
      <c r="D24" s="101"/>
      <c r="E24" s="143"/>
      <c r="F24" s="101"/>
      <c r="G24" s="144"/>
      <c r="H24" s="101"/>
      <c r="I24" s="101"/>
      <c r="J24" s="101"/>
      <c r="K24" s="102"/>
      <c r="L24" s="145"/>
      <c r="M24" s="101"/>
      <c r="N24" s="145"/>
      <c r="O24" s="101"/>
      <c r="P24" s="101"/>
      <c r="Q24" s="102"/>
      <c r="R24" s="102"/>
    </row>
    <row r="25" spans="1:18" s="12" customFormat="1" ht="18.95" customHeight="1">
      <c r="A25" s="142">
        <v>18</v>
      </c>
      <c r="B25" s="100"/>
      <c r="C25" s="100"/>
      <c r="D25" s="101"/>
      <c r="E25" s="143"/>
      <c r="F25" s="101"/>
      <c r="G25" s="144"/>
      <c r="H25" s="101"/>
      <c r="I25" s="101"/>
      <c r="J25" s="101"/>
      <c r="K25" s="102"/>
      <c r="L25" s="145"/>
      <c r="M25" s="101"/>
      <c r="N25" s="145"/>
      <c r="O25" s="101"/>
      <c r="P25" s="101"/>
      <c r="Q25" s="102"/>
      <c r="R25" s="102"/>
    </row>
    <row r="26" spans="1:18" s="12" customFormat="1" ht="18.95" customHeight="1">
      <c r="A26" s="142">
        <v>19</v>
      </c>
      <c r="B26" s="100"/>
      <c r="C26" s="100"/>
      <c r="D26" s="101"/>
      <c r="E26" s="143"/>
      <c r="F26" s="101"/>
      <c r="G26" s="144"/>
      <c r="H26" s="101"/>
      <c r="I26" s="101"/>
      <c r="J26" s="101"/>
      <c r="K26" s="102"/>
      <c r="L26" s="145"/>
      <c r="M26" s="101"/>
      <c r="N26" s="145"/>
      <c r="O26" s="101"/>
      <c r="P26" s="101"/>
      <c r="Q26" s="102"/>
      <c r="R26" s="102"/>
    </row>
    <row r="27" spans="1:18" s="12" customFormat="1" ht="18.95" customHeight="1">
      <c r="A27" s="142">
        <v>20</v>
      </c>
      <c r="B27" s="100"/>
      <c r="C27" s="100"/>
      <c r="D27" s="101"/>
      <c r="E27" s="143"/>
      <c r="F27" s="101"/>
      <c r="G27" s="144"/>
      <c r="H27" s="101"/>
      <c r="I27" s="101"/>
      <c r="J27" s="101"/>
      <c r="K27" s="102"/>
      <c r="L27" s="145"/>
      <c r="M27" s="101"/>
      <c r="N27" s="145"/>
      <c r="O27" s="101"/>
      <c r="P27" s="101"/>
      <c r="Q27" s="102"/>
      <c r="R27" s="102"/>
    </row>
    <row r="28" spans="1:18" s="12" customFormat="1" ht="18.95" customHeight="1">
      <c r="A28" s="142">
        <v>21</v>
      </c>
      <c r="B28" s="100"/>
      <c r="C28" s="100"/>
      <c r="D28" s="101"/>
      <c r="E28" s="143"/>
      <c r="F28" s="101"/>
      <c r="G28" s="144"/>
      <c r="H28" s="101"/>
      <c r="I28" s="101"/>
      <c r="J28" s="101"/>
      <c r="K28" s="102"/>
      <c r="L28" s="145"/>
      <c r="M28" s="101"/>
      <c r="N28" s="145"/>
      <c r="O28" s="101"/>
      <c r="P28" s="101"/>
      <c r="Q28" s="102"/>
      <c r="R28" s="102"/>
    </row>
    <row r="29" spans="1:18" s="12" customFormat="1" ht="18.95" customHeight="1">
      <c r="A29" s="142">
        <v>22</v>
      </c>
      <c r="B29" s="100"/>
      <c r="C29" s="100"/>
      <c r="D29" s="101"/>
      <c r="E29" s="143"/>
      <c r="F29" s="101"/>
      <c r="G29" s="144"/>
      <c r="H29" s="101"/>
      <c r="I29" s="101"/>
      <c r="J29" s="101"/>
      <c r="K29" s="102"/>
      <c r="L29" s="145"/>
      <c r="M29" s="101"/>
      <c r="N29" s="145"/>
      <c r="O29" s="101"/>
      <c r="P29" s="101"/>
      <c r="Q29" s="102"/>
      <c r="R29" s="102"/>
    </row>
    <row r="30" spans="1:18" s="12" customFormat="1" ht="18.95" customHeight="1">
      <c r="A30" s="142">
        <v>23</v>
      </c>
      <c r="B30" s="100"/>
      <c r="C30" s="100"/>
      <c r="D30" s="101"/>
      <c r="E30" s="143"/>
      <c r="F30" s="101"/>
      <c r="G30" s="144"/>
      <c r="H30" s="101"/>
      <c r="I30" s="101"/>
      <c r="J30" s="101"/>
      <c r="K30" s="102"/>
      <c r="L30" s="145"/>
      <c r="M30" s="101"/>
      <c r="N30" s="145"/>
      <c r="O30" s="101"/>
      <c r="P30" s="101"/>
      <c r="Q30" s="102"/>
      <c r="R30" s="102"/>
    </row>
    <row r="31" spans="1:18" s="12" customFormat="1" ht="18.95" customHeight="1">
      <c r="A31" s="142">
        <v>24</v>
      </c>
      <c r="B31" s="100"/>
      <c r="C31" s="100"/>
      <c r="D31" s="101"/>
      <c r="E31" s="143"/>
      <c r="F31" s="101"/>
      <c r="G31" s="144"/>
      <c r="H31" s="101"/>
      <c r="I31" s="101"/>
      <c r="J31" s="101"/>
      <c r="K31" s="102"/>
      <c r="L31" s="145"/>
      <c r="M31" s="101"/>
      <c r="N31" s="145"/>
      <c r="O31" s="101"/>
      <c r="P31" s="101"/>
      <c r="Q31" s="102"/>
      <c r="R31" s="102"/>
    </row>
    <row r="32" spans="1:18" s="12" customFormat="1" ht="18.95" customHeight="1">
      <c r="A32" s="142">
        <v>25</v>
      </c>
      <c r="B32" s="100"/>
      <c r="C32" s="100"/>
      <c r="D32" s="101"/>
      <c r="E32" s="143"/>
      <c r="F32" s="101"/>
      <c r="G32" s="144"/>
      <c r="H32" s="101"/>
      <c r="I32" s="101"/>
      <c r="J32" s="101"/>
      <c r="K32" s="102"/>
      <c r="L32" s="145"/>
      <c r="M32" s="101"/>
      <c r="N32" s="145"/>
      <c r="O32" s="101"/>
      <c r="P32" s="101"/>
      <c r="Q32" s="102"/>
      <c r="R32" s="102"/>
    </row>
    <row r="33" spans="1:18" s="12" customFormat="1" ht="18.95" customHeight="1">
      <c r="A33" s="142">
        <v>26</v>
      </c>
      <c r="B33" s="100"/>
      <c r="C33" s="100"/>
      <c r="D33" s="101"/>
      <c r="E33" s="143"/>
      <c r="F33" s="101"/>
      <c r="G33" s="144"/>
      <c r="H33" s="101"/>
      <c r="I33" s="101"/>
      <c r="J33" s="101"/>
      <c r="K33" s="102"/>
      <c r="L33" s="145"/>
      <c r="M33" s="101"/>
      <c r="N33" s="145"/>
      <c r="O33" s="101"/>
      <c r="P33" s="101"/>
      <c r="Q33" s="102"/>
      <c r="R33" s="102"/>
    </row>
    <row r="34" spans="1:18" s="12" customFormat="1" ht="18.95" customHeight="1">
      <c r="A34" s="142">
        <v>27</v>
      </c>
      <c r="B34" s="100"/>
      <c r="C34" s="100"/>
      <c r="D34" s="101"/>
      <c r="E34" s="143"/>
      <c r="F34" s="101"/>
      <c r="G34" s="144"/>
      <c r="H34" s="101"/>
      <c r="I34" s="101"/>
      <c r="J34" s="101"/>
      <c r="K34" s="102"/>
      <c r="L34" s="145"/>
      <c r="M34" s="101"/>
      <c r="N34" s="145"/>
      <c r="O34" s="101"/>
      <c r="P34" s="101"/>
      <c r="Q34" s="102"/>
      <c r="R34" s="102"/>
    </row>
    <row r="35" spans="1:18" s="12" customFormat="1" ht="18.95" customHeight="1">
      <c r="A35" s="142">
        <v>28</v>
      </c>
      <c r="B35" s="100"/>
      <c r="C35" s="100"/>
      <c r="D35" s="101"/>
      <c r="E35" s="143"/>
      <c r="F35" s="101"/>
      <c r="G35" s="144"/>
      <c r="H35" s="101"/>
      <c r="I35" s="101"/>
      <c r="J35" s="101"/>
      <c r="K35" s="102"/>
      <c r="L35" s="145"/>
      <c r="M35" s="101"/>
      <c r="N35" s="145"/>
      <c r="O35" s="101"/>
      <c r="P35" s="101"/>
      <c r="Q35" s="102"/>
      <c r="R35" s="102"/>
    </row>
    <row r="36" spans="1:18" s="12" customFormat="1" ht="18.95" customHeight="1">
      <c r="A36" s="142">
        <v>29</v>
      </c>
      <c r="B36" s="100"/>
      <c r="C36" s="100"/>
      <c r="D36" s="101"/>
      <c r="E36" s="143"/>
      <c r="F36" s="101"/>
      <c r="G36" s="144"/>
      <c r="H36" s="101"/>
      <c r="I36" s="101"/>
      <c r="J36" s="101"/>
      <c r="K36" s="102"/>
      <c r="L36" s="145"/>
      <c r="M36" s="101"/>
      <c r="N36" s="145"/>
      <c r="O36" s="101"/>
      <c r="P36" s="101"/>
      <c r="Q36" s="102"/>
      <c r="R36" s="102"/>
    </row>
    <row r="37" spans="1:18" s="12" customFormat="1" ht="18.95" customHeight="1">
      <c r="A37" s="142">
        <v>30</v>
      </c>
      <c r="B37" s="100"/>
      <c r="C37" s="100"/>
      <c r="D37" s="101"/>
      <c r="E37" s="143"/>
      <c r="F37" s="101"/>
      <c r="G37" s="144"/>
      <c r="H37" s="101"/>
      <c r="I37" s="101"/>
      <c r="J37" s="101"/>
      <c r="K37" s="102"/>
      <c r="L37" s="145"/>
      <c r="M37" s="101"/>
      <c r="N37" s="145"/>
      <c r="O37" s="101"/>
      <c r="P37" s="101"/>
      <c r="Q37" s="102"/>
      <c r="R37" s="102"/>
    </row>
    <row r="38" spans="1:18" s="12" customFormat="1" ht="18.95" customHeight="1">
      <c r="A38" s="142">
        <v>31</v>
      </c>
      <c r="B38" s="100"/>
      <c r="C38" s="100"/>
      <c r="D38" s="101"/>
      <c r="E38" s="143"/>
      <c r="F38" s="101"/>
      <c r="G38" s="144"/>
      <c r="H38" s="101"/>
      <c r="I38" s="101"/>
      <c r="J38" s="101"/>
      <c r="K38" s="102"/>
      <c r="L38" s="145"/>
      <c r="M38" s="101"/>
      <c r="N38" s="145"/>
      <c r="O38" s="101"/>
      <c r="P38" s="101"/>
      <c r="Q38" s="102"/>
      <c r="R38" s="102"/>
    </row>
    <row r="39" spans="1:18" s="12" customFormat="1" ht="18.95" customHeight="1">
      <c r="A39" s="142">
        <v>32</v>
      </c>
      <c r="B39" s="100"/>
      <c r="C39" s="100"/>
      <c r="D39" s="101"/>
      <c r="E39" s="143"/>
      <c r="F39" s="101"/>
      <c r="G39" s="144"/>
      <c r="H39" s="101"/>
      <c r="I39" s="101"/>
      <c r="J39" s="101"/>
      <c r="K39" s="102"/>
      <c r="L39" s="145"/>
      <c r="M39" s="101"/>
      <c r="N39" s="145"/>
      <c r="O39" s="101"/>
      <c r="P39" s="101"/>
      <c r="Q39" s="102"/>
      <c r="R39" s="102"/>
    </row>
    <row r="40" spans="1:18" s="12" customFormat="1" ht="18.95" customHeight="1">
      <c r="A40" s="142">
        <v>33</v>
      </c>
      <c r="B40" s="100"/>
      <c r="C40" s="100"/>
      <c r="D40" s="101"/>
      <c r="E40" s="143"/>
      <c r="F40" s="101"/>
      <c r="G40" s="144"/>
      <c r="H40" s="101"/>
      <c r="I40" s="101"/>
      <c r="J40" s="101"/>
      <c r="K40" s="102"/>
      <c r="L40" s="145"/>
      <c r="M40" s="101"/>
      <c r="N40" s="145"/>
      <c r="O40" s="101"/>
      <c r="P40" s="101"/>
      <c r="Q40" s="102"/>
      <c r="R40" s="102"/>
    </row>
    <row r="41" spans="1:18" s="12" customFormat="1" ht="18.95" customHeight="1">
      <c r="A41" s="142">
        <v>34</v>
      </c>
      <c r="B41" s="100"/>
      <c r="C41" s="100"/>
      <c r="D41" s="101"/>
      <c r="E41" s="143"/>
      <c r="F41" s="101"/>
      <c r="G41" s="144"/>
      <c r="H41" s="101"/>
      <c r="I41" s="101"/>
      <c r="J41" s="101"/>
      <c r="K41" s="102"/>
      <c r="L41" s="145"/>
      <c r="M41" s="101"/>
      <c r="N41" s="145"/>
      <c r="O41" s="101"/>
      <c r="P41" s="101"/>
      <c r="Q41" s="102"/>
      <c r="R41" s="102"/>
    </row>
    <row r="42" spans="1:18" s="12" customFormat="1" ht="18.95" customHeight="1">
      <c r="A42" s="142">
        <v>35</v>
      </c>
      <c r="B42" s="100"/>
      <c r="C42" s="100"/>
      <c r="D42" s="101"/>
      <c r="E42" s="143"/>
      <c r="F42" s="101"/>
      <c r="G42" s="144"/>
      <c r="H42" s="101"/>
      <c r="I42" s="101"/>
      <c r="J42" s="101"/>
      <c r="K42" s="102"/>
      <c r="L42" s="145"/>
      <c r="M42" s="101"/>
      <c r="N42" s="145"/>
      <c r="O42" s="101"/>
      <c r="P42" s="101"/>
      <c r="Q42" s="102"/>
      <c r="R42" s="102"/>
    </row>
    <row r="43" spans="1:18" s="12" customFormat="1" ht="18.95" customHeight="1">
      <c r="A43" s="142">
        <v>36</v>
      </c>
      <c r="B43" s="100"/>
      <c r="C43" s="100"/>
      <c r="D43" s="101"/>
      <c r="E43" s="143"/>
      <c r="F43" s="101"/>
      <c r="G43" s="144"/>
      <c r="H43" s="101"/>
      <c r="I43" s="101"/>
      <c r="J43" s="101"/>
      <c r="K43" s="102"/>
      <c r="L43" s="145"/>
      <c r="M43" s="101"/>
      <c r="N43" s="145"/>
      <c r="O43" s="101"/>
      <c r="P43" s="101"/>
      <c r="Q43" s="102"/>
      <c r="R43" s="102"/>
    </row>
    <row r="44" spans="1:18" s="12" customFormat="1" ht="18.95" customHeight="1">
      <c r="A44" s="142">
        <v>37</v>
      </c>
      <c r="B44" s="100"/>
      <c r="C44" s="100"/>
      <c r="D44" s="101"/>
      <c r="E44" s="143"/>
      <c r="F44" s="101"/>
      <c r="G44" s="144"/>
      <c r="H44" s="101"/>
      <c r="I44" s="101"/>
      <c r="J44" s="101"/>
      <c r="K44" s="102"/>
      <c r="L44" s="145"/>
      <c r="M44" s="101"/>
      <c r="N44" s="145"/>
      <c r="O44" s="101"/>
      <c r="P44" s="101"/>
      <c r="Q44" s="102"/>
      <c r="R44" s="102"/>
    </row>
    <row r="45" spans="1:18" s="12" customFormat="1" ht="18.95" customHeight="1">
      <c r="A45" s="142">
        <v>38</v>
      </c>
      <c r="B45" s="100"/>
      <c r="C45" s="100"/>
      <c r="D45" s="101"/>
      <c r="E45" s="143"/>
      <c r="F45" s="101"/>
      <c r="G45" s="144"/>
      <c r="H45" s="101"/>
      <c r="I45" s="101"/>
      <c r="J45" s="101"/>
      <c r="K45" s="102"/>
      <c r="L45" s="145"/>
      <c r="M45" s="101"/>
      <c r="N45" s="145"/>
      <c r="O45" s="101"/>
      <c r="P45" s="101"/>
      <c r="Q45" s="102"/>
      <c r="R45" s="102"/>
    </row>
    <row r="46" spans="1:18" s="12" customFormat="1" ht="18.95" customHeight="1">
      <c r="A46" s="142">
        <v>39</v>
      </c>
      <c r="B46" s="100"/>
      <c r="C46" s="100"/>
      <c r="D46" s="101"/>
      <c r="E46" s="143"/>
      <c r="F46" s="101"/>
      <c r="G46" s="144"/>
      <c r="H46" s="101"/>
      <c r="I46" s="101"/>
      <c r="J46" s="101"/>
      <c r="K46" s="102"/>
      <c r="L46" s="145"/>
      <c r="M46" s="101"/>
      <c r="N46" s="145"/>
      <c r="O46" s="101"/>
      <c r="P46" s="101"/>
      <c r="Q46" s="102"/>
      <c r="R46" s="102"/>
    </row>
    <row r="47" spans="1:18" s="12" customFormat="1" ht="18.95" customHeight="1">
      <c r="A47" s="142">
        <v>40</v>
      </c>
      <c r="B47" s="100"/>
      <c r="C47" s="100"/>
      <c r="D47" s="101"/>
      <c r="E47" s="143"/>
      <c r="F47" s="101"/>
      <c r="G47" s="144"/>
      <c r="H47" s="101"/>
      <c r="I47" s="101"/>
      <c r="J47" s="101"/>
      <c r="K47" s="102"/>
      <c r="L47" s="145"/>
      <c r="M47" s="101"/>
      <c r="N47" s="145"/>
      <c r="O47" s="101"/>
      <c r="P47" s="101"/>
      <c r="Q47" s="102"/>
      <c r="R47" s="102"/>
    </row>
    <row r="48" spans="1:18" s="12" customFormat="1" ht="18.95" customHeight="1">
      <c r="A48" s="142">
        <v>41</v>
      </c>
      <c r="B48" s="100"/>
      <c r="C48" s="100"/>
      <c r="D48" s="101"/>
      <c r="E48" s="143"/>
      <c r="F48" s="101"/>
      <c r="G48" s="144"/>
      <c r="H48" s="101"/>
      <c r="I48" s="101"/>
      <c r="J48" s="101"/>
      <c r="K48" s="102"/>
      <c r="L48" s="145"/>
      <c r="M48" s="101"/>
      <c r="N48" s="145"/>
      <c r="O48" s="101"/>
      <c r="P48" s="101"/>
      <c r="Q48" s="102"/>
      <c r="R48" s="102"/>
    </row>
    <row r="49" spans="1:18" s="12" customFormat="1" ht="18.95" customHeight="1">
      <c r="A49" s="142">
        <v>42</v>
      </c>
      <c r="B49" s="100"/>
      <c r="C49" s="100"/>
      <c r="D49" s="101"/>
      <c r="E49" s="143"/>
      <c r="F49" s="101"/>
      <c r="G49" s="144"/>
      <c r="H49" s="101"/>
      <c r="I49" s="101"/>
      <c r="J49" s="101"/>
      <c r="K49" s="102"/>
      <c r="L49" s="145"/>
      <c r="M49" s="101"/>
      <c r="N49" s="145"/>
      <c r="O49" s="101"/>
      <c r="P49" s="101"/>
      <c r="Q49" s="102"/>
      <c r="R49" s="102"/>
    </row>
    <row r="50" spans="1:18" s="12" customFormat="1" ht="18.95" customHeight="1">
      <c r="A50" s="142">
        <v>43</v>
      </c>
      <c r="B50" s="100"/>
      <c r="C50" s="100"/>
      <c r="D50" s="101"/>
      <c r="E50" s="143"/>
      <c r="F50" s="101"/>
      <c r="G50" s="144"/>
      <c r="H50" s="101"/>
      <c r="I50" s="101"/>
      <c r="J50" s="101"/>
      <c r="K50" s="102"/>
      <c r="L50" s="145"/>
      <c r="M50" s="101"/>
      <c r="N50" s="145"/>
      <c r="O50" s="101"/>
      <c r="P50" s="101"/>
      <c r="Q50" s="102"/>
      <c r="R50" s="102"/>
    </row>
    <row r="51" spans="1:18" s="12" customFormat="1" ht="18.95" customHeight="1">
      <c r="A51" s="142">
        <v>44</v>
      </c>
      <c r="B51" s="100"/>
      <c r="C51" s="100"/>
      <c r="D51" s="101"/>
      <c r="E51" s="143"/>
      <c r="F51" s="101"/>
      <c r="G51" s="144"/>
      <c r="H51" s="101"/>
      <c r="I51" s="101"/>
      <c r="J51" s="101"/>
      <c r="K51" s="102"/>
      <c r="L51" s="145"/>
      <c r="M51" s="101"/>
      <c r="N51" s="145"/>
      <c r="O51" s="101"/>
      <c r="P51" s="101"/>
      <c r="Q51" s="102"/>
      <c r="R51" s="102"/>
    </row>
    <row r="52" spans="1:18" s="12" customFormat="1" ht="18.95" customHeight="1">
      <c r="A52" s="142">
        <v>45</v>
      </c>
      <c r="B52" s="100"/>
      <c r="C52" s="100"/>
      <c r="D52" s="101"/>
      <c r="E52" s="143"/>
      <c r="F52" s="101"/>
      <c r="G52" s="144"/>
      <c r="H52" s="101"/>
      <c r="I52" s="101"/>
      <c r="J52" s="101"/>
      <c r="K52" s="102"/>
      <c r="L52" s="145"/>
      <c r="M52" s="101"/>
      <c r="N52" s="145"/>
      <c r="O52" s="101"/>
      <c r="P52" s="101"/>
      <c r="Q52" s="102"/>
      <c r="R52" s="102"/>
    </row>
    <row r="53" spans="1:18" s="12" customFormat="1" ht="18.95" customHeight="1">
      <c r="A53" s="142">
        <v>46</v>
      </c>
      <c r="B53" s="100"/>
      <c r="C53" s="100"/>
      <c r="D53" s="101"/>
      <c r="E53" s="143"/>
      <c r="F53" s="101"/>
      <c r="G53" s="144"/>
      <c r="H53" s="101"/>
      <c r="I53" s="101"/>
      <c r="J53" s="101"/>
      <c r="K53" s="102"/>
      <c r="L53" s="145"/>
      <c r="M53" s="101"/>
      <c r="N53" s="145"/>
      <c r="O53" s="101"/>
      <c r="P53" s="101"/>
      <c r="Q53" s="102"/>
      <c r="R53" s="102"/>
    </row>
    <row r="54" spans="1:18" s="12" customFormat="1" ht="18.95" customHeight="1">
      <c r="A54" s="142">
        <v>47</v>
      </c>
      <c r="B54" s="100"/>
      <c r="C54" s="100"/>
      <c r="D54" s="101"/>
      <c r="E54" s="143"/>
      <c r="F54" s="101"/>
      <c r="G54" s="144"/>
      <c r="H54" s="101"/>
      <c r="I54" s="101"/>
      <c r="J54" s="101"/>
      <c r="K54" s="102"/>
      <c r="L54" s="145"/>
      <c r="M54" s="101"/>
      <c r="N54" s="145"/>
      <c r="O54" s="101"/>
      <c r="P54" s="101"/>
      <c r="Q54" s="102"/>
      <c r="R54" s="102"/>
    </row>
    <row r="55" spans="1:18" s="12" customFormat="1" ht="18.95" customHeight="1">
      <c r="A55" s="142">
        <v>48</v>
      </c>
      <c r="B55" s="100"/>
      <c r="C55" s="100"/>
      <c r="D55" s="101"/>
      <c r="E55" s="143"/>
      <c r="F55" s="101"/>
      <c r="G55" s="144"/>
      <c r="H55" s="101"/>
      <c r="I55" s="101"/>
      <c r="J55" s="101"/>
      <c r="K55" s="102"/>
      <c r="L55" s="145"/>
      <c r="M55" s="101"/>
      <c r="N55" s="145"/>
      <c r="O55" s="101"/>
      <c r="P55" s="101"/>
      <c r="Q55" s="102"/>
      <c r="R55" s="102"/>
    </row>
    <row r="56" spans="1:18" s="12" customFormat="1" ht="18.95" customHeight="1">
      <c r="A56" s="142">
        <v>49</v>
      </c>
      <c r="B56" s="100"/>
      <c r="C56" s="100"/>
      <c r="D56" s="101"/>
      <c r="E56" s="143"/>
      <c r="F56" s="101"/>
      <c r="G56" s="144"/>
      <c r="H56" s="101"/>
      <c r="I56" s="101"/>
      <c r="J56" s="101"/>
      <c r="K56" s="102"/>
      <c r="L56" s="145"/>
      <c r="M56" s="101"/>
      <c r="N56" s="145"/>
      <c r="O56" s="101"/>
      <c r="P56" s="101"/>
      <c r="Q56" s="102"/>
      <c r="R56" s="102"/>
    </row>
    <row r="57" spans="1:18" s="12" customFormat="1" ht="18.95" customHeight="1">
      <c r="A57" s="142">
        <v>50</v>
      </c>
      <c r="B57" s="100"/>
      <c r="C57" s="100"/>
      <c r="D57" s="101"/>
      <c r="E57" s="143"/>
      <c r="F57" s="101"/>
      <c r="G57" s="144"/>
      <c r="H57" s="101"/>
      <c r="I57" s="101"/>
      <c r="J57" s="101"/>
      <c r="K57" s="102"/>
      <c r="L57" s="145"/>
      <c r="M57" s="101"/>
      <c r="N57" s="145"/>
      <c r="O57" s="101"/>
      <c r="P57" s="101"/>
      <c r="Q57" s="102"/>
      <c r="R57" s="102"/>
    </row>
    <row r="58" spans="1:18" s="12" customFormat="1" ht="18.95" customHeight="1">
      <c r="A58" s="142">
        <v>51</v>
      </c>
      <c r="B58" s="100"/>
      <c r="C58" s="100"/>
      <c r="D58" s="101"/>
      <c r="E58" s="143"/>
      <c r="F58" s="101"/>
      <c r="G58" s="144"/>
      <c r="H58" s="101"/>
      <c r="I58" s="101"/>
      <c r="J58" s="101"/>
      <c r="K58" s="102"/>
      <c r="L58" s="145"/>
      <c r="M58" s="101"/>
      <c r="N58" s="145"/>
      <c r="O58" s="101"/>
      <c r="P58" s="101"/>
      <c r="Q58" s="102"/>
      <c r="R58" s="102"/>
    </row>
    <row r="59" spans="1:18" s="12" customFormat="1" ht="18.95" customHeight="1">
      <c r="A59" s="142">
        <v>52</v>
      </c>
      <c r="B59" s="100"/>
      <c r="C59" s="100"/>
      <c r="D59" s="101"/>
      <c r="E59" s="143"/>
      <c r="F59" s="101"/>
      <c r="G59" s="144"/>
      <c r="H59" s="101"/>
      <c r="I59" s="101"/>
      <c r="J59" s="101"/>
      <c r="K59" s="102"/>
      <c r="L59" s="145"/>
      <c r="M59" s="101"/>
      <c r="N59" s="145"/>
      <c r="O59" s="101"/>
      <c r="P59" s="101"/>
      <c r="Q59" s="102"/>
      <c r="R59" s="102"/>
    </row>
    <row r="60" spans="1:18" s="12" customFormat="1" ht="18.95" customHeight="1">
      <c r="A60" s="142">
        <v>53</v>
      </c>
      <c r="B60" s="100"/>
      <c r="C60" s="100"/>
      <c r="D60" s="101"/>
      <c r="E60" s="143"/>
      <c r="F60" s="101"/>
      <c r="G60" s="144"/>
      <c r="H60" s="101"/>
      <c r="I60" s="101"/>
      <c r="J60" s="101"/>
      <c r="K60" s="102"/>
      <c r="L60" s="145"/>
      <c r="M60" s="101"/>
      <c r="N60" s="145"/>
      <c r="O60" s="101"/>
      <c r="P60" s="101"/>
      <c r="Q60" s="102"/>
      <c r="R60" s="102"/>
    </row>
    <row r="61" spans="1:18" s="12" customFormat="1" ht="18.95" customHeight="1">
      <c r="A61" s="142">
        <v>54</v>
      </c>
      <c r="B61" s="100"/>
      <c r="C61" s="100"/>
      <c r="D61" s="101"/>
      <c r="E61" s="143"/>
      <c r="F61" s="101"/>
      <c r="G61" s="144"/>
      <c r="H61" s="101"/>
      <c r="I61" s="101"/>
      <c r="J61" s="101"/>
      <c r="K61" s="102"/>
      <c r="L61" s="145"/>
      <c r="M61" s="101"/>
      <c r="N61" s="145"/>
      <c r="O61" s="101"/>
      <c r="P61" s="101"/>
      <c r="Q61" s="102"/>
      <c r="R61" s="102"/>
    </row>
    <row r="62" spans="1:18" s="12" customFormat="1" ht="18.95" customHeight="1">
      <c r="A62" s="142">
        <v>55</v>
      </c>
      <c r="B62" s="100"/>
      <c r="C62" s="100"/>
      <c r="D62" s="101"/>
      <c r="E62" s="143"/>
      <c r="F62" s="101"/>
      <c r="G62" s="144"/>
      <c r="H62" s="101"/>
      <c r="I62" s="101"/>
      <c r="J62" s="101"/>
      <c r="K62" s="102"/>
      <c r="L62" s="145"/>
      <c r="M62" s="101"/>
      <c r="N62" s="145"/>
      <c r="O62" s="101"/>
      <c r="P62" s="101"/>
      <c r="Q62" s="102"/>
      <c r="R62" s="102"/>
    </row>
    <row r="63" spans="1:18" s="12" customFormat="1" ht="18.95" customHeight="1">
      <c r="A63" s="142">
        <v>56</v>
      </c>
      <c r="B63" s="100"/>
      <c r="C63" s="100"/>
      <c r="D63" s="101"/>
      <c r="E63" s="143"/>
      <c r="F63" s="101"/>
      <c r="G63" s="144"/>
      <c r="H63" s="101"/>
      <c r="I63" s="101"/>
      <c r="J63" s="101"/>
      <c r="K63" s="102"/>
      <c r="L63" s="145"/>
      <c r="M63" s="101"/>
      <c r="N63" s="145"/>
      <c r="O63" s="101"/>
      <c r="P63" s="101"/>
      <c r="Q63" s="102"/>
      <c r="R63" s="102"/>
    </row>
    <row r="64" spans="1:18" s="12" customFormat="1" ht="18.95" customHeight="1">
      <c r="A64" s="142">
        <v>57</v>
      </c>
      <c r="B64" s="100"/>
      <c r="C64" s="100"/>
      <c r="D64" s="101"/>
      <c r="E64" s="143"/>
      <c r="F64" s="101"/>
      <c r="G64" s="144"/>
      <c r="H64" s="101"/>
      <c r="I64" s="101"/>
      <c r="J64" s="101"/>
      <c r="K64" s="102"/>
      <c r="L64" s="145"/>
      <c r="M64" s="101"/>
      <c r="N64" s="145"/>
      <c r="O64" s="101"/>
      <c r="P64" s="101"/>
      <c r="Q64" s="102"/>
      <c r="R64" s="102"/>
    </row>
    <row r="65" spans="1:18" s="12" customFormat="1" ht="18.95" customHeight="1">
      <c r="A65" s="142">
        <v>58</v>
      </c>
      <c r="B65" s="100"/>
      <c r="C65" s="100"/>
      <c r="D65" s="101"/>
      <c r="E65" s="143"/>
      <c r="F65" s="101"/>
      <c r="G65" s="144"/>
      <c r="H65" s="101"/>
      <c r="I65" s="101"/>
      <c r="J65" s="101"/>
      <c r="K65" s="102"/>
      <c r="L65" s="145"/>
      <c r="M65" s="101"/>
      <c r="N65" s="145"/>
      <c r="O65" s="101"/>
      <c r="P65" s="101"/>
      <c r="Q65" s="102"/>
      <c r="R65" s="102"/>
    </row>
    <row r="66" spans="1:18" s="12" customFormat="1" ht="18.95" customHeight="1">
      <c r="A66" s="142">
        <v>59</v>
      </c>
      <c r="B66" s="100"/>
      <c r="C66" s="100"/>
      <c r="D66" s="101"/>
      <c r="E66" s="143"/>
      <c r="F66" s="101"/>
      <c r="G66" s="144"/>
      <c r="H66" s="101"/>
      <c r="I66" s="101"/>
      <c r="J66" s="101"/>
      <c r="K66" s="102"/>
      <c r="L66" s="145"/>
      <c r="M66" s="101"/>
      <c r="N66" s="145"/>
      <c r="O66" s="101"/>
      <c r="P66" s="101"/>
      <c r="Q66" s="102"/>
      <c r="R66" s="102"/>
    </row>
    <row r="67" spans="1:18" s="12" customFormat="1" ht="18.95" customHeight="1">
      <c r="A67" s="142">
        <v>60</v>
      </c>
      <c r="B67" s="100"/>
      <c r="C67" s="100"/>
      <c r="D67" s="101"/>
      <c r="E67" s="143"/>
      <c r="F67" s="101"/>
      <c r="G67" s="144"/>
      <c r="H67" s="101"/>
      <c r="I67" s="101"/>
      <c r="J67" s="101"/>
      <c r="K67" s="102"/>
      <c r="L67" s="145"/>
      <c r="M67" s="101"/>
      <c r="N67" s="145"/>
      <c r="O67" s="101"/>
      <c r="P67" s="101"/>
      <c r="Q67" s="102"/>
      <c r="R67" s="102"/>
    </row>
    <row r="68" spans="1:18" s="12" customFormat="1" ht="18.95" customHeight="1">
      <c r="A68" s="142">
        <v>61</v>
      </c>
      <c r="B68" s="100"/>
      <c r="C68" s="100"/>
      <c r="D68" s="101"/>
      <c r="E68" s="143"/>
      <c r="F68" s="101"/>
      <c r="G68" s="144"/>
      <c r="H68" s="101"/>
      <c r="I68" s="101"/>
      <c r="J68" s="101"/>
      <c r="K68" s="102"/>
      <c r="L68" s="145"/>
      <c r="M68" s="101"/>
      <c r="N68" s="145"/>
      <c r="O68" s="101"/>
      <c r="P68" s="101"/>
      <c r="Q68" s="102"/>
      <c r="R68" s="102"/>
    </row>
    <row r="69" spans="1:18" s="12" customFormat="1" ht="18.95" customHeight="1">
      <c r="A69" s="142">
        <v>62</v>
      </c>
      <c r="B69" s="100"/>
      <c r="C69" s="100"/>
      <c r="D69" s="101"/>
      <c r="E69" s="143"/>
      <c r="F69" s="101"/>
      <c r="G69" s="144"/>
      <c r="H69" s="101"/>
      <c r="I69" s="101"/>
      <c r="J69" s="101"/>
      <c r="K69" s="102"/>
      <c r="L69" s="145"/>
      <c r="M69" s="101"/>
      <c r="N69" s="145"/>
      <c r="O69" s="101"/>
      <c r="P69" s="101"/>
      <c r="Q69" s="102"/>
      <c r="R69" s="102"/>
    </row>
    <row r="70" spans="1:18" s="12" customFormat="1" ht="18.95" customHeight="1">
      <c r="A70" s="142">
        <v>63</v>
      </c>
      <c r="B70" s="100"/>
      <c r="C70" s="100"/>
      <c r="D70" s="101"/>
      <c r="E70" s="143"/>
      <c r="F70" s="101"/>
      <c r="G70" s="144"/>
      <c r="H70" s="101"/>
      <c r="I70" s="101"/>
      <c r="J70" s="101"/>
      <c r="K70" s="102"/>
      <c r="L70" s="145"/>
      <c r="M70" s="101"/>
      <c r="N70" s="145"/>
      <c r="O70" s="101"/>
      <c r="P70" s="101"/>
      <c r="Q70" s="102"/>
      <c r="R70" s="102"/>
    </row>
    <row r="71" spans="1:18" s="12" customFormat="1" ht="18.95" customHeight="1">
      <c r="A71" s="142">
        <v>64</v>
      </c>
      <c r="B71" s="100"/>
      <c r="C71" s="100"/>
      <c r="D71" s="101"/>
      <c r="E71" s="143"/>
      <c r="F71" s="101"/>
      <c r="G71" s="144"/>
      <c r="H71" s="101"/>
      <c r="I71" s="101"/>
      <c r="J71" s="101"/>
      <c r="K71" s="102"/>
      <c r="L71" s="145"/>
      <c r="M71" s="101"/>
      <c r="N71" s="145"/>
      <c r="O71" s="101"/>
      <c r="P71" s="101"/>
      <c r="Q71" s="102"/>
      <c r="R71" s="102"/>
    </row>
    <row r="72" spans="1:18" s="12" customFormat="1" ht="18.95" customHeight="1">
      <c r="A72" s="142">
        <v>65</v>
      </c>
      <c r="B72" s="100"/>
      <c r="C72" s="100"/>
      <c r="D72" s="101"/>
      <c r="E72" s="143"/>
      <c r="F72" s="101"/>
      <c r="G72" s="144"/>
      <c r="H72" s="101"/>
      <c r="I72" s="101"/>
      <c r="J72" s="101"/>
      <c r="K72" s="102"/>
      <c r="L72" s="145"/>
      <c r="M72" s="101"/>
      <c r="N72" s="145"/>
      <c r="O72" s="101"/>
      <c r="P72" s="101"/>
      <c r="Q72" s="102"/>
      <c r="R72" s="102"/>
    </row>
    <row r="73" spans="1:18" s="12" customFormat="1" ht="18.95" customHeight="1">
      <c r="A73" s="142">
        <v>66</v>
      </c>
      <c r="B73" s="100"/>
      <c r="C73" s="100"/>
      <c r="D73" s="101"/>
      <c r="E73" s="143"/>
      <c r="F73" s="101"/>
      <c r="G73" s="144"/>
      <c r="H73" s="101"/>
      <c r="I73" s="101"/>
      <c r="J73" s="101"/>
      <c r="K73" s="102"/>
      <c r="L73" s="145"/>
      <c r="M73" s="101"/>
      <c r="N73" s="145"/>
      <c r="O73" s="101"/>
      <c r="P73" s="101"/>
      <c r="Q73" s="102"/>
      <c r="R73" s="102"/>
    </row>
    <row r="74" spans="1:18" s="12" customFormat="1" ht="18.95" customHeight="1">
      <c r="A74" s="142">
        <v>67</v>
      </c>
      <c r="B74" s="100"/>
      <c r="C74" s="100"/>
      <c r="D74" s="101"/>
      <c r="E74" s="143"/>
      <c r="F74" s="101"/>
      <c r="G74" s="144"/>
      <c r="H74" s="101"/>
      <c r="I74" s="101"/>
      <c r="J74" s="101"/>
      <c r="K74" s="102"/>
      <c r="L74" s="145"/>
      <c r="M74" s="101"/>
      <c r="N74" s="145"/>
      <c r="O74" s="101"/>
      <c r="P74" s="101"/>
      <c r="Q74" s="102"/>
      <c r="R74" s="102"/>
    </row>
    <row r="75" spans="1:18" s="12" customFormat="1" ht="18.95" customHeight="1">
      <c r="A75" s="142">
        <v>68</v>
      </c>
      <c r="B75" s="100"/>
      <c r="C75" s="100"/>
      <c r="D75" s="101"/>
      <c r="E75" s="143"/>
      <c r="F75" s="101"/>
      <c r="G75" s="144"/>
      <c r="H75" s="101"/>
      <c r="I75" s="101"/>
      <c r="J75" s="101"/>
      <c r="K75" s="102"/>
      <c r="L75" s="145"/>
      <c r="M75" s="101"/>
      <c r="N75" s="145"/>
      <c r="O75" s="101"/>
      <c r="P75" s="101"/>
      <c r="Q75" s="102"/>
      <c r="R75" s="102"/>
    </row>
    <row r="76" spans="1:18" s="12" customFormat="1" ht="18.95" customHeight="1">
      <c r="A76" s="142">
        <v>69</v>
      </c>
      <c r="B76" s="100"/>
      <c r="C76" s="100"/>
      <c r="D76" s="101"/>
      <c r="E76" s="143"/>
      <c r="F76" s="101"/>
      <c r="G76" s="144"/>
      <c r="H76" s="101"/>
      <c r="I76" s="101"/>
      <c r="J76" s="101"/>
      <c r="K76" s="102"/>
      <c r="L76" s="145"/>
      <c r="M76" s="101"/>
      <c r="N76" s="145"/>
      <c r="O76" s="101"/>
      <c r="P76" s="101"/>
      <c r="Q76" s="102"/>
      <c r="R76" s="102"/>
    </row>
    <row r="77" spans="1:18" s="12" customFormat="1" ht="18.95" customHeight="1">
      <c r="A77" s="142">
        <v>70</v>
      </c>
      <c r="B77" s="100"/>
      <c r="C77" s="100"/>
      <c r="D77" s="101"/>
      <c r="E77" s="143"/>
      <c r="F77" s="101"/>
      <c r="G77" s="144"/>
      <c r="H77" s="101"/>
      <c r="I77" s="101"/>
      <c r="J77" s="101"/>
      <c r="K77" s="102"/>
      <c r="L77" s="145"/>
      <c r="M77" s="101"/>
      <c r="N77" s="145"/>
      <c r="O77" s="101"/>
      <c r="P77" s="101"/>
      <c r="Q77" s="102"/>
      <c r="R77" s="102"/>
    </row>
    <row r="78" spans="1:18" s="12" customFormat="1" ht="18.95" customHeight="1">
      <c r="A78" s="142">
        <v>71</v>
      </c>
      <c r="B78" s="100"/>
      <c r="C78" s="100"/>
      <c r="D78" s="101"/>
      <c r="E78" s="143"/>
      <c r="F78" s="101"/>
      <c r="G78" s="144"/>
      <c r="H78" s="101"/>
      <c r="I78" s="101"/>
      <c r="J78" s="101"/>
      <c r="K78" s="102"/>
      <c r="L78" s="145"/>
      <c r="M78" s="101"/>
      <c r="N78" s="145"/>
      <c r="O78" s="101"/>
      <c r="P78" s="101"/>
      <c r="Q78" s="102"/>
      <c r="R78" s="102"/>
    </row>
    <row r="79" spans="1:18" s="12" customFormat="1" ht="18.95" customHeight="1">
      <c r="A79" s="142">
        <v>72</v>
      </c>
      <c r="B79" s="100"/>
      <c r="C79" s="100"/>
      <c r="D79" s="101"/>
      <c r="E79" s="143"/>
      <c r="F79" s="101"/>
      <c r="G79" s="144"/>
      <c r="H79" s="101"/>
      <c r="I79" s="101"/>
      <c r="J79" s="101"/>
      <c r="K79" s="102"/>
      <c r="L79" s="145"/>
      <c r="M79" s="101"/>
      <c r="N79" s="145"/>
      <c r="O79" s="101"/>
      <c r="P79" s="101"/>
      <c r="Q79" s="102"/>
      <c r="R79" s="102"/>
    </row>
    <row r="80" spans="1:18" s="12" customFormat="1" ht="18.95" customHeight="1">
      <c r="A80" s="142">
        <v>73</v>
      </c>
      <c r="B80" s="100"/>
      <c r="C80" s="100"/>
      <c r="D80" s="101"/>
      <c r="E80" s="143"/>
      <c r="F80" s="101"/>
      <c r="G80" s="144"/>
      <c r="H80" s="101"/>
      <c r="I80" s="101"/>
      <c r="J80" s="101"/>
      <c r="K80" s="102"/>
      <c r="L80" s="145"/>
      <c r="M80" s="101"/>
      <c r="N80" s="145"/>
      <c r="O80" s="101"/>
      <c r="P80" s="101"/>
      <c r="Q80" s="102"/>
      <c r="R80" s="102"/>
    </row>
    <row r="81" spans="1:18" s="12" customFormat="1" ht="18.95" customHeight="1">
      <c r="A81" s="142">
        <v>74</v>
      </c>
      <c r="B81" s="100"/>
      <c r="C81" s="100"/>
      <c r="D81" s="101"/>
      <c r="E81" s="143"/>
      <c r="F81" s="101"/>
      <c r="G81" s="144"/>
      <c r="H81" s="101"/>
      <c r="I81" s="101"/>
      <c r="J81" s="101"/>
      <c r="K81" s="102"/>
      <c r="L81" s="145"/>
      <c r="M81" s="101"/>
      <c r="N81" s="145"/>
      <c r="O81" s="101"/>
      <c r="P81" s="101"/>
      <c r="Q81" s="102"/>
      <c r="R81" s="102"/>
    </row>
    <row r="82" spans="1:18" s="12" customFormat="1" ht="18.95" customHeight="1">
      <c r="A82" s="142">
        <v>75</v>
      </c>
      <c r="B82" s="100"/>
      <c r="C82" s="100"/>
      <c r="D82" s="101"/>
      <c r="E82" s="143"/>
      <c r="F82" s="101"/>
      <c r="G82" s="144"/>
      <c r="H82" s="101"/>
      <c r="I82" s="101"/>
      <c r="J82" s="101"/>
      <c r="K82" s="102"/>
      <c r="L82" s="145"/>
      <c r="M82" s="101"/>
      <c r="N82" s="145"/>
      <c r="O82" s="101"/>
      <c r="P82" s="101"/>
      <c r="Q82" s="102"/>
      <c r="R82" s="102"/>
    </row>
    <row r="83" spans="1:18" s="12" customFormat="1" ht="18.95" customHeight="1">
      <c r="A83" s="142">
        <v>76</v>
      </c>
      <c r="B83" s="100"/>
      <c r="C83" s="100"/>
      <c r="D83" s="101"/>
      <c r="E83" s="143"/>
      <c r="F83" s="101"/>
      <c r="G83" s="144"/>
      <c r="H83" s="101"/>
      <c r="I83" s="101"/>
      <c r="J83" s="101"/>
      <c r="K83" s="102"/>
      <c r="L83" s="145"/>
      <c r="M83" s="101"/>
      <c r="N83" s="145"/>
      <c r="O83" s="101"/>
      <c r="P83" s="101"/>
      <c r="Q83" s="102"/>
      <c r="R83" s="102"/>
    </row>
    <row r="84" spans="1:18" s="12" customFormat="1" ht="18.95" customHeight="1">
      <c r="A84" s="142">
        <v>77</v>
      </c>
      <c r="B84" s="100"/>
      <c r="C84" s="100"/>
      <c r="D84" s="101"/>
      <c r="E84" s="143"/>
      <c r="F84" s="101"/>
      <c r="G84" s="144"/>
      <c r="H84" s="101"/>
      <c r="I84" s="101"/>
      <c r="J84" s="101"/>
      <c r="K84" s="102"/>
      <c r="L84" s="145"/>
      <c r="M84" s="101"/>
      <c r="N84" s="145"/>
      <c r="O84" s="101"/>
      <c r="P84" s="101"/>
      <c r="Q84" s="102"/>
      <c r="R84" s="102"/>
    </row>
    <row r="85" spans="1:18" s="12" customFormat="1" ht="18.95" customHeight="1">
      <c r="A85" s="142">
        <v>78</v>
      </c>
      <c r="B85" s="100"/>
      <c r="C85" s="100"/>
      <c r="D85" s="101"/>
      <c r="E85" s="143"/>
      <c r="F85" s="101"/>
      <c r="G85" s="144"/>
      <c r="H85" s="101"/>
      <c r="I85" s="101"/>
      <c r="J85" s="101"/>
      <c r="K85" s="102"/>
      <c r="L85" s="145"/>
      <c r="M85" s="101"/>
      <c r="N85" s="145"/>
      <c r="O85" s="101"/>
      <c r="P85" s="101"/>
      <c r="Q85" s="102"/>
      <c r="R85" s="102"/>
    </row>
    <row r="86" spans="1:18" s="12" customFormat="1" ht="18.95" customHeight="1">
      <c r="A86" s="142">
        <v>79</v>
      </c>
      <c r="B86" s="100"/>
      <c r="C86" s="100"/>
      <c r="D86" s="101"/>
      <c r="E86" s="143"/>
      <c r="F86" s="101"/>
      <c r="G86" s="144"/>
      <c r="H86" s="101"/>
      <c r="I86" s="101"/>
      <c r="J86" s="101"/>
      <c r="K86" s="102"/>
      <c r="L86" s="145"/>
      <c r="M86" s="101"/>
      <c r="N86" s="145"/>
      <c r="O86" s="101"/>
      <c r="P86" s="101"/>
      <c r="Q86" s="102"/>
      <c r="R86" s="102"/>
    </row>
    <row r="87" spans="1:18" s="12" customFormat="1" ht="18.95" customHeight="1">
      <c r="A87" s="142">
        <v>80</v>
      </c>
      <c r="B87" s="100"/>
      <c r="C87" s="100"/>
      <c r="D87" s="101"/>
      <c r="E87" s="143"/>
      <c r="F87" s="101"/>
      <c r="G87" s="144"/>
      <c r="H87" s="101"/>
      <c r="I87" s="101"/>
      <c r="J87" s="101"/>
      <c r="K87" s="102"/>
      <c r="L87" s="145"/>
      <c r="M87" s="101"/>
      <c r="N87" s="145"/>
      <c r="O87" s="101"/>
      <c r="P87" s="101"/>
      <c r="Q87" s="102"/>
      <c r="R87" s="102"/>
    </row>
    <row r="88" spans="1:18" s="12" customFormat="1" ht="18.95" customHeight="1">
      <c r="A88" s="142">
        <v>81</v>
      </c>
      <c r="B88" s="100"/>
      <c r="C88" s="100"/>
      <c r="D88" s="101"/>
      <c r="E88" s="143"/>
      <c r="F88" s="101"/>
      <c r="G88" s="144"/>
      <c r="H88" s="101"/>
      <c r="I88" s="101"/>
      <c r="J88" s="101"/>
      <c r="K88" s="102"/>
      <c r="L88" s="145"/>
      <c r="M88" s="101"/>
      <c r="N88" s="145"/>
      <c r="O88" s="101"/>
      <c r="P88" s="101"/>
      <c r="Q88" s="102"/>
      <c r="R88" s="102"/>
    </row>
    <row r="89" spans="1:18" s="12" customFormat="1" ht="18.95" customHeight="1">
      <c r="A89" s="142">
        <v>82</v>
      </c>
      <c r="B89" s="100"/>
      <c r="C89" s="100"/>
      <c r="D89" s="101"/>
      <c r="E89" s="143"/>
      <c r="F89" s="101"/>
      <c r="G89" s="144"/>
      <c r="H89" s="101"/>
      <c r="I89" s="101"/>
      <c r="J89" s="101"/>
      <c r="K89" s="102"/>
      <c r="L89" s="145"/>
      <c r="M89" s="101"/>
      <c r="N89" s="145"/>
      <c r="O89" s="101"/>
      <c r="P89" s="101"/>
      <c r="Q89" s="102"/>
      <c r="R89" s="102"/>
    </row>
    <row r="90" spans="1:18" s="12" customFormat="1" ht="18.95" customHeight="1">
      <c r="A90" s="142">
        <v>83</v>
      </c>
      <c r="B90" s="100"/>
      <c r="C90" s="100"/>
      <c r="D90" s="101"/>
      <c r="E90" s="143"/>
      <c r="F90" s="101"/>
      <c r="G90" s="144"/>
      <c r="H90" s="101"/>
      <c r="I90" s="101"/>
      <c r="J90" s="101"/>
      <c r="K90" s="102"/>
      <c r="L90" s="145"/>
      <c r="M90" s="101"/>
      <c r="N90" s="145"/>
      <c r="O90" s="101"/>
      <c r="P90" s="101"/>
      <c r="Q90" s="102"/>
      <c r="R90" s="102"/>
    </row>
    <row r="91" spans="1:18" s="12" customFormat="1" ht="18.95" customHeight="1">
      <c r="A91" s="142">
        <v>84</v>
      </c>
      <c r="B91" s="100"/>
      <c r="C91" s="100"/>
      <c r="D91" s="101"/>
      <c r="E91" s="143"/>
      <c r="F91" s="101"/>
      <c r="G91" s="144"/>
      <c r="H91" s="101"/>
      <c r="I91" s="101"/>
      <c r="J91" s="101"/>
      <c r="K91" s="102"/>
      <c r="L91" s="145"/>
      <c r="M91" s="101"/>
      <c r="N91" s="145"/>
      <c r="O91" s="101"/>
      <c r="P91" s="101"/>
      <c r="Q91" s="102"/>
      <c r="R91" s="102"/>
    </row>
    <row r="92" spans="1:18" s="12" customFormat="1" ht="18.95" customHeight="1">
      <c r="A92" s="142">
        <v>85</v>
      </c>
      <c r="B92" s="100"/>
      <c r="C92" s="100"/>
      <c r="D92" s="101"/>
      <c r="E92" s="143"/>
      <c r="F92" s="101"/>
      <c r="G92" s="144"/>
      <c r="H92" s="101"/>
      <c r="I92" s="101"/>
      <c r="J92" s="101"/>
      <c r="K92" s="102"/>
      <c r="L92" s="145"/>
      <c r="M92" s="101"/>
      <c r="N92" s="145"/>
      <c r="O92" s="101"/>
      <c r="P92" s="101"/>
      <c r="Q92" s="102"/>
      <c r="R92" s="102"/>
    </row>
    <row r="93" spans="1:18" s="12" customFormat="1" ht="18.95" customHeight="1">
      <c r="A93" s="142">
        <v>86</v>
      </c>
      <c r="B93" s="100"/>
      <c r="C93" s="100"/>
      <c r="D93" s="101"/>
      <c r="E93" s="143"/>
      <c r="F93" s="101"/>
      <c r="G93" s="144"/>
      <c r="H93" s="101"/>
      <c r="I93" s="101"/>
      <c r="J93" s="101"/>
      <c r="K93" s="102"/>
      <c r="L93" s="145"/>
      <c r="M93" s="101"/>
      <c r="N93" s="145"/>
      <c r="O93" s="101"/>
      <c r="P93" s="101"/>
      <c r="Q93" s="102"/>
      <c r="R93" s="102"/>
    </row>
    <row r="94" spans="1:18" s="12" customFormat="1" ht="18.95" customHeight="1">
      <c r="A94" s="142">
        <v>87</v>
      </c>
      <c r="B94" s="100"/>
      <c r="C94" s="100"/>
      <c r="D94" s="101"/>
      <c r="E94" s="143"/>
      <c r="F94" s="101"/>
      <c r="G94" s="144"/>
      <c r="H94" s="101"/>
      <c r="I94" s="101"/>
      <c r="J94" s="101"/>
      <c r="K94" s="102"/>
      <c r="L94" s="145"/>
      <c r="M94" s="101"/>
      <c r="N94" s="145"/>
      <c r="O94" s="101"/>
      <c r="P94" s="101"/>
      <c r="Q94" s="102"/>
      <c r="R94" s="102"/>
    </row>
    <row r="95" spans="1:18" s="12" customFormat="1" ht="18.95" customHeight="1">
      <c r="A95" s="142">
        <v>88</v>
      </c>
      <c r="B95" s="100"/>
      <c r="C95" s="100"/>
      <c r="D95" s="101"/>
      <c r="E95" s="143"/>
      <c r="F95" s="101"/>
      <c r="G95" s="144"/>
      <c r="H95" s="101"/>
      <c r="I95" s="101"/>
      <c r="J95" s="101"/>
      <c r="K95" s="102"/>
      <c r="L95" s="145"/>
      <c r="M95" s="101"/>
      <c r="N95" s="145"/>
      <c r="O95" s="101"/>
      <c r="P95" s="101"/>
      <c r="Q95" s="102"/>
      <c r="R95" s="102"/>
    </row>
    <row r="96" spans="1:18" s="12" customFormat="1" ht="18.95" customHeight="1">
      <c r="A96" s="142">
        <v>89</v>
      </c>
      <c r="B96" s="100"/>
      <c r="C96" s="100"/>
      <c r="D96" s="101"/>
      <c r="E96" s="143"/>
      <c r="F96" s="101"/>
      <c r="G96" s="144"/>
      <c r="H96" s="101"/>
      <c r="I96" s="101"/>
      <c r="J96" s="101"/>
      <c r="K96" s="102"/>
      <c r="L96" s="145"/>
      <c r="M96" s="101"/>
      <c r="N96" s="145"/>
      <c r="O96" s="101"/>
      <c r="P96" s="101"/>
      <c r="Q96" s="102"/>
      <c r="R96" s="102"/>
    </row>
    <row r="97" spans="1:18" s="12" customFormat="1" ht="18.95" customHeight="1">
      <c r="A97" s="142">
        <v>90</v>
      </c>
      <c r="B97" s="100"/>
      <c r="C97" s="100"/>
      <c r="D97" s="101"/>
      <c r="E97" s="143"/>
      <c r="F97" s="101"/>
      <c r="G97" s="144"/>
      <c r="H97" s="101"/>
      <c r="I97" s="101"/>
      <c r="J97" s="101"/>
      <c r="K97" s="102"/>
      <c r="L97" s="145"/>
      <c r="M97" s="101"/>
      <c r="N97" s="145"/>
      <c r="O97" s="101"/>
      <c r="P97" s="101"/>
      <c r="Q97" s="102"/>
      <c r="R97" s="102"/>
    </row>
    <row r="98" spans="1:18" s="12" customFormat="1" ht="18.95" customHeight="1">
      <c r="A98" s="142">
        <v>91</v>
      </c>
      <c r="B98" s="100"/>
      <c r="C98" s="100"/>
      <c r="D98" s="101"/>
      <c r="E98" s="143"/>
      <c r="F98" s="101"/>
      <c r="G98" s="144"/>
      <c r="H98" s="101"/>
      <c r="I98" s="101"/>
      <c r="J98" s="101"/>
      <c r="K98" s="102"/>
      <c r="L98" s="145"/>
      <c r="M98" s="101"/>
      <c r="N98" s="145"/>
      <c r="O98" s="101"/>
      <c r="P98" s="101"/>
      <c r="Q98" s="102"/>
      <c r="R98" s="102"/>
    </row>
    <row r="99" spans="1:18" s="12" customFormat="1" ht="18.95" customHeight="1">
      <c r="A99" s="142">
        <v>92</v>
      </c>
      <c r="B99" s="100"/>
      <c r="C99" s="100"/>
      <c r="D99" s="101"/>
      <c r="E99" s="143"/>
      <c r="F99" s="101"/>
      <c r="G99" s="144"/>
      <c r="H99" s="101"/>
      <c r="I99" s="101"/>
      <c r="J99" s="101"/>
      <c r="K99" s="102"/>
      <c r="L99" s="145"/>
      <c r="M99" s="101"/>
      <c r="N99" s="145"/>
      <c r="O99" s="101"/>
      <c r="P99" s="101"/>
      <c r="Q99" s="102"/>
      <c r="R99" s="102"/>
    </row>
    <row r="100" spans="1:18" s="12" customFormat="1" ht="18.95" customHeight="1">
      <c r="A100" s="142">
        <v>93</v>
      </c>
      <c r="B100" s="100"/>
      <c r="C100" s="100"/>
      <c r="D100" s="101"/>
      <c r="E100" s="143"/>
      <c r="F100" s="101"/>
      <c r="G100" s="144"/>
      <c r="H100" s="101"/>
      <c r="I100" s="101"/>
      <c r="J100" s="101"/>
      <c r="K100" s="102"/>
      <c r="L100" s="145"/>
      <c r="M100" s="101"/>
      <c r="N100" s="145"/>
      <c r="O100" s="101"/>
      <c r="P100" s="101"/>
      <c r="Q100" s="102"/>
      <c r="R100" s="102"/>
    </row>
    <row r="101" spans="1:18" s="12" customFormat="1" ht="18.95" customHeight="1">
      <c r="A101" s="142">
        <v>94</v>
      </c>
      <c r="B101" s="100"/>
      <c r="C101" s="100"/>
      <c r="D101" s="101"/>
      <c r="E101" s="143"/>
      <c r="F101" s="101"/>
      <c r="G101" s="144"/>
      <c r="H101" s="101"/>
      <c r="I101" s="101"/>
      <c r="J101" s="101"/>
      <c r="K101" s="102"/>
      <c r="L101" s="145"/>
      <c r="M101" s="101"/>
      <c r="N101" s="145"/>
      <c r="O101" s="101"/>
      <c r="P101" s="101"/>
      <c r="Q101" s="102"/>
      <c r="R101" s="102"/>
    </row>
    <row r="102" spans="1:18" s="12" customFormat="1" ht="18.95" customHeight="1">
      <c r="A102" s="142">
        <v>95</v>
      </c>
      <c r="B102" s="100"/>
      <c r="C102" s="100"/>
      <c r="D102" s="101"/>
      <c r="E102" s="143"/>
      <c r="F102" s="101"/>
      <c r="G102" s="144"/>
      <c r="H102" s="101"/>
      <c r="I102" s="101"/>
      <c r="J102" s="101"/>
      <c r="K102" s="102"/>
      <c r="L102" s="145"/>
      <c r="M102" s="101"/>
      <c r="N102" s="145"/>
      <c r="O102" s="101"/>
      <c r="P102" s="101"/>
      <c r="Q102" s="102"/>
      <c r="R102" s="102"/>
    </row>
    <row r="103" spans="1:18" s="12" customFormat="1" ht="18.95" customHeight="1">
      <c r="A103" s="142">
        <v>96</v>
      </c>
      <c r="B103" s="100"/>
      <c r="C103" s="100"/>
      <c r="D103" s="101"/>
      <c r="E103" s="143"/>
      <c r="F103" s="101"/>
      <c r="G103" s="144"/>
      <c r="H103" s="101"/>
      <c r="I103" s="101"/>
      <c r="J103" s="101"/>
      <c r="K103" s="102"/>
      <c r="L103" s="145"/>
      <c r="M103" s="101"/>
      <c r="N103" s="145"/>
      <c r="O103" s="101"/>
      <c r="P103" s="101"/>
      <c r="Q103" s="102"/>
      <c r="R103" s="102"/>
    </row>
    <row r="104" spans="1:18" s="12" customFormat="1" ht="18.95" customHeight="1">
      <c r="A104" s="142">
        <v>97</v>
      </c>
      <c r="B104" s="100"/>
      <c r="C104" s="100"/>
      <c r="D104" s="101"/>
      <c r="E104" s="143"/>
      <c r="F104" s="101"/>
      <c r="G104" s="144"/>
      <c r="H104" s="101"/>
      <c r="I104" s="101"/>
      <c r="J104" s="101"/>
      <c r="K104" s="102"/>
      <c r="L104" s="145"/>
      <c r="M104" s="101"/>
      <c r="N104" s="145"/>
      <c r="O104" s="101"/>
      <c r="P104" s="101"/>
      <c r="Q104" s="102"/>
      <c r="R104" s="102"/>
    </row>
    <row r="105" spans="1:18" s="12" customFormat="1" ht="18.95" customHeight="1">
      <c r="A105" s="142">
        <v>98</v>
      </c>
      <c r="B105" s="100"/>
      <c r="C105" s="100"/>
      <c r="D105" s="101"/>
      <c r="E105" s="143"/>
      <c r="F105" s="101"/>
      <c r="G105" s="144"/>
      <c r="H105" s="101"/>
      <c r="I105" s="101"/>
      <c r="J105" s="101"/>
      <c r="K105" s="102"/>
      <c r="L105" s="145"/>
      <c r="M105" s="101"/>
      <c r="N105" s="145"/>
      <c r="O105" s="101"/>
      <c r="P105" s="101"/>
      <c r="Q105" s="102"/>
      <c r="R105" s="102"/>
    </row>
    <row r="106" spans="1:18" s="12" customFormat="1" ht="18.95" customHeight="1">
      <c r="A106" s="142">
        <v>99</v>
      </c>
      <c r="B106" s="100"/>
      <c r="C106" s="100"/>
      <c r="D106" s="101"/>
      <c r="E106" s="143"/>
      <c r="F106" s="101"/>
      <c r="G106" s="144"/>
      <c r="H106" s="101"/>
      <c r="I106" s="101"/>
      <c r="J106" s="101"/>
      <c r="K106" s="102"/>
      <c r="L106" s="145"/>
      <c r="M106" s="101"/>
      <c r="N106" s="145"/>
      <c r="O106" s="101"/>
      <c r="P106" s="101"/>
      <c r="Q106" s="102"/>
      <c r="R106" s="102"/>
    </row>
    <row r="107" spans="1:18" s="12" customFormat="1" ht="18.95" customHeight="1">
      <c r="A107" s="142">
        <v>100</v>
      </c>
      <c r="B107" s="100"/>
      <c r="C107" s="100"/>
      <c r="D107" s="101"/>
      <c r="E107" s="143"/>
      <c r="F107" s="101"/>
      <c r="G107" s="144"/>
      <c r="H107" s="101"/>
      <c r="I107" s="101"/>
      <c r="J107" s="101"/>
      <c r="K107" s="102"/>
      <c r="L107" s="145"/>
      <c r="M107" s="101"/>
      <c r="N107" s="145"/>
      <c r="O107" s="101"/>
      <c r="P107" s="101"/>
      <c r="Q107" s="102"/>
      <c r="R107" s="102"/>
    </row>
    <row r="108" spans="1:18" s="12" customFormat="1" ht="18.95" customHeight="1">
      <c r="A108" s="142">
        <v>101</v>
      </c>
      <c r="B108" s="100"/>
      <c r="C108" s="100"/>
      <c r="D108" s="101"/>
      <c r="E108" s="143"/>
      <c r="F108" s="101"/>
      <c r="G108" s="144"/>
      <c r="H108" s="101"/>
      <c r="I108" s="101"/>
      <c r="J108" s="101"/>
      <c r="K108" s="102"/>
      <c r="L108" s="145"/>
      <c r="M108" s="101"/>
      <c r="N108" s="145"/>
      <c r="O108" s="101"/>
      <c r="P108" s="101"/>
      <c r="Q108" s="102"/>
      <c r="R108" s="102"/>
    </row>
    <row r="109" spans="1:18" s="12" customFormat="1" ht="18.95" customHeight="1">
      <c r="A109" s="142">
        <v>102</v>
      </c>
      <c r="B109" s="100"/>
      <c r="C109" s="100"/>
      <c r="D109" s="101"/>
      <c r="E109" s="143"/>
      <c r="F109" s="101"/>
      <c r="G109" s="144"/>
      <c r="H109" s="101"/>
      <c r="I109" s="101"/>
      <c r="J109" s="101"/>
      <c r="K109" s="102"/>
      <c r="L109" s="145"/>
      <c r="M109" s="101"/>
      <c r="N109" s="145"/>
      <c r="O109" s="101"/>
      <c r="P109" s="101"/>
      <c r="Q109" s="102"/>
      <c r="R109" s="102"/>
    </row>
    <row r="110" spans="1:18" s="12" customFormat="1" ht="18.95" customHeight="1">
      <c r="A110" s="142">
        <v>103</v>
      </c>
      <c r="B110" s="100"/>
      <c r="C110" s="100"/>
      <c r="D110" s="101"/>
      <c r="E110" s="143"/>
      <c r="F110" s="101"/>
      <c r="G110" s="144"/>
      <c r="H110" s="101"/>
      <c r="I110" s="101"/>
      <c r="J110" s="101"/>
      <c r="K110" s="102"/>
      <c r="L110" s="145"/>
      <c r="M110" s="101"/>
      <c r="N110" s="145"/>
      <c r="O110" s="101"/>
      <c r="P110" s="101"/>
      <c r="Q110" s="102"/>
      <c r="R110" s="102"/>
    </row>
    <row r="111" spans="1:18" s="12" customFormat="1" ht="18.95" customHeight="1">
      <c r="A111" s="142">
        <v>104</v>
      </c>
      <c r="B111" s="100"/>
      <c r="C111" s="100"/>
      <c r="D111" s="101"/>
      <c r="E111" s="143"/>
      <c r="F111" s="101"/>
      <c r="G111" s="144"/>
      <c r="H111" s="101"/>
      <c r="I111" s="101"/>
      <c r="J111" s="101"/>
      <c r="K111" s="102"/>
      <c r="L111" s="145"/>
      <c r="M111" s="101"/>
      <c r="N111" s="145"/>
      <c r="O111" s="101"/>
      <c r="P111" s="101"/>
      <c r="Q111" s="102"/>
      <c r="R111" s="102"/>
    </row>
    <row r="112" spans="1:18" s="12" customFormat="1" ht="18.95" customHeight="1">
      <c r="A112" s="142">
        <v>105</v>
      </c>
      <c r="B112" s="100"/>
      <c r="C112" s="100"/>
      <c r="D112" s="101"/>
      <c r="E112" s="143"/>
      <c r="F112" s="101"/>
      <c r="G112" s="144"/>
      <c r="H112" s="101"/>
      <c r="I112" s="101"/>
      <c r="J112" s="101"/>
      <c r="K112" s="102"/>
      <c r="L112" s="145"/>
      <c r="M112" s="101"/>
      <c r="N112" s="145"/>
      <c r="O112" s="101"/>
      <c r="P112" s="101"/>
      <c r="Q112" s="102"/>
      <c r="R112" s="102"/>
    </row>
    <row r="113" spans="1:18" s="12" customFormat="1" ht="18.95" customHeight="1">
      <c r="A113" s="142">
        <v>106</v>
      </c>
      <c r="B113" s="100"/>
      <c r="C113" s="100"/>
      <c r="D113" s="101"/>
      <c r="E113" s="143"/>
      <c r="F113" s="101"/>
      <c r="G113" s="144"/>
      <c r="H113" s="101"/>
      <c r="I113" s="101"/>
      <c r="J113" s="101"/>
      <c r="K113" s="102"/>
      <c r="L113" s="145"/>
      <c r="M113" s="101"/>
      <c r="N113" s="145"/>
      <c r="O113" s="101"/>
      <c r="P113" s="101"/>
      <c r="Q113" s="102"/>
      <c r="R113" s="102"/>
    </row>
    <row r="114" spans="1:18" s="12" customFormat="1" ht="18.95" customHeight="1">
      <c r="A114" s="142">
        <v>107</v>
      </c>
      <c r="B114" s="100"/>
      <c r="C114" s="100"/>
      <c r="D114" s="101"/>
      <c r="E114" s="143"/>
      <c r="F114" s="101"/>
      <c r="G114" s="144"/>
      <c r="H114" s="101"/>
      <c r="I114" s="101"/>
      <c r="J114" s="101"/>
      <c r="K114" s="102"/>
      <c r="L114" s="145"/>
      <c r="M114" s="101"/>
      <c r="N114" s="145"/>
      <c r="O114" s="101"/>
      <c r="P114" s="101"/>
      <c r="Q114" s="102"/>
      <c r="R114" s="102"/>
    </row>
    <row r="115" spans="1:18" s="12" customFormat="1" ht="18.95" customHeight="1">
      <c r="A115" s="142">
        <v>108</v>
      </c>
      <c r="B115" s="100"/>
      <c r="C115" s="100"/>
      <c r="D115" s="101"/>
      <c r="E115" s="143"/>
      <c r="F115" s="101"/>
      <c r="G115" s="144"/>
      <c r="H115" s="101"/>
      <c r="I115" s="101"/>
      <c r="J115" s="101"/>
      <c r="K115" s="102"/>
      <c r="L115" s="145"/>
      <c r="M115" s="101"/>
      <c r="N115" s="145"/>
      <c r="O115" s="101"/>
      <c r="P115" s="101"/>
      <c r="Q115" s="102"/>
      <c r="R115" s="102"/>
    </row>
    <row r="116" spans="1:18" s="12" customFormat="1" ht="18.95" customHeight="1">
      <c r="A116" s="142">
        <v>109</v>
      </c>
      <c r="B116" s="100"/>
      <c r="C116" s="100"/>
      <c r="D116" s="101"/>
      <c r="E116" s="143"/>
      <c r="F116" s="101"/>
      <c r="G116" s="144"/>
      <c r="H116" s="101"/>
      <c r="I116" s="101"/>
      <c r="J116" s="101"/>
      <c r="K116" s="102"/>
      <c r="L116" s="145"/>
      <c r="M116" s="101"/>
      <c r="N116" s="145"/>
      <c r="O116" s="101"/>
      <c r="P116" s="101"/>
      <c r="Q116" s="102"/>
      <c r="R116" s="102"/>
    </row>
    <row r="117" spans="1:18" s="12" customFormat="1" ht="18.95" customHeight="1">
      <c r="A117" s="142">
        <v>110</v>
      </c>
      <c r="B117" s="100"/>
      <c r="C117" s="100"/>
      <c r="D117" s="101"/>
      <c r="E117" s="143"/>
      <c r="F117" s="101"/>
      <c r="G117" s="144"/>
      <c r="H117" s="101"/>
      <c r="I117" s="101"/>
      <c r="J117" s="101"/>
      <c r="K117" s="102"/>
      <c r="L117" s="145"/>
      <c r="M117" s="101"/>
      <c r="N117" s="145"/>
      <c r="O117" s="101"/>
      <c r="P117" s="101"/>
      <c r="Q117" s="102"/>
      <c r="R117" s="102"/>
    </row>
    <row r="118" spans="1:18" s="12" customFormat="1" ht="18.95" customHeight="1">
      <c r="A118" s="142">
        <v>111</v>
      </c>
      <c r="B118" s="100"/>
      <c r="C118" s="100"/>
      <c r="D118" s="101"/>
      <c r="E118" s="143"/>
      <c r="F118" s="101"/>
      <c r="G118" s="144"/>
      <c r="H118" s="101"/>
      <c r="I118" s="101"/>
      <c r="J118" s="101"/>
      <c r="K118" s="102"/>
      <c r="L118" s="145"/>
      <c r="M118" s="101"/>
      <c r="N118" s="145"/>
      <c r="O118" s="101"/>
      <c r="P118" s="101"/>
      <c r="Q118" s="102"/>
      <c r="R118" s="102"/>
    </row>
    <row r="119" spans="1:18" s="12" customFormat="1" ht="18.95" customHeight="1">
      <c r="A119" s="142">
        <v>112</v>
      </c>
      <c r="B119" s="100"/>
      <c r="C119" s="100"/>
      <c r="D119" s="101"/>
      <c r="E119" s="143"/>
      <c r="F119" s="101"/>
      <c r="G119" s="144"/>
      <c r="H119" s="101"/>
      <c r="I119" s="101"/>
      <c r="J119" s="101"/>
      <c r="K119" s="102"/>
      <c r="L119" s="145"/>
      <c r="M119" s="101"/>
      <c r="N119" s="145"/>
      <c r="O119" s="101"/>
      <c r="P119" s="101"/>
      <c r="Q119" s="102"/>
      <c r="R119" s="102"/>
    </row>
    <row r="120" spans="1:18" s="12" customFormat="1" ht="18.95" customHeight="1">
      <c r="A120" s="142">
        <v>113</v>
      </c>
      <c r="B120" s="100"/>
      <c r="C120" s="100"/>
      <c r="D120" s="101"/>
      <c r="E120" s="143"/>
      <c r="F120" s="101"/>
      <c r="G120" s="144"/>
      <c r="H120" s="101"/>
      <c r="I120" s="101"/>
      <c r="J120" s="101"/>
      <c r="K120" s="102"/>
      <c r="L120" s="145"/>
      <c r="M120" s="101"/>
      <c r="N120" s="145"/>
      <c r="O120" s="101"/>
      <c r="P120" s="101"/>
      <c r="Q120" s="102"/>
      <c r="R120" s="102"/>
    </row>
    <row r="121" spans="1:18" s="12" customFormat="1" ht="18.95" customHeight="1">
      <c r="A121" s="142">
        <v>114</v>
      </c>
      <c r="B121" s="100"/>
      <c r="C121" s="100"/>
      <c r="D121" s="101"/>
      <c r="E121" s="143"/>
      <c r="F121" s="101"/>
      <c r="G121" s="144"/>
      <c r="H121" s="101"/>
      <c r="I121" s="101"/>
      <c r="J121" s="101"/>
      <c r="K121" s="102"/>
      <c r="L121" s="145"/>
      <c r="M121" s="101"/>
      <c r="N121" s="145"/>
      <c r="O121" s="101"/>
      <c r="P121" s="101"/>
      <c r="Q121" s="102"/>
      <c r="R121" s="102"/>
    </row>
    <row r="122" spans="1:18" s="12" customFormat="1" ht="18.95" customHeight="1">
      <c r="A122" s="142">
        <v>115</v>
      </c>
      <c r="B122" s="100"/>
      <c r="C122" s="100"/>
      <c r="D122" s="101"/>
      <c r="E122" s="143"/>
      <c r="F122" s="101"/>
      <c r="G122" s="144"/>
      <c r="H122" s="101"/>
      <c r="I122" s="101"/>
      <c r="J122" s="101"/>
      <c r="K122" s="102"/>
      <c r="L122" s="145"/>
      <c r="M122" s="101"/>
      <c r="N122" s="145"/>
      <c r="O122" s="101"/>
      <c r="P122" s="101"/>
      <c r="Q122" s="102"/>
      <c r="R122" s="102"/>
    </row>
    <row r="123" spans="1:18" s="12" customFormat="1" ht="18.95" customHeight="1">
      <c r="A123" s="142">
        <v>116</v>
      </c>
      <c r="B123" s="100"/>
      <c r="C123" s="100"/>
      <c r="D123" s="101"/>
      <c r="E123" s="143"/>
      <c r="F123" s="101"/>
      <c r="G123" s="144"/>
      <c r="H123" s="101"/>
      <c r="I123" s="101"/>
      <c r="J123" s="101"/>
      <c r="K123" s="102"/>
      <c r="L123" s="145"/>
      <c r="M123" s="101"/>
      <c r="N123" s="145"/>
      <c r="O123" s="101"/>
      <c r="P123" s="101"/>
      <c r="Q123" s="102"/>
      <c r="R123" s="102"/>
    </row>
    <row r="124" spans="1:18" s="12" customFormat="1" ht="18.95" customHeight="1">
      <c r="A124" s="142">
        <v>117</v>
      </c>
      <c r="B124" s="100"/>
      <c r="C124" s="100"/>
      <c r="D124" s="101"/>
      <c r="E124" s="143"/>
      <c r="F124" s="101"/>
      <c r="G124" s="144"/>
      <c r="H124" s="101"/>
      <c r="I124" s="101"/>
      <c r="J124" s="101"/>
      <c r="K124" s="102"/>
      <c r="L124" s="145"/>
      <c r="M124" s="101"/>
      <c r="N124" s="145"/>
      <c r="O124" s="101"/>
      <c r="P124" s="101"/>
      <c r="Q124" s="102"/>
      <c r="R124" s="102"/>
    </row>
    <row r="125" spans="1:18" s="12" customFormat="1" ht="18.95" customHeight="1">
      <c r="A125" s="142">
        <v>118</v>
      </c>
      <c r="B125" s="100"/>
      <c r="C125" s="100"/>
      <c r="D125" s="101"/>
      <c r="E125" s="143"/>
      <c r="F125" s="101"/>
      <c r="G125" s="144"/>
      <c r="H125" s="101"/>
      <c r="I125" s="101"/>
      <c r="J125" s="101"/>
      <c r="K125" s="102"/>
      <c r="L125" s="145"/>
      <c r="M125" s="101"/>
      <c r="N125" s="145"/>
      <c r="O125" s="101"/>
      <c r="P125" s="101"/>
      <c r="Q125" s="102"/>
      <c r="R125" s="102"/>
    </row>
    <row r="126" spans="1:18" s="12" customFormat="1" ht="18.95" customHeight="1">
      <c r="A126" s="142">
        <v>119</v>
      </c>
      <c r="B126" s="100"/>
      <c r="C126" s="100"/>
      <c r="D126" s="101"/>
      <c r="E126" s="143"/>
      <c r="F126" s="101"/>
      <c r="G126" s="144"/>
      <c r="H126" s="101"/>
      <c r="I126" s="101"/>
      <c r="J126" s="101"/>
      <c r="K126" s="102"/>
      <c r="L126" s="145"/>
      <c r="M126" s="101"/>
      <c r="N126" s="145"/>
      <c r="O126" s="101"/>
      <c r="P126" s="101"/>
      <c r="Q126" s="102"/>
      <c r="R126" s="102"/>
    </row>
    <row r="127" spans="1:18" s="12" customFormat="1" ht="18.95" customHeight="1">
      <c r="A127" s="142">
        <v>120</v>
      </c>
      <c r="B127" s="100"/>
      <c r="C127" s="100"/>
      <c r="D127" s="101"/>
      <c r="E127" s="143"/>
      <c r="F127" s="101"/>
      <c r="G127" s="144"/>
      <c r="H127" s="101"/>
      <c r="I127" s="101"/>
      <c r="J127" s="101"/>
      <c r="K127" s="102"/>
      <c r="L127" s="145"/>
      <c r="M127" s="101"/>
      <c r="N127" s="145"/>
      <c r="O127" s="101"/>
      <c r="P127" s="101"/>
      <c r="Q127" s="102"/>
      <c r="R127" s="102"/>
    </row>
    <row r="128" spans="1:18" s="12" customFormat="1" ht="18.95" customHeight="1">
      <c r="A128" s="142">
        <v>121</v>
      </c>
      <c r="B128" s="100"/>
      <c r="C128" s="100"/>
      <c r="D128" s="101"/>
      <c r="E128" s="143"/>
      <c r="F128" s="101"/>
      <c r="G128" s="144"/>
      <c r="H128" s="101"/>
      <c r="I128" s="101"/>
      <c r="J128" s="101"/>
      <c r="K128" s="102"/>
      <c r="L128" s="145"/>
      <c r="M128" s="101"/>
      <c r="N128" s="145"/>
      <c r="O128" s="101"/>
      <c r="P128" s="101"/>
      <c r="Q128" s="102"/>
      <c r="R128" s="102"/>
    </row>
    <row r="129" spans="1:18" s="12" customFormat="1" ht="18.95" customHeight="1">
      <c r="A129" s="142">
        <v>122</v>
      </c>
      <c r="B129" s="100"/>
      <c r="C129" s="100"/>
      <c r="D129" s="101"/>
      <c r="E129" s="143"/>
      <c r="F129" s="101"/>
      <c r="G129" s="144"/>
      <c r="H129" s="101"/>
      <c r="I129" s="101"/>
      <c r="J129" s="101"/>
      <c r="K129" s="102"/>
      <c r="L129" s="145"/>
      <c r="M129" s="101"/>
      <c r="N129" s="145"/>
      <c r="O129" s="101"/>
      <c r="P129" s="101"/>
      <c r="Q129" s="102"/>
      <c r="R129" s="102"/>
    </row>
    <row r="130" spans="1:18" s="12" customFormat="1" ht="18.95" customHeight="1">
      <c r="A130" s="142">
        <v>123</v>
      </c>
      <c r="B130" s="100"/>
      <c r="C130" s="100"/>
      <c r="D130" s="101"/>
      <c r="E130" s="143"/>
      <c r="F130" s="101"/>
      <c r="G130" s="144"/>
      <c r="H130" s="101"/>
      <c r="I130" s="101"/>
      <c r="J130" s="101"/>
      <c r="K130" s="102"/>
      <c r="L130" s="145"/>
      <c r="M130" s="101"/>
      <c r="N130" s="145"/>
      <c r="O130" s="101"/>
      <c r="P130" s="101"/>
      <c r="Q130" s="102"/>
      <c r="R130" s="102"/>
    </row>
    <row r="131" spans="1:18" s="12" customFormat="1" ht="18.95" customHeight="1">
      <c r="A131" s="142">
        <v>124</v>
      </c>
      <c r="B131" s="100"/>
      <c r="C131" s="100"/>
      <c r="D131" s="101"/>
      <c r="E131" s="143"/>
      <c r="F131" s="101"/>
      <c r="G131" s="144"/>
      <c r="H131" s="101"/>
      <c r="I131" s="101"/>
      <c r="J131" s="101"/>
      <c r="K131" s="102"/>
      <c r="L131" s="145"/>
      <c r="M131" s="101"/>
      <c r="N131" s="145"/>
      <c r="O131" s="101"/>
      <c r="P131" s="101"/>
      <c r="Q131" s="102"/>
      <c r="R131" s="102"/>
    </row>
    <row r="132" spans="1:18" s="12" customFormat="1" ht="18.95" customHeight="1">
      <c r="A132" s="142">
        <v>125</v>
      </c>
      <c r="B132" s="100"/>
      <c r="C132" s="100"/>
      <c r="D132" s="101"/>
      <c r="E132" s="143"/>
      <c r="F132" s="101"/>
      <c r="G132" s="144"/>
      <c r="H132" s="101"/>
      <c r="I132" s="101"/>
      <c r="J132" s="101"/>
      <c r="K132" s="102"/>
      <c r="L132" s="145"/>
      <c r="M132" s="101"/>
      <c r="N132" s="145"/>
      <c r="O132" s="101"/>
      <c r="P132" s="101"/>
      <c r="Q132" s="102"/>
      <c r="R132" s="102"/>
    </row>
    <row r="133" spans="1:18" s="12" customFormat="1" ht="18.95" customHeight="1">
      <c r="A133" s="142">
        <v>126</v>
      </c>
      <c r="B133" s="100"/>
      <c r="C133" s="100"/>
      <c r="D133" s="101"/>
      <c r="E133" s="143"/>
      <c r="F133" s="101"/>
      <c r="G133" s="144"/>
      <c r="H133" s="101"/>
      <c r="I133" s="101"/>
      <c r="J133" s="101"/>
      <c r="K133" s="102"/>
      <c r="L133" s="145"/>
      <c r="M133" s="101"/>
      <c r="N133" s="145"/>
      <c r="O133" s="101"/>
      <c r="P133" s="101"/>
      <c r="Q133" s="102"/>
      <c r="R133" s="102"/>
    </row>
    <row r="134" spans="1:18" s="12" customFormat="1" ht="18.95" customHeight="1">
      <c r="A134" s="142">
        <v>127</v>
      </c>
      <c r="B134" s="100"/>
      <c r="C134" s="100"/>
      <c r="D134" s="101"/>
      <c r="E134" s="143"/>
      <c r="F134" s="101"/>
      <c r="G134" s="144"/>
      <c r="H134" s="101"/>
      <c r="I134" s="101"/>
      <c r="J134" s="101"/>
      <c r="K134" s="102"/>
      <c r="L134" s="145"/>
      <c r="M134" s="101"/>
      <c r="N134" s="145"/>
      <c r="O134" s="101"/>
      <c r="P134" s="101"/>
      <c r="Q134" s="102"/>
      <c r="R134" s="102"/>
    </row>
    <row r="135" spans="1:18" s="12" customFormat="1" ht="18.95" customHeight="1">
      <c r="A135" s="142">
        <v>128</v>
      </c>
      <c r="B135" s="100"/>
      <c r="C135" s="100"/>
      <c r="D135" s="101"/>
      <c r="E135" s="143"/>
      <c r="F135" s="101"/>
      <c r="G135" s="144"/>
      <c r="H135" s="101"/>
      <c r="I135" s="101"/>
      <c r="J135" s="101"/>
      <c r="K135" s="102"/>
      <c r="L135" s="145"/>
      <c r="M135" s="101"/>
      <c r="N135" s="145"/>
      <c r="O135" s="101"/>
      <c r="P135" s="101"/>
      <c r="Q135" s="102"/>
      <c r="R135" s="102"/>
    </row>
  </sheetData>
  <mergeCells count="1">
    <mergeCell ref="A4:B4"/>
  </mergeCells>
  <phoneticPr fontId="78" type="noConversion"/>
  <printOptions horizontalCentered="1"/>
  <pageMargins left="0.35" right="0.35" top="0.39" bottom="0.39" header="0" footer="0"/>
  <pageSetup paperSize="9" orientation="landscape" horizontalDpi="200" verticalDpi="200" r:id="rId1"/>
  <headerFooter alignWithMargins="0"/>
  <rowBreaks count="6" manualBreakCount="6">
    <brk id="27" max="65535" man="1"/>
    <brk id="47" max="65535" man="1"/>
    <brk id="67" max="65535" man="1"/>
    <brk id="87" max="65535" man="1"/>
    <brk id="107" max="65535" man="1"/>
    <brk id="127" max="65535" man="1"/>
  </rowBreaks>
  <drawing r:id="rId2"/>
</worksheet>
</file>

<file path=xl/worksheets/sheet9.xml><?xml version="1.0" encoding="utf-8"?>
<worksheet xmlns="http://schemas.openxmlformats.org/spreadsheetml/2006/main" xmlns:r="http://schemas.openxmlformats.org/officeDocument/2006/relationships">
  <sheetPr codeName="Sheet24"/>
  <dimension ref="A1:U134"/>
  <sheetViews>
    <sheetView showGridLines="0" showZeros="0" zoomScale="86" workbookViewId="0">
      <pane ySplit="6" topLeftCell="A7" activePane="bottomLeft" state="frozen"/>
      <selection activeCell="A4" sqref="A4:C4"/>
      <selection pane="bottomLeft" activeCell="A4" sqref="A4"/>
    </sheetView>
  </sheetViews>
  <sheetFormatPr defaultRowHeight="12.75"/>
  <cols>
    <col min="1" max="1" width="3.85546875" customWidth="1"/>
    <col min="2" max="2" width="22.85546875" customWidth="1"/>
    <col min="3" max="3" width="21.85546875" customWidth="1"/>
    <col min="4" max="4" width="7.7109375" style="60" customWidth="1"/>
    <col min="5" max="5" width="12.140625" style="94" customWidth="1"/>
    <col min="6" max="7" width="8.5703125" style="94" customWidth="1"/>
    <col min="8" max="10" width="8.5703125" style="60" customWidth="1"/>
    <col min="11" max="11" width="7.7109375" style="60" hidden="1" customWidth="1"/>
    <col min="12" max="14" width="6.85546875" style="60" hidden="1" customWidth="1"/>
    <col min="15" max="16" width="8.5703125" style="60" customWidth="1"/>
    <col min="17" max="17" width="6.85546875" style="60" hidden="1" customWidth="1"/>
    <col min="18" max="18" width="8.5703125" style="60" customWidth="1"/>
    <col min="20" max="20" width="8.28515625" hidden="1" customWidth="1"/>
    <col min="21" max="21" width="0" hidden="1" customWidth="1"/>
  </cols>
  <sheetData>
    <row r="1" spans="1:21" ht="26.25">
      <c r="A1" s="81">
        <f>'Week SetUp'!$A$6</f>
        <v>0</v>
      </c>
      <c r="B1" s="82"/>
      <c r="C1" s="82"/>
      <c r="D1" s="146" t="s">
        <v>228</v>
      </c>
      <c r="E1" s="146"/>
      <c r="F1" s="146"/>
      <c r="G1" s="105"/>
      <c r="H1" s="83"/>
      <c r="I1" s="84"/>
      <c r="J1" s="84"/>
      <c r="K1" s="84"/>
      <c r="L1" s="84"/>
      <c r="M1" s="84"/>
      <c r="N1" s="84"/>
      <c r="O1" s="84"/>
      <c r="P1" s="84"/>
      <c r="Q1" s="84"/>
      <c r="R1" s="107"/>
    </row>
    <row r="2" spans="1:21" ht="13.5" thickBot="1">
      <c r="A2" s="85" t="str">
        <f>'Week SetUp'!$A$8</f>
        <v>ITF Junior Circuit</v>
      </c>
      <c r="B2" s="85"/>
      <c r="C2" s="72"/>
      <c r="D2" s="146" t="s">
        <v>38</v>
      </c>
      <c r="E2" s="146"/>
      <c r="F2" s="95"/>
      <c r="G2" s="95"/>
      <c r="H2" s="95"/>
      <c r="I2" s="95"/>
      <c r="J2" s="83"/>
      <c r="K2" s="83"/>
      <c r="L2" s="83"/>
      <c r="M2" s="83"/>
      <c r="N2" s="83"/>
      <c r="O2" s="110"/>
      <c r="P2" s="69"/>
      <c r="Q2" s="69"/>
      <c r="R2" s="110"/>
    </row>
    <row r="3" spans="1:21" s="2" customFormat="1" ht="13.5" thickBot="1">
      <c r="A3" s="147" t="s">
        <v>39</v>
      </c>
      <c r="B3" s="148"/>
      <c r="C3" s="149"/>
      <c r="D3" s="24"/>
      <c r="E3" s="150"/>
      <c r="F3" s="150"/>
      <c r="G3" s="150"/>
      <c r="H3" s="24"/>
      <c r="I3" s="152"/>
      <c r="J3" s="153"/>
      <c r="K3" s="111"/>
      <c r="L3" s="154"/>
      <c r="M3" s="154"/>
      <c r="N3" s="154"/>
      <c r="O3" s="111" t="s">
        <v>24</v>
      </c>
      <c r="P3" s="112"/>
      <c r="Q3" s="155"/>
      <c r="R3" s="156"/>
      <c r="T3" s="671" t="s">
        <v>358</v>
      </c>
      <c r="U3" s="672">
        <f>YEAR($A$5)-18</f>
        <v>1882</v>
      </c>
    </row>
    <row r="4" spans="1:21" s="2" customFormat="1">
      <c r="A4" s="63" t="s">
        <v>12</v>
      </c>
      <c r="B4" s="63"/>
      <c r="C4" s="61" t="s">
        <v>6</v>
      </c>
      <c r="D4" s="63" t="s">
        <v>7</v>
      </c>
      <c r="E4" s="157"/>
      <c r="F4" s="157"/>
      <c r="G4" s="157" t="s">
        <v>18</v>
      </c>
      <c r="H4" s="61"/>
      <c r="I4" s="119"/>
      <c r="J4" s="64" t="s">
        <v>8</v>
      </c>
      <c r="K4" s="158"/>
      <c r="L4" s="159"/>
      <c r="M4" s="159"/>
      <c r="N4" s="159"/>
      <c r="O4" s="158"/>
      <c r="P4" s="122"/>
      <c r="Q4" s="122"/>
      <c r="R4" s="160"/>
      <c r="T4" s="671" t="s">
        <v>359</v>
      </c>
      <c r="U4" s="672">
        <f>YEAR($A$5)-13</f>
        <v>1887</v>
      </c>
    </row>
    <row r="5" spans="1:21" s="2" customFormat="1" ht="13.5" thickBot="1">
      <c r="A5" s="711">
        <f>'Week SetUp'!$A$10</f>
        <v>0</v>
      </c>
      <c r="B5" s="711"/>
      <c r="C5" s="88">
        <f>'Week SetUp'!$C$10</f>
        <v>0</v>
      </c>
      <c r="D5" s="89">
        <f>'Week SetUp'!$D$10</f>
        <v>0</v>
      </c>
      <c r="E5" s="89"/>
      <c r="F5" s="89"/>
      <c r="G5" s="89">
        <f>'Week SetUp'!$A$12</f>
        <v>0</v>
      </c>
      <c r="H5" s="89"/>
      <c r="I5" s="161"/>
      <c r="J5" s="76">
        <f>'Week SetUp'!$E$10</f>
        <v>0</v>
      </c>
      <c r="K5" s="162"/>
      <c r="L5" s="76"/>
      <c r="M5" s="76"/>
      <c r="N5" s="76"/>
      <c r="O5" s="162"/>
      <c r="P5" s="89"/>
      <c r="Q5" s="89"/>
      <c r="R5" s="163">
        <f>COUNTA(R7:R134)</f>
        <v>0</v>
      </c>
      <c r="U5" s="670"/>
    </row>
    <row r="6" spans="1:21" ht="30" customHeight="1" thickBot="1">
      <c r="A6" s="134" t="s">
        <v>20</v>
      </c>
      <c r="B6" s="135" t="s">
        <v>13</v>
      </c>
      <c r="C6" s="135" t="s">
        <v>14</v>
      </c>
      <c r="D6" s="135" t="s">
        <v>21</v>
      </c>
      <c r="E6" s="675" t="s">
        <v>354</v>
      </c>
      <c r="F6" s="136" t="s">
        <v>229</v>
      </c>
      <c r="G6" s="136" t="s">
        <v>41</v>
      </c>
      <c r="H6" s="137" t="s">
        <v>42</v>
      </c>
      <c r="I6" s="137" t="s">
        <v>43</v>
      </c>
      <c r="J6" s="136" t="s">
        <v>44</v>
      </c>
      <c r="K6" s="164"/>
      <c r="L6" s="139" t="s">
        <v>230</v>
      </c>
      <c r="M6" s="138" t="s">
        <v>45</v>
      </c>
      <c r="N6" s="139"/>
      <c r="O6" s="135" t="s">
        <v>34</v>
      </c>
      <c r="P6" s="141" t="s">
        <v>370</v>
      </c>
      <c r="Q6" s="165" t="s">
        <v>47</v>
      </c>
      <c r="R6" s="136" t="s">
        <v>48</v>
      </c>
    </row>
    <row r="7" spans="1:21" s="12" customFormat="1" ht="18.95" customHeight="1">
      <c r="A7" s="142">
        <v>1</v>
      </c>
      <c r="B7" s="100"/>
      <c r="C7" s="100"/>
      <c r="D7" s="101"/>
      <c r="E7" s="676"/>
      <c r="F7" s="166"/>
      <c r="G7" s="166"/>
      <c r="H7" s="101"/>
      <c r="I7" s="101"/>
      <c r="J7" s="102"/>
      <c r="K7" s="145"/>
      <c r="L7" s="167"/>
      <c r="M7" s="168">
        <f t="shared" ref="M7:M38" si="0">IF(R7="",999,R7)</f>
        <v>999</v>
      </c>
      <c r="N7" s="167"/>
      <c r="O7" s="101"/>
      <c r="P7" s="706"/>
      <c r="Q7" s="171">
        <f t="shared" ref="Q7:Q38" si="1">IF(O7="DA",1,IF(O7="WC",2,IF(O7="SE",3,IF(O7="Q",4,IF(O7="LL",5,999)))))</f>
        <v>999</v>
      </c>
      <c r="R7" s="102"/>
    </row>
    <row r="8" spans="1:21" s="12" customFormat="1" ht="18.95" customHeight="1">
      <c r="A8" s="142">
        <v>2</v>
      </c>
      <c r="B8" s="100"/>
      <c r="C8" s="100"/>
      <c r="D8" s="101"/>
      <c r="E8" s="676"/>
      <c r="F8" s="166"/>
      <c r="G8" s="166"/>
      <c r="H8" s="101"/>
      <c r="I8" s="101"/>
      <c r="J8" s="102"/>
      <c r="K8" s="145"/>
      <c r="L8" s="167"/>
      <c r="M8" s="168">
        <f t="shared" si="0"/>
        <v>999</v>
      </c>
      <c r="N8" s="167"/>
      <c r="O8" s="101"/>
      <c r="P8" s="706"/>
      <c r="Q8" s="171">
        <f t="shared" si="1"/>
        <v>999</v>
      </c>
      <c r="R8" s="102"/>
    </row>
    <row r="9" spans="1:21" s="12" customFormat="1" ht="18.95" customHeight="1">
      <c r="A9" s="142">
        <v>3</v>
      </c>
      <c r="B9" s="100"/>
      <c r="C9" s="100"/>
      <c r="D9" s="101"/>
      <c r="E9" s="676"/>
      <c r="F9" s="166"/>
      <c r="G9" s="166"/>
      <c r="H9" s="101"/>
      <c r="I9" s="101"/>
      <c r="J9" s="102"/>
      <c r="K9" s="145"/>
      <c r="L9" s="167"/>
      <c r="M9" s="168">
        <f t="shared" si="0"/>
        <v>999</v>
      </c>
      <c r="N9" s="167"/>
      <c r="O9" s="101"/>
      <c r="P9" s="706"/>
      <c r="Q9" s="171">
        <f t="shared" si="1"/>
        <v>999</v>
      </c>
      <c r="R9" s="102"/>
    </row>
    <row r="10" spans="1:21" s="12" customFormat="1" ht="18.95" customHeight="1">
      <c r="A10" s="142">
        <v>4</v>
      </c>
      <c r="B10" s="100"/>
      <c r="C10" s="100"/>
      <c r="D10" s="101"/>
      <c r="E10" s="676"/>
      <c r="F10" s="166"/>
      <c r="G10" s="166"/>
      <c r="H10" s="101"/>
      <c r="I10" s="101"/>
      <c r="J10" s="102"/>
      <c r="K10" s="145"/>
      <c r="L10" s="167"/>
      <c r="M10" s="168">
        <f t="shared" si="0"/>
        <v>999</v>
      </c>
      <c r="N10" s="167"/>
      <c r="O10" s="101"/>
      <c r="P10" s="706"/>
      <c r="Q10" s="171">
        <f t="shared" si="1"/>
        <v>999</v>
      </c>
      <c r="R10" s="102"/>
    </row>
    <row r="11" spans="1:21" s="12" customFormat="1" ht="18.95" customHeight="1">
      <c r="A11" s="142">
        <v>5</v>
      </c>
      <c r="B11" s="100"/>
      <c r="C11" s="100"/>
      <c r="D11" s="101"/>
      <c r="E11" s="676"/>
      <c r="F11" s="166"/>
      <c r="G11" s="166"/>
      <c r="H11" s="101"/>
      <c r="I11" s="101"/>
      <c r="J11" s="102"/>
      <c r="K11" s="145"/>
      <c r="L11" s="167"/>
      <c r="M11" s="168">
        <f t="shared" si="0"/>
        <v>999</v>
      </c>
      <c r="N11" s="167"/>
      <c r="O11" s="101"/>
      <c r="P11" s="706"/>
      <c r="Q11" s="171">
        <f t="shared" si="1"/>
        <v>999</v>
      </c>
      <c r="R11" s="102"/>
    </row>
    <row r="12" spans="1:21" s="12" customFormat="1" ht="18.95" customHeight="1">
      <c r="A12" s="142">
        <v>6</v>
      </c>
      <c r="B12" s="100"/>
      <c r="C12" s="100"/>
      <c r="D12" s="101"/>
      <c r="E12" s="676"/>
      <c r="F12" s="166"/>
      <c r="G12" s="166"/>
      <c r="H12" s="101"/>
      <c r="I12" s="101"/>
      <c r="J12" s="102"/>
      <c r="K12" s="145"/>
      <c r="L12" s="167"/>
      <c r="M12" s="168">
        <f t="shared" si="0"/>
        <v>999</v>
      </c>
      <c r="N12" s="167"/>
      <c r="O12" s="101"/>
      <c r="P12" s="706"/>
      <c r="Q12" s="171">
        <f t="shared" si="1"/>
        <v>999</v>
      </c>
      <c r="R12" s="102"/>
    </row>
    <row r="13" spans="1:21" s="12" customFormat="1" ht="18.95" customHeight="1">
      <c r="A13" s="142">
        <v>7</v>
      </c>
      <c r="B13" s="100"/>
      <c r="C13" s="100"/>
      <c r="D13" s="101"/>
      <c r="E13" s="676"/>
      <c r="F13" s="166"/>
      <c r="G13" s="166"/>
      <c r="H13" s="101"/>
      <c r="I13" s="101"/>
      <c r="J13" s="102"/>
      <c r="K13" s="145"/>
      <c r="L13" s="167"/>
      <c r="M13" s="168">
        <f t="shared" si="0"/>
        <v>999</v>
      </c>
      <c r="N13" s="167"/>
      <c r="O13" s="101"/>
      <c r="P13" s="706"/>
      <c r="Q13" s="171">
        <f t="shared" si="1"/>
        <v>999</v>
      </c>
      <c r="R13" s="102"/>
    </row>
    <row r="14" spans="1:21" s="12" customFormat="1" ht="18.95" customHeight="1">
      <c r="A14" s="142">
        <v>8</v>
      </c>
      <c r="B14" s="100"/>
      <c r="C14" s="100"/>
      <c r="D14" s="101"/>
      <c r="E14" s="676"/>
      <c r="F14" s="166"/>
      <c r="G14" s="166"/>
      <c r="H14" s="101"/>
      <c r="I14" s="101"/>
      <c r="J14" s="102"/>
      <c r="K14" s="145"/>
      <c r="L14" s="167"/>
      <c r="M14" s="168">
        <f t="shared" si="0"/>
        <v>999</v>
      </c>
      <c r="N14" s="167"/>
      <c r="O14" s="101"/>
      <c r="P14" s="706"/>
      <c r="Q14" s="171">
        <f t="shared" si="1"/>
        <v>999</v>
      </c>
      <c r="R14" s="102"/>
    </row>
    <row r="15" spans="1:21" s="12" customFormat="1" ht="18.95" customHeight="1">
      <c r="A15" s="142">
        <v>9</v>
      </c>
      <c r="B15" s="100"/>
      <c r="C15" s="100"/>
      <c r="D15" s="101"/>
      <c r="E15" s="676"/>
      <c r="F15" s="166"/>
      <c r="G15" s="166"/>
      <c r="H15" s="101"/>
      <c r="I15" s="101"/>
      <c r="J15" s="102"/>
      <c r="K15" s="145"/>
      <c r="L15" s="167"/>
      <c r="M15" s="168">
        <f t="shared" si="0"/>
        <v>999</v>
      </c>
      <c r="N15" s="167"/>
      <c r="O15" s="101"/>
      <c r="P15" s="706"/>
      <c r="Q15" s="171">
        <f t="shared" si="1"/>
        <v>999</v>
      </c>
      <c r="R15" s="102"/>
    </row>
    <row r="16" spans="1:21" s="12" customFormat="1" ht="18.95" customHeight="1">
      <c r="A16" s="142">
        <v>10</v>
      </c>
      <c r="B16" s="100"/>
      <c r="C16" s="100"/>
      <c r="D16" s="101"/>
      <c r="E16" s="676"/>
      <c r="F16" s="166"/>
      <c r="G16" s="166"/>
      <c r="H16" s="101"/>
      <c r="I16" s="101"/>
      <c r="J16" s="102"/>
      <c r="K16" s="145"/>
      <c r="L16" s="167"/>
      <c r="M16" s="168">
        <f t="shared" si="0"/>
        <v>999</v>
      </c>
      <c r="N16" s="167"/>
      <c r="O16" s="101"/>
      <c r="P16" s="706"/>
      <c r="Q16" s="171">
        <f t="shared" si="1"/>
        <v>999</v>
      </c>
      <c r="R16" s="102"/>
    </row>
    <row r="17" spans="1:18" s="12" customFormat="1" ht="18.95" customHeight="1">
      <c r="A17" s="142">
        <v>11</v>
      </c>
      <c r="B17" s="100"/>
      <c r="C17" s="100"/>
      <c r="D17" s="101"/>
      <c r="E17" s="676"/>
      <c r="F17" s="166"/>
      <c r="G17" s="166"/>
      <c r="H17" s="101"/>
      <c r="I17" s="101"/>
      <c r="J17" s="102"/>
      <c r="K17" s="145"/>
      <c r="L17" s="167"/>
      <c r="M17" s="168">
        <f t="shared" si="0"/>
        <v>999</v>
      </c>
      <c r="N17" s="167"/>
      <c r="O17" s="101"/>
      <c r="P17" s="706"/>
      <c r="Q17" s="171">
        <f t="shared" si="1"/>
        <v>999</v>
      </c>
      <c r="R17" s="102"/>
    </row>
    <row r="18" spans="1:18" s="12" customFormat="1" ht="18.95" customHeight="1">
      <c r="A18" s="142">
        <v>12</v>
      </c>
      <c r="B18" s="100"/>
      <c r="C18" s="100"/>
      <c r="D18" s="101"/>
      <c r="E18" s="676"/>
      <c r="F18" s="166"/>
      <c r="G18" s="166"/>
      <c r="H18" s="101"/>
      <c r="I18" s="101"/>
      <c r="J18" s="102"/>
      <c r="K18" s="145"/>
      <c r="L18" s="167"/>
      <c r="M18" s="168">
        <f t="shared" si="0"/>
        <v>999</v>
      </c>
      <c r="N18" s="167"/>
      <c r="O18" s="101"/>
      <c r="P18" s="706"/>
      <c r="Q18" s="171">
        <f t="shared" si="1"/>
        <v>999</v>
      </c>
      <c r="R18" s="102"/>
    </row>
    <row r="19" spans="1:18" s="12" customFormat="1" ht="18.95" customHeight="1">
      <c r="A19" s="142">
        <v>13</v>
      </c>
      <c r="B19" s="100"/>
      <c r="C19" s="100"/>
      <c r="D19" s="101"/>
      <c r="E19" s="676"/>
      <c r="F19" s="166"/>
      <c r="G19" s="166"/>
      <c r="H19" s="101"/>
      <c r="I19" s="101"/>
      <c r="J19" s="102"/>
      <c r="K19" s="145"/>
      <c r="L19" s="167"/>
      <c r="M19" s="168">
        <f t="shared" si="0"/>
        <v>999</v>
      </c>
      <c r="N19" s="167"/>
      <c r="O19" s="101"/>
      <c r="P19" s="706"/>
      <c r="Q19" s="171">
        <f t="shared" si="1"/>
        <v>999</v>
      </c>
      <c r="R19" s="102"/>
    </row>
    <row r="20" spans="1:18" s="12" customFormat="1" ht="18.95" customHeight="1">
      <c r="A20" s="142">
        <v>14</v>
      </c>
      <c r="B20" s="100"/>
      <c r="C20" s="100"/>
      <c r="D20" s="101"/>
      <c r="E20" s="676"/>
      <c r="F20" s="166"/>
      <c r="G20" s="166"/>
      <c r="H20" s="101"/>
      <c r="I20" s="101"/>
      <c r="J20" s="102"/>
      <c r="K20" s="145"/>
      <c r="L20" s="167"/>
      <c r="M20" s="168">
        <f t="shared" si="0"/>
        <v>999</v>
      </c>
      <c r="N20" s="167"/>
      <c r="O20" s="101"/>
      <c r="P20" s="706"/>
      <c r="Q20" s="171">
        <f t="shared" si="1"/>
        <v>999</v>
      </c>
      <c r="R20" s="102"/>
    </row>
    <row r="21" spans="1:18" s="12" customFormat="1" ht="18.95" customHeight="1">
      <c r="A21" s="142">
        <v>15</v>
      </c>
      <c r="B21" s="100"/>
      <c r="C21" s="100"/>
      <c r="D21" s="101"/>
      <c r="E21" s="676"/>
      <c r="F21" s="166"/>
      <c r="G21" s="166"/>
      <c r="H21" s="101"/>
      <c r="I21" s="101"/>
      <c r="J21" s="102"/>
      <c r="K21" s="145"/>
      <c r="L21" s="167"/>
      <c r="M21" s="168">
        <f t="shared" si="0"/>
        <v>999</v>
      </c>
      <c r="N21" s="167"/>
      <c r="O21" s="101"/>
      <c r="P21" s="706"/>
      <c r="Q21" s="171">
        <f t="shared" si="1"/>
        <v>999</v>
      </c>
      <c r="R21" s="102"/>
    </row>
    <row r="22" spans="1:18" s="12" customFormat="1" ht="18.95" customHeight="1">
      <c r="A22" s="142">
        <v>16</v>
      </c>
      <c r="B22" s="100"/>
      <c r="C22" s="100"/>
      <c r="D22" s="101"/>
      <c r="E22" s="676"/>
      <c r="F22" s="166"/>
      <c r="G22" s="166"/>
      <c r="H22" s="101"/>
      <c r="I22" s="101"/>
      <c r="J22" s="102"/>
      <c r="K22" s="145"/>
      <c r="L22" s="167"/>
      <c r="M22" s="168">
        <f t="shared" si="0"/>
        <v>999</v>
      </c>
      <c r="N22" s="167"/>
      <c r="O22" s="101"/>
      <c r="P22" s="706"/>
      <c r="Q22" s="171">
        <f t="shared" si="1"/>
        <v>999</v>
      </c>
      <c r="R22" s="102"/>
    </row>
    <row r="23" spans="1:18" s="12" customFormat="1" ht="18.95" customHeight="1">
      <c r="A23" s="142">
        <v>17</v>
      </c>
      <c r="B23" s="100"/>
      <c r="C23" s="100"/>
      <c r="D23" s="101"/>
      <c r="E23" s="676"/>
      <c r="F23" s="166"/>
      <c r="G23" s="166"/>
      <c r="H23" s="101"/>
      <c r="I23" s="101"/>
      <c r="J23" s="102"/>
      <c r="K23" s="145"/>
      <c r="L23" s="167"/>
      <c r="M23" s="168">
        <f t="shared" si="0"/>
        <v>999</v>
      </c>
      <c r="N23" s="167"/>
      <c r="O23" s="101"/>
      <c r="P23" s="706"/>
      <c r="Q23" s="171">
        <f t="shared" si="1"/>
        <v>999</v>
      </c>
      <c r="R23" s="102"/>
    </row>
    <row r="24" spans="1:18" s="12" customFormat="1" ht="18.95" customHeight="1">
      <c r="A24" s="142">
        <v>18</v>
      </c>
      <c r="B24" s="100"/>
      <c r="C24" s="100"/>
      <c r="D24" s="101"/>
      <c r="E24" s="676"/>
      <c r="F24" s="166"/>
      <c r="G24" s="166"/>
      <c r="H24" s="101"/>
      <c r="I24" s="101"/>
      <c r="J24" s="102"/>
      <c r="K24" s="145"/>
      <c r="L24" s="167"/>
      <c r="M24" s="168">
        <f t="shared" si="0"/>
        <v>999</v>
      </c>
      <c r="N24" s="167"/>
      <c r="O24" s="101"/>
      <c r="P24" s="706"/>
      <c r="Q24" s="171">
        <f t="shared" si="1"/>
        <v>999</v>
      </c>
      <c r="R24" s="102"/>
    </row>
    <row r="25" spans="1:18" s="12" customFormat="1" ht="18.95" customHeight="1">
      <c r="A25" s="142">
        <v>19</v>
      </c>
      <c r="B25" s="100"/>
      <c r="C25" s="100"/>
      <c r="D25" s="101"/>
      <c r="E25" s="676"/>
      <c r="F25" s="166"/>
      <c r="G25" s="166"/>
      <c r="H25" s="101"/>
      <c r="I25" s="101"/>
      <c r="J25" s="102"/>
      <c r="K25" s="145"/>
      <c r="L25" s="167"/>
      <c r="M25" s="168">
        <f t="shared" si="0"/>
        <v>999</v>
      </c>
      <c r="N25" s="167"/>
      <c r="O25" s="101"/>
      <c r="P25" s="706"/>
      <c r="Q25" s="171">
        <f t="shared" si="1"/>
        <v>999</v>
      </c>
      <c r="R25" s="102"/>
    </row>
    <row r="26" spans="1:18" s="12" customFormat="1" ht="18.95" customHeight="1">
      <c r="A26" s="142">
        <v>20</v>
      </c>
      <c r="B26" s="100"/>
      <c r="C26" s="100"/>
      <c r="D26" s="101"/>
      <c r="E26" s="676"/>
      <c r="F26" s="166"/>
      <c r="G26" s="166"/>
      <c r="H26" s="101"/>
      <c r="I26" s="101"/>
      <c r="J26" s="102"/>
      <c r="K26" s="145"/>
      <c r="L26" s="167"/>
      <c r="M26" s="168">
        <f t="shared" si="0"/>
        <v>999</v>
      </c>
      <c r="N26" s="167"/>
      <c r="O26" s="101"/>
      <c r="P26" s="706"/>
      <c r="Q26" s="171">
        <f t="shared" si="1"/>
        <v>999</v>
      </c>
      <c r="R26" s="102"/>
    </row>
    <row r="27" spans="1:18" s="12" customFormat="1" ht="18.95" customHeight="1">
      <c r="A27" s="142">
        <v>21</v>
      </c>
      <c r="B27" s="100"/>
      <c r="C27" s="100"/>
      <c r="D27" s="101"/>
      <c r="E27" s="676"/>
      <c r="F27" s="166"/>
      <c r="G27" s="166"/>
      <c r="H27" s="101"/>
      <c r="I27" s="101"/>
      <c r="J27" s="102"/>
      <c r="K27" s="145"/>
      <c r="L27" s="167"/>
      <c r="M27" s="168">
        <f t="shared" si="0"/>
        <v>999</v>
      </c>
      <c r="N27" s="167"/>
      <c r="O27" s="101"/>
      <c r="P27" s="706"/>
      <c r="Q27" s="171">
        <f t="shared" si="1"/>
        <v>999</v>
      </c>
      <c r="R27" s="102"/>
    </row>
    <row r="28" spans="1:18" s="12" customFormat="1" ht="18.95" customHeight="1">
      <c r="A28" s="142">
        <v>22</v>
      </c>
      <c r="B28" s="100"/>
      <c r="C28" s="100"/>
      <c r="D28" s="101"/>
      <c r="E28" s="676"/>
      <c r="F28" s="166"/>
      <c r="G28" s="166"/>
      <c r="H28" s="101"/>
      <c r="I28" s="101"/>
      <c r="J28" s="102"/>
      <c r="K28" s="145"/>
      <c r="L28" s="167"/>
      <c r="M28" s="168">
        <f t="shared" si="0"/>
        <v>999</v>
      </c>
      <c r="N28" s="167"/>
      <c r="O28" s="101"/>
      <c r="P28" s="706"/>
      <c r="Q28" s="171">
        <f t="shared" si="1"/>
        <v>999</v>
      </c>
      <c r="R28" s="102"/>
    </row>
    <row r="29" spans="1:18" s="12" customFormat="1" ht="18.95" customHeight="1">
      <c r="A29" s="142">
        <v>23</v>
      </c>
      <c r="B29" s="100"/>
      <c r="C29" s="100"/>
      <c r="D29" s="101"/>
      <c r="E29" s="676"/>
      <c r="F29" s="166"/>
      <c r="G29" s="166"/>
      <c r="H29" s="101"/>
      <c r="I29" s="101"/>
      <c r="J29" s="102"/>
      <c r="K29" s="145"/>
      <c r="L29" s="167"/>
      <c r="M29" s="168">
        <f t="shared" si="0"/>
        <v>999</v>
      </c>
      <c r="N29" s="167"/>
      <c r="O29" s="101"/>
      <c r="P29" s="706"/>
      <c r="Q29" s="171">
        <f t="shared" si="1"/>
        <v>999</v>
      </c>
      <c r="R29" s="102"/>
    </row>
    <row r="30" spans="1:18" s="12" customFormat="1" ht="18.95" customHeight="1">
      <c r="A30" s="142">
        <v>24</v>
      </c>
      <c r="B30" s="100"/>
      <c r="C30" s="100"/>
      <c r="D30" s="101"/>
      <c r="E30" s="676"/>
      <c r="F30" s="166"/>
      <c r="G30" s="166"/>
      <c r="H30" s="101"/>
      <c r="I30" s="101"/>
      <c r="J30" s="102"/>
      <c r="K30" s="145"/>
      <c r="L30" s="167"/>
      <c r="M30" s="168">
        <f t="shared" si="0"/>
        <v>999</v>
      </c>
      <c r="N30" s="167"/>
      <c r="O30" s="101"/>
      <c r="P30" s="706"/>
      <c r="Q30" s="171">
        <f t="shared" si="1"/>
        <v>999</v>
      </c>
      <c r="R30" s="102"/>
    </row>
    <row r="31" spans="1:18" s="12" customFormat="1" ht="18.95" customHeight="1">
      <c r="A31" s="142">
        <v>25</v>
      </c>
      <c r="B31" s="100"/>
      <c r="C31" s="100"/>
      <c r="D31" s="101"/>
      <c r="E31" s="676"/>
      <c r="F31" s="166"/>
      <c r="G31" s="166"/>
      <c r="H31" s="101"/>
      <c r="I31" s="101"/>
      <c r="J31" s="102"/>
      <c r="K31" s="145"/>
      <c r="L31" s="167"/>
      <c r="M31" s="168">
        <f t="shared" si="0"/>
        <v>999</v>
      </c>
      <c r="N31" s="167"/>
      <c r="O31" s="101"/>
      <c r="P31" s="706"/>
      <c r="Q31" s="171">
        <f t="shared" si="1"/>
        <v>999</v>
      </c>
      <c r="R31" s="102"/>
    </row>
    <row r="32" spans="1:18" s="12" customFormat="1" ht="18.95" customHeight="1">
      <c r="A32" s="142">
        <v>26</v>
      </c>
      <c r="B32" s="100"/>
      <c r="C32" s="100"/>
      <c r="D32" s="101"/>
      <c r="E32" s="676"/>
      <c r="F32" s="166"/>
      <c r="G32" s="166"/>
      <c r="H32" s="101"/>
      <c r="I32" s="101"/>
      <c r="J32" s="102"/>
      <c r="K32" s="145"/>
      <c r="L32" s="167"/>
      <c r="M32" s="168">
        <f t="shared" si="0"/>
        <v>999</v>
      </c>
      <c r="N32" s="167"/>
      <c r="O32" s="101"/>
      <c r="P32" s="706"/>
      <c r="Q32" s="171">
        <f t="shared" si="1"/>
        <v>999</v>
      </c>
      <c r="R32" s="102"/>
    </row>
    <row r="33" spans="1:18" s="12" customFormat="1" ht="18.95" customHeight="1">
      <c r="A33" s="142">
        <v>27</v>
      </c>
      <c r="B33" s="100"/>
      <c r="C33" s="100"/>
      <c r="D33" s="101"/>
      <c r="E33" s="676"/>
      <c r="F33" s="166"/>
      <c r="G33" s="166"/>
      <c r="H33" s="101"/>
      <c r="I33" s="101"/>
      <c r="J33" s="102"/>
      <c r="K33" s="145"/>
      <c r="L33" s="167"/>
      <c r="M33" s="168">
        <f t="shared" si="0"/>
        <v>999</v>
      </c>
      <c r="N33" s="167"/>
      <c r="O33" s="101"/>
      <c r="P33" s="706"/>
      <c r="Q33" s="171">
        <f t="shared" si="1"/>
        <v>999</v>
      </c>
      <c r="R33" s="102"/>
    </row>
    <row r="34" spans="1:18" s="12" customFormat="1" ht="18.95" customHeight="1">
      <c r="A34" s="142">
        <v>28</v>
      </c>
      <c r="B34" s="100"/>
      <c r="C34" s="100"/>
      <c r="D34" s="101"/>
      <c r="E34" s="676"/>
      <c r="F34" s="166"/>
      <c r="G34" s="166"/>
      <c r="H34" s="101"/>
      <c r="I34" s="101"/>
      <c r="J34" s="102"/>
      <c r="K34" s="145"/>
      <c r="L34" s="167"/>
      <c r="M34" s="168">
        <f t="shared" si="0"/>
        <v>999</v>
      </c>
      <c r="N34" s="167"/>
      <c r="O34" s="101"/>
      <c r="P34" s="706"/>
      <c r="Q34" s="171">
        <f t="shared" si="1"/>
        <v>999</v>
      </c>
      <c r="R34" s="102"/>
    </row>
    <row r="35" spans="1:18" s="12" customFormat="1" ht="18.95" customHeight="1">
      <c r="A35" s="142">
        <v>29</v>
      </c>
      <c r="B35" s="100"/>
      <c r="C35" s="100"/>
      <c r="D35" s="101"/>
      <c r="E35" s="676"/>
      <c r="F35" s="166"/>
      <c r="G35" s="166"/>
      <c r="H35" s="101"/>
      <c r="I35" s="101"/>
      <c r="J35" s="102"/>
      <c r="K35" s="145"/>
      <c r="L35" s="167"/>
      <c r="M35" s="168">
        <f t="shared" si="0"/>
        <v>999</v>
      </c>
      <c r="N35" s="167"/>
      <c r="O35" s="101"/>
      <c r="P35" s="706"/>
      <c r="Q35" s="171">
        <f t="shared" si="1"/>
        <v>999</v>
      </c>
      <c r="R35" s="102"/>
    </row>
    <row r="36" spans="1:18" s="12" customFormat="1" ht="18.95" customHeight="1">
      <c r="A36" s="142">
        <v>30</v>
      </c>
      <c r="B36" s="100"/>
      <c r="C36" s="100"/>
      <c r="D36" s="101"/>
      <c r="E36" s="676"/>
      <c r="F36" s="166"/>
      <c r="G36" s="166"/>
      <c r="H36" s="101"/>
      <c r="I36" s="101"/>
      <c r="J36" s="102"/>
      <c r="K36" s="145"/>
      <c r="L36" s="167"/>
      <c r="M36" s="168">
        <f t="shared" si="0"/>
        <v>999</v>
      </c>
      <c r="N36" s="167"/>
      <c r="O36" s="101"/>
      <c r="P36" s="706"/>
      <c r="Q36" s="171">
        <f t="shared" si="1"/>
        <v>999</v>
      </c>
      <c r="R36" s="102"/>
    </row>
    <row r="37" spans="1:18" s="12" customFormat="1" ht="18.95" customHeight="1">
      <c r="A37" s="142">
        <v>31</v>
      </c>
      <c r="B37" s="100"/>
      <c r="C37" s="100"/>
      <c r="D37" s="101"/>
      <c r="E37" s="676"/>
      <c r="F37" s="166"/>
      <c r="G37" s="166"/>
      <c r="H37" s="101"/>
      <c r="I37" s="101"/>
      <c r="J37" s="102"/>
      <c r="K37" s="145"/>
      <c r="L37" s="167"/>
      <c r="M37" s="168">
        <f t="shared" si="0"/>
        <v>999</v>
      </c>
      <c r="N37" s="167"/>
      <c r="O37" s="101"/>
      <c r="P37" s="706"/>
      <c r="Q37" s="171">
        <f t="shared" si="1"/>
        <v>999</v>
      </c>
      <c r="R37" s="102"/>
    </row>
    <row r="38" spans="1:18" s="12" customFormat="1" ht="18.95" customHeight="1">
      <c r="A38" s="142">
        <v>32</v>
      </c>
      <c r="B38" s="100"/>
      <c r="C38" s="100"/>
      <c r="D38" s="101"/>
      <c r="E38" s="676"/>
      <c r="F38" s="166"/>
      <c r="G38" s="166"/>
      <c r="H38" s="101"/>
      <c r="I38" s="101"/>
      <c r="J38" s="102"/>
      <c r="K38" s="145"/>
      <c r="L38" s="167"/>
      <c r="M38" s="168">
        <f t="shared" si="0"/>
        <v>999</v>
      </c>
      <c r="N38" s="167"/>
      <c r="O38" s="101"/>
      <c r="P38" s="706"/>
      <c r="Q38" s="171">
        <f t="shared" si="1"/>
        <v>999</v>
      </c>
      <c r="R38" s="102"/>
    </row>
    <row r="39" spans="1:18" s="12" customFormat="1" ht="18.95" customHeight="1">
      <c r="A39" s="142">
        <v>33</v>
      </c>
      <c r="B39" s="100"/>
      <c r="C39" s="100"/>
      <c r="D39" s="101"/>
      <c r="E39" s="676"/>
      <c r="F39" s="166"/>
      <c r="G39" s="166"/>
      <c r="H39" s="101"/>
      <c r="I39" s="101"/>
      <c r="J39" s="102"/>
      <c r="K39" s="145"/>
      <c r="L39" s="167"/>
      <c r="M39" s="168">
        <f t="shared" ref="M39:M70" si="2">IF(R39="",999,R39)</f>
        <v>999</v>
      </c>
      <c r="N39" s="167"/>
      <c r="O39" s="101"/>
      <c r="P39" s="706"/>
      <c r="Q39" s="171">
        <f t="shared" ref="Q39:Q70" si="3">IF(O39="DA",1,IF(O39="WC",2,IF(O39="SE",3,IF(O39="Q",4,IF(O39="LL",5,999)))))</f>
        <v>999</v>
      </c>
      <c r="R39" s="102"/>
    </row>
    <row r="40" spans="1:18" s="12" customFormat="1" ht="18.95" customHeight="1">
      <c r="A40" s="142">
        <v>34</v>
      </c>
      <c r="B40" s="100"/>
      <c r="C40" s="100"/>
      <c r="D40" s="101"/>
      <c r="E40" s="676"/>
      <c r="F40" s="166"/>
      <c r="G40" s="166"/>
      <c r="H40" s="101"/>
      <c r="I40" s="101"/>
      <c r="J40" s="102"/>
      <c r="K40" s="145"/>
      <c r="L40" s="167"/>
      <c r="M40" s="168">
        <f t="shared" si="2"/>
        <v>999</v>
      </c>
      <c r="N40" s="167"/>
      <c r="O40" s="101"/>
      <c r="P40" s="706"/>
      <c r="Q40" s="171">
        <f t="shared" si="3"/>
        <v>999</v>
      </c>
      <c r="R40" s="102"/>
    </row>
    <row r="41" spans="1:18" s="12" customFormat="1" ht="18.95" customHeight="1">
      <c r="A41" s="142">
        <v>35</v>
      </c>
      <c r="B41" s="100"/>
      <c r="C41" s="100"/>
      <c r="D41" s="101"/>
      <c r="E41" s="676"/>
      <c r="F41" s="166"/>
      <c r="G41" s="166"/>
      <c r="H41" s="101"/>
      <c r="I41" s="101"/>
      <c r="J41" s="102"/>
      <c r="K41" s="145"/>
      <c r="L41" s="167"/>
      <c r="M41" s="168">
        <f t="shared" si="2"/>
        <v>999</v>
      </c>
      <c r="N41" s="167"/>
      <c r="O41" s="101"/>
      <c r="P41" s="706"/>
      <c r="Q41" s="171">
        <f t="shared" si="3"/>
        <v>999</v>
      </c>
      <c r="R41" s="102"/>
    </row>
    <row r="42" spans="1:18" s="12" customFormat="1" ht="18.95" customHeight="1">
      <c r="A42" s="142">
        <v>36</v>
      </c>
      <c r="B42" s="100"/>
      <c r="C42" s="100"/>
      <c r="D42" s="101"/>
      <c r="E42" s="676"/>
      <c r="F42" s="166"/>
      <c r="G42" s="166"/>
      <c r="H42" s="101"/>
      <c r="I42" s="101"/>
      <c r="J42" s="102"/>
      <c r="K42" s="145"/>
      <c r="L42" s="167"/>
      <c r="M42" s="168">
        <f t="shared" si="2"/>
        <v>999</v>
      </c>
      <c r="N42" s="167"/>
      <c r="O42" s="101"/>
      <c r="P42" s="706"/>
      <c r="Q42" s="171">
        <f t="shared" si="3"/>
        <v>999</v>
      </c>
      <c r="R42" s="102"/>
    </row>
    <row r="43" spans="1:18" s="12" customFormat="1" ht="18.95" customHeight="1">
      <c r="A43" s="142">
        <v>37</v>
      </c>
      <c r="B43" s="100"/>
      <c r="C43" s="100"/>
      <c r="D43" s="101"/>
      <c r="E43" s="676"/>
      <c r="F43" s="166"/>
      <c r="G43" s="166"/>
      <c r="H43" s="101"/>
      <c r="I43" s="101"/>
      <c r="J43" s="102"/>
      <c r="K43" s="145"/>
      <c r="L43" s="167"/>
      <c r="M43" s="168">
        <f t="shared" si="2"/>
        <v>999</v>
      </c>
      <c r="N43" s="167"/>
      <c r="O43" s="101"/>
      <c r="P43" s="706"/>
      <c r="Q43" s="171">
        <f t="shared" si="3"/>
        <v>999</v>
      </c>
      <c r="R43" s="102"/>
    </row>
    <row r="44" spans="1:18" s="12" customFormat="1" ht="18.95" customHeight="1">
      <c r="A44" s="142">
        <v>38</v>
      </c>
      <c r="B44" s="100"/>
      <c r="C44" s="100"/>
      <c r="D44" s="101"/>
      <c r="E44" s="676"/>
      <c r="F44" s="166"/>
      <c r="G44" s="166"/>
      <c r="H44" s="101"/>
      <c r="I44" s="101"/>
      <c r="J44" s="102"/>
      <c r="K44" s="145"/>
      <c r="L44" s="167"/>
      <c r="M44" s="168">
        <f t="shared" si="2"/>
        <v>999</v>
      </c>
      <c r="N44" s="167"/>
      <c r="O44" s="101"/>
      <c r="P44" s="706"/>
      <c r="Q44" s="171">
        <f t="shared" si="3"/>
        <v>999</v>
      </c>
      <c r="R44" s="102"/>
    </row>
    <row r="45" spans="1:18" s="12" customFormat="1" ht="18.95" customHeight="1">
      <c r="A45" s="142">
        <v>39</v>
      </c>
      <c r="B45" s="100"/>
      <c r="C45" s="100"/>
      <c r="D45" s="101"/>
      <c r="E45" s="676"/>
      <c r="F45" s="166"/>
      <c r="G45" s="166"/>
      <c r="H45" s="101"/>
      <c r="I45" s="101"/>
      <c r="J45" s="102"/>
      <c r="K45" s="145"/>
      <c r="L45" s="167"/>
      <c r="M45" s="168">
        <f t="shared" si="2"/>
        <v>999</v>
      </c>
      <c r="N45" s="167"/>
      <c r="O45" s="101"/>
      <c r="P45" s="706"/>
      <c r="Q45" s="171">
        <f t="shared" si="3"/>
        <v>999</v>
      </c>
      <c r="R45" s="102"/>
    </row>
    <row r="46" spans="1:18" s="12" customFormat="1" ht="18.95" customHeight="1">
      <c r="A46" s="142">
        <v>40</v>
      </c>
      <c r="B46" s="100"/>
      <c r="C46" s="100"/>
      <c r="D46" s="101"/>
      <c r="E46" s="676"/>
      <c r="F46" s="166"/>
      <c r="G46" s="166"/>
      <c r="H46" s="101"/>
      <c r="I46" s="101"/>
      <c r="J46" s="102"/>
      <c r="K46" s="145"/>
      <c r="L46" s="167"/>
      <c r="M46" s="168">
        <f t="shared" si="2"/>
        <v>999</v>
      </c>
      <c r="N46" s="167"/>
      <c r="O46" s="101"/>
      <c r="P46" s="706"/>
      <c r="Q46" s="171">
        <f t="shared" si="3"/>
        <v>999</v>
      </c>
      <c r="R46" s="102"/>
    </row>
    <row r="47" spans="1:18" s="12" customFormat="1" ht="18.95" customHeight="1">
      <c r="A47" s="142">
        <v>41</v>
      </c>
      <c r="B47" s="100"/>
      <c r="C47" s="100"/>
      <c r="D47" s="101"/>
      <c r="E47" s="676"/>
      <c r="F47" s="166"/>
      <c r="G47" s="166"/>
      <c r="H47" s="101"/>
      <c r="I47" s="101"/>
      <c r="J47" s="102"/>
      <c r="K47" s="145"/>
      <c r="L47" s="167"/>
      <c r="M47" s="168">
        <f t="shared" si="2"/>
        <v>999</v>
      </c>
      <c r="N47" s="167"/>
      <c r="O47" s="101"/>
      <c r="P47" s="706"/>
      <c r="Q47" s="171">
        <f t="shared" si="3"/>
        <v>999</v>
      </c>
      <c r="R47" s="102"/>
    </row>
    <row r="48" spans="1:18" s="12" customFormat="1" ht="18.95" customHeight="1">
      <c r="A48" s="142">
        <v>42</v>
      </c>
      <c r="B48" s="100"/>
      <c r="C48" s="100"/>
      <c r="D48" s="101"/>
      <c r="E48" s="676"/>
      <c r="F48" s="166"/>
      <c r="G48" s="166"/>
      <c r="H48" s="101"/>
      <c r="I48" s="101"/>
      <c r="J48" s="102"/>
      <c r="K48" s="145"/>
      <c r="L48" s="167"/>
      <c r="M48" s="168">
        <f t="shared" si="2"/>
        <v>999</v>
      </c>
      <c r="N48" s="167"/>
      <c r="O48" s="101"/>
      <c r="P48" s="706"/>
      <c r="Q48" s="171">
        <f t="shared" si="3"/>
        <v>999</v>
      </c>
      <c r="R48" s="102"/>
    </row>
    <row r="49" spans="1:18" s="12" customFormat="1" ht="18.95" customHeight="1">
      <c r="A49" s="142">
        <v>43</v>
      </c>
      <c r="B49" s="100"/>
      <c r="C49" s="100"/>
      <c r="D49" s="101"/>
      <c r="E49" s="676"/>
      <c r="F49" s="166"/>
      <c r="G49" s="166"/>
      <c r="H49" s="101"/>
      <c r="I49" s="101"/>
      <c r="J49" s="102"/>
      <c r="K49" s="145"/>
      <c r="L49" s="167"/>
      <c r="M49" s="168">
        <f t="shared" si="2"/>
        <v>999</v>
      </c>
      <c r="N49" s="167"/>
      <c r="O49" s="101"/>
      <c r="P49" s="706"/>
      <c r="Q49" s="171">
        <f t="shared" si="3"/>
        <v>999</v>
      </c>
      <c r="R49" s="102"/>
    </row>
    <row r="50" spans="1:18" s="12" customFormat="1" ht="18.95" customHeight="1">
      <c r="A50" s="142">
        <v>44</v>
      </c>
      <c r="B50" s="100"/>
      <c r="C50" s="100"/>
      <c r="D50" s="101"/>
      <c r="E50" s="676"/>
      <c r="F50" s="166"/>
      <c r="G50" s="166"/>
      <c r="H50" s="101"/>
      <c r="I50" s="101"/>
      <c r="J50" s="102"/>
      <c r="K50" s="145"/>
      <c r="L50" s="167"/>
      <c r="M50" s="168">
        <f t="shared" si="2"/>
        <v>999</v>
      </c>
      <c r="N50" s="167"/>
      <c r="O50" s="101"/>
      <c r="P50" s="706"/>
      <c r="Q50" s="171">
        <f t="shared" si="3"/>
        <v>999</v>
      </c>
      <c r="R50" s="102"/>
    </row>
    <row r="51" spans="1:18" s="12" customFormat="1" ht="18.95" customHeight="1">
      <c r="A51" s="142">
        <v>45</v>
      </c>
      <c r="B51" s="100"/>
      <c r="C51" s="100"/>
      <c r="D51" s="101"/>
      <c r="E51" s="676"/>
      <c r="F51" s="166"/>
      <c r="G51" s="166"/>
      <c r="H51" s="101"/>
      <c r="I51" s="101"/>
      <c r="J51" s="102"/>
      <c r="K51" s="145"/>
      <c r="L51" s="167"/>
      <c r="M51" s="168">
        <f t="shared" si="2"/>
        <v>999</v>
      </c>
      <c r="N51" s="167"/>
      <c r="O51" s="101"/>
      <c r="P51" s="706"/>
      <c r="Q51" s="171">
        <f t="shared" si="3"/>
        <v>999</v>
      </c>
      <c r="R51" s="102"/>
    </row>
    <row r="52" spans="1:18" s="12" customFormat="1" ht="18.95" customHeight="1">
      <c r="A52" s="142">
        <v>46</v>
      </c>
      <c r="B52" s="100"/>
      <c r="C52" s="100"/>
      <c r="D52" s="101"/>
      <c r="E52" s="676"/>
      <c r="F52" s="166"/>
      <c r="G52" s="166"/>
      <c r="H52" s="101"/>
      <c r="I52" s="101"/>
      <c r="J52" s="102"/>
      <c r="K52" s="145"/>
      <c r="L52" s="167"/>
      <c r="M52" s="168">
        <f t="shared" si="2"/>
        <v>999</v>
      </c>
      <c r="N52" s="167"/>
      <c r="O52" s="101"/>
      <c r="P52" s="706"/>
      <c r="Q52" s="171">
        <f t="shared" si="3"/>
        <v>999</v>
      </c>
      <c r="R52" s="102"/>
    </row>
    <row r="53" spans="1:18" s="12" customFormat="1" ht="18.95" customHeight="1">
      <c r="A53" s="142">
        <v>47</v>
      </c>
      <c r="B53" s="100"/>
      <c r="C53" s="100"/>
      <c r="D53" s="101"/>
      <c r="E53" s="676"/>
      <c r="F53" s="166"/>
      <c r="G53" s="166"/>
      <c r="H53" s="101"/>
      <c r="I53" s="101"/>
      <c r="J53" s="102"/>
      <c r="K53" s="145"/>
      <c r="L53" s="167"/>
      <c r="M53" s="168">
        <f t="shared" si="2"/>
        <v>999</v>
      </c>
      <c r="N53" s="167"/>
      <c r="O53" s="101"/>
      <c r="P53" s="706"/>
      <c r="Q53" s="171">
        <f t="shared" si="3"/>
        <v>999</v>
      </c>
      <c r="R53" s="102"/>
    </row>
    <row r="54" spans="1:18" s="12" customFormat="1" ht="18.95" customHeight="1">
      <c r="A54" s="142">
        <v>48</v>
      </c>
      <c r="B54" s="100"/>
      <c r="C54" s="100"/>
      <c r="D54" s="101"/>
      <c r="E54" s="676"/>
      <c r="F54" s="166"/>
      <c r="G54" s="166"/>
      <c r="H54" s="101"/>
      <c r="I54" s="101"/>
      <c r="J54" s="102"/>
      <c r="K54" s="145"/>
      <c r="L54" s="167"/>
      <c r="M54" s="168">
        <f t="shared" si="2"/>
        <v>999</v>
      </c>
      <c r="N54" s="167"/>
      <c r="O54" s="101"/>
      <c r="P54" s="706"/>
      <c r="Q54" s="171">
        <f t="shared" si="3"/>
        <v>999</v>
      </c>
      <c r="R54" s="102"/>
    </row>
    <row r="55" spans="1:18" s="12" customFormat="1" ht="18.95" customHeight="1">
      <c r="A55" s="142">
        <v>49</v>
      </c>
      <c r="B55" s="100"/>
      <c r="C55" s="100"/>
      <c r="D55" s="101"/>
      <c r="E55" s="676"/>
      <c r="F55" s="166"/>
      <c r="G55" s="166"/>
      <c r="H55" s="101"/>
      <c r="I55" s="101"/>
      <c r="J55" s="102"/>
      <c r="K55" s="145"/>
      <c r="L55" s="167"/>
      <c r="M55" s="168">
        <f t="shared" si="2"/>
        <v>999</v>
      </c>
      <c r="N55" s="167"/>
      <c r="O55" s="101"/>
      <c r="P55" s="706"/>
      <c r="Q55" s="171">
        <f t="shared" si="3"/>
        <v>999</v>
      </c>
      <c r="R55" s="102"/>
    </row>
    <row r="56" spans="1:18" s="12" customFormat="1" ht="18.95" customHeight="1">
      <c r="A56" s="142">
        <v>50</v>
      </c>
      <c r="B56" s="100"/>
      <c r="C56" s="100"/>
      <c r="D56" s="101"/>
      <c r="E56" s="676"/>
      <c r="F56" s="166"/>
      <c r="G56" s="166"/>
      <c r="H56" s="101"/>
      <c r="I56" s="101"/>
      <c r="J56" s="102"/>
      <c r="K56" s="145"/>
      <c r="L56" s="167"/>
      <c r="M56" s="168">
        <f t="shared" si="2"/>
        <v>999</v>
      </c>
      <c r="N56" s="167"/>
      <c r="O56" s="101"/>
      <c r="P56" s="706"/>
      <c r="Q56" s="171">
        <f t="shared" si="3"/>
        <v>999</v>
      </c>
      <c r="R56" s="102"/>
    </row>
    <row r="57" spans="1:18" s="12" customFormat="1" ht="18.95" customHeight="1">
      <c r="A57" s="142">
        <v>51</v>
      </c>
      <c r="B57" s="100"/>
      <c r="C57" s="100"/>
      <c r="D57" s="101"/>
      <c r="E57" s="676"/>
      <c r="F57" s="166"/>
      <c r="G57" s="166"/>
      <c r="H57" s="101"/>
      <c r="I57" s="101"/>
      <c r="J57" s="102"/>
      <c r="K57" s="145"/>
      <c r="L57" s="167"/>
      <c r="M57" s="168">
        <f t="shared" si="2"/>
        <v>999</v>
      </c>
      <c r="N57" s="167"/>
      <c r="O57" s="101"/>
      <c r="P57" s="706"/>
      <c r="Q57" s="171">
        <f t="shared" si="3"/>
        <v>999</v>
      </c>
      <c r="R57" s="102"/>
    </row>
    <row r="58" spans="1:18" s="12" customFormat="1" ht="18.95" customHeight="1">
      <c r="A58" s="142">
        <v>52</v>
      </c>
      <c r="B58" s="100"/>
      <c r="C58" s="100"/>
      <c r="D58" s="101"/>
      <c r="E58" s="676"/>
      <c r="F58" s="166"/>
      <c r="G58" s="166"/>
      <c r="H58" s="101"/>
      <c r="I58" s="101"/>
      <c r="J58" s="102"/>
      <c r="K58" s="145"/>
      <c r="L58" s="167"/>
      <c r="M58" s="168">
        <f t="shared" si="2"/>
        <v>999</v>
      </c>
      <c r="N58" s="167"/>
      <c r="O58" s="101"/>
      <c r="P58" s="706"/>
      <c r="Q58" s="171">
        <f t="shared" si="3"/>
        <v>999</v>
      </c>
      <c r="R58" s="102"/>
    </row>
    <row r="59" spans="1:18" s="12" customFormat="1" ht="18.95" customHeight="1">
      <c r="A59" s="142">
        <v>53</v>
      </c>
      <c r="B59" s="100"/>
      <c r="C59" s="100"/>
      <c r="D59" s="101"/>
      <c r="E59" s="676"/>
      <c r="F59" s="166"/>
      <c r="G59" s="166"/>
      <c r="H59" s="101"/>
      <c r="I59" s="101"/>
      <c r="J59" s="102"/>
      <c r="K59" s="145"/>
      <c r="L59" s="167"/>
      <c r="M59" s="168">
        <f t="shared" si="2"/>
        <v>999</v>
      </c>
      <c r="N59" s="167"/>
      <c r="O59" s="101"/>
      <c r="P59" s="706"/>
      <c r="Q59" s="171">
        <f t="shared" si="3"/>
        <v>999</v>
      </c>
      <c r="R59" s="102"/>
    </row>
    <row r="60" spans="1:18" s="12" customFormat="1" ht="18.95" customHeight="1">
      <c r="A60" s="142">
        <v>54</v>
      </c>
      <c r="B60" s="100"/>
      <c r="C60" s="100"/>
      <c r="D60" s="101"/>
      <c r="E60" s="676"/>
      <c r="F60" s="166"/>
      <c r="G60" s="166"/>
      <c r="H60" s="101"/>
      <c r="I60" s="101"/>
      <c r="J60" s="102"/>
      <c r="K60" s="145"/>
      <c r="L60" s="167"/>
      <c r="M60" s="168">
        <f t="shared" si="2"/>
        <v>999</v>
      </c>
      <c r="N60" s="167"/>
      <c r="O60" s="101"/>
      <c r="P60" s="706"/>
      <c r="Q60" s="171">
        <f t="shared" si="3"/>
        <v>999</v>
      </c>
      <c r="R60" s="102"/>
    </row>
    <row r="61" spans="1:18" s="12" customFormat="1" ht="18.95" customHeight="1">
      <c r="A61" s="142">
        <v>55</v>
      </c>
      <c r="B61" s="100"/>
      <c r="C61" s="100"/>
      <c r="D61" s="101"/>
      <c r="E61" s="676"/>
      <c r="F61" s="166"/>
      <c r="G61" s="166"/>
      <c r="H61" s="101"/>
      <c r="I61" s="101"/>
      <c r="J61" s="102"/>
      <c r="K61" s="145"/>
      <c r="L61" s="167"/>
      <c r="M61" s="168">
        <f t="shared" si="2"/>
        <v>999</v>
      </c>
      <c r="N61" s="167"/>
      <c r="O61" s="101"/>
      <c r="P61" s="706"/>
      <c r="Q61" s="171">
        <f t="shared" si="3"/>
        <v>999</v>
      </c>
      <c r="R61" s="102"/>
    </row>
    <row r="62" spans="1:18" s="12" customFormat="1" ht="18.95" customHeight="1">
      <c r="A62" s="142">
        <v>56</v>
      </c>
      <c r="B62" s="100"/>
      <c r="C62" s="100"/>
      <c r="D62" s="101"/>
      <c r="E62" s="676"/>
      <c r="F62" s="166"/>
      <c r="G62" s="166"/>
      <c r="H62" s="101"/>
      <c r="I62" s="101"/>
      <c r="J62" s="102"/>
      <c r="K62" s="145"/>
      <c r="L62" s="167"/>
      <c r="M62" s="168">
        <f t="shared" si="2"/>
        <v>999</v>
      </c>
      <c r="N62" s="167"/>
      <c r="O62" s="101"/>
      <c r="P62" s="706"/>
      <c r="Q62" s="171">
        <f t="shared" si="3"/>
        <v>999</v>
      </c>
      <c r="R62" s="102"/>
    </row>
    <row r="63" spans="1:18" s="12" customFormat="1" ht="18.95" customHeight="1">
      <c r="A63" s="142">
        <v>57</v>
      </c>
      <c r="B63" s="100"/>
      <c r="C63" s="100"/>
      <c r="D63" s="101"/>
      <c r="E63" s="676"/>
      <c r="F63" s="166"/>
      <c r="G63" s="166"/>
      <c r="H63" s="101"/>
      <c r="I63" s="101"/>
      <c r="J63" s="102"/>
      <c r="K63" s="145"/>
      <c r="L63" s="167"/>
      <c r="M63" s="168">
        <f t="shared" si="2"/>
        <v>999</v>
      </c>
      <c r="N63" s="167"/>
      <c r="O63" s="101"/>
      <c r="P63" s="706"/>
      <c r="Q63" s="171">
        <f t="shared" si="3"/>
        <v>999</v>
      </c>
      <c r="R63" s="102"/>
    </row>
    <row r="64" spans="1:18" s="12" customFormat="1" ht="18.95" customHeight="1">
      <c r="A64" s="142">
        <v>58</v>
      </c>
      <c r="B64" s="100"/>
      <c r="C64" s="100"/>
      <c r="D64" s="101"/>
      <c r="E64" s="676"/>
      <c r="F64" s="166"/>
      <c r="G64" s="166"/>
      <c r="H64" s="101"/>
      <c r="I64" s="101"/>
      <c r="J64" s="102"/>
      <c r="K64" s="145"/>
      <c r="L64" s="167"/>
      <c r="M64" s="168">
        <f t="shared" si="2"/>
        <v>999</v>
      </c>
      <c r="N64" s="167"/>
      <c r="O64" s="101"/>
      <c r="P64" s="706"/>
      <c r="Q64" s="171">
        <f t="shared" si="3"/>
        <v>999</v>
      </c>
      <c r="R64" s="102"/>
    </row>
    <row r="65" spans="1:18" s="12" customFormat="1" ht="18.95" customHeight="1">
      <c r="A65" s="142">
        <v>59</v>
      </c>
      <c r="B65" s="100"/>
      <c r="C65" s="100"/>
      <c r="D65" s="101"/>
      <c r="E65" s="676"/>
      <c r="F65" s="166"/>
      <c r="G65" s="166"/>
      <c r="H65" s="101"/>
      <c r="I65" s="101"/>
      <c r="J65" s="102"/>
      <c r="K65" s="145"/>
      <c r="L65" s="167"/>
      <c r="M65" s="168">
        <f t="shared" si="2"/>
        <v>999</v>
      </c>
      <c r="N65" s="167"/>
      <c r="O65" s="101"/>
      <c r="P65" s="706"/>
      <c r="Q65" s="171">
        <f t="shared" si="3"/>
        <v>999</v>
      </c>
      <c r="R65" s="102"/>
    </row>
    <row r="66" spans="1:18" s="12" customFormat="1" ht="18.95" customHeight="1">
      <c r="A66" s="142">
        <v>60</v>
      </c>
      <c r="B66" s="100"/>
      <c r="C66" s="100"/>
      <c r="D66" s="101"/>
      <c r="E66" s="676"/>
      <c r="F66" s="166"/>
      <c r="G66" s="166"/>
      <c r="H66" s="101"/>
      <c r="I66" s="101"/>
      <c r="J66" s="102"/>
      <c r="K66" s="145"/>
      <c r="L66" s="167"/>
      <c r="M66" s="168">
        <f t="shared" si="2"/>
        <v>999</v>
      </c>
      <c r="N66" s="167"/>
      <c r="O66" s="101"/>
      <c r="P66" s="706"/>
      <c r="Q66" s="171">
        <f t="shared" si="3"/>
        <v>999</v>
      </c>
      <c r="R66" s="102"/>
    </row>
    <row r="67" spans="1:18" s="12" customFormat="1" ht="18.95" customHeight="1">
      <c r="A67" s="142">
        <v>61</v>
      </c>
      <c r="B67" s="100"/>
      <c r="C67" s="100"/>
      <c r="D67" s="101"/>
      <c r="E67" s="676"/>
      <c r="F67" s="166"/>
      <c r="G67" s="166"/>
      <c r="H67" s="101"/>
      <c r="I67" s="101"/>
      <c r="J67" s="102"/>
      <c r="K67" s="145"/>
      <c r="L67" s="167"/>
      <c r="M67" s="168">
        <f t="shared" si="2"/>
        <v>999</v>
      </c>
      <c r="N67" s="167"/>
      <c r="O67" s="101"/>
      <c r="P67" s="706"/>
      <c r="Q67" s="171">
        <f t="shared" si="3"/>
        <v>999</v>
      </c>
      <c r="R67" s="102"/>
    </row>
    <row r="68" spans="1:18" s="12" customFormat="1" ht="18.95" customHeight="1">
      <c r="A68" s="142">
        <v>62</v>
      </c>
      <c r="B68" s="100"/>
      <c r="C68" s="100"/>
      <c r="D68" s="101"/>
      <c r="E68" s="676"/>
      <c r="F68" s="166"/>
      <c r="G68" s="166"/>
      <c r="H68" s="101"/>
      <c r="I68" s="101"/>
      <c r="J68" s="102"/>
      <c r="K68" s="145"/>
      <c r="L68" s="167"/>
      <c r="M68" s="168">
        <f t="shared" si="2"/>
        <v>999</v>
      </c>
      <c r="N68" s="167"/>
      <c r="O68" s="101"/>
      <c r="P68" s="706"/>
      <c r="Q68" s="171">
        <f t="shared" si="3"/>
        <v>999</v>
      </c>
      <c r="R68" s="102"/>
    </row>
    <row r="69" spans="1:18" s="12" customFormat="1" ht="18.95" customHeight="1">
      <c r="A69" s="142">
        <v>63</v>
      </c>
      <c r="B69" s="100"/>
      <c r="C69" s="100"/>
      <c r="D69" s="101"/>
      <c r="E69" s="676"/>
      <c r="F69" s="166"/>
      <c r="G69" s="166"/>
      <c r="H69" s="101"/>
      <c r="I69" s="101"/>
      <c r="J69" s="102"/>
      <c r="K69" s="145"/>
      <c r="L69" s="167"/>
      <c r="M69" s="168">
        <f t="shared" si="2"/>
        <v>999</v>
      </c>
      <c r="N69" s="167"/>
      <c r="O69" s="101"/>
      <c r="P69" s="706"/>
      <c r="Q69" s="171">
        <f t="shared" si="3"/>
        <v>999</v>
      </c>
      <c r="R69" s="102"/>
    </row>
    <row r="70" spans="1:18" s="12" customFormat="1" ht="18.95" customHeight="1">
      <c r="A70" s="142">
        <v>64</v>
      </c>
      <c r="B70" s="100"/>
      <c r="C70" s="100"/>
      <c r="D70" s="101"/>
      <c r="E70" s="676"/>
      <c r="F70" s="166"/>
      <c r="G70" s="166"/>
      <c r="H70" s="101"/>
      <c r="I70" s="101"/>
      <c r="J70" s="102"/>
      <c r="K70" s="145"/>
      <c r="L70" s="167"/>
      <c r="M70" s="168">
        <f t="shared" si="2"/>
        <v>999</v>
      </c>
      <c r="N70" s="167"/>
      <c r="O70" s="101"/>
      <c r="P70" s="706"/>
      <c r="Q70" s="171">
        <f t="shared" si="3"/>
        <v>999</v>
      </c>
      <c r="R70" s="102"/>
    </row>
    <row r="71" spans="1:18" s="12" customFormat="1" ht="18.95" customHeight="1">
      <c r="A71" s="142">
        <v>65</v>
      </c>
      <c r="B71" s="100"/>
      <c r="C71" s="100"/>
      <c r="D71" s="101"/>
      <c r="E71" s="676"/>
      <c r="F71" s="166"/>
      <c r="G71" s="166"/>
      <c r="H71" s="101"/>
      <c r="I71" s="101"/>
      <c r="J71" s="102"/>
      <c r="K71" s="145"/>
      <c r="L71" s="167"/>
      <c r="M71" s="168">
        <f t="shared" ref="M71:M102" si="4">IF(R71="",999,R71)</f>
        <v>999</v>
      </c>
      <c r="N71" s="167"/>
      <c r="O71" s="101"/>
      <c r="P71" s="706"/>
      <c r="Q71" s="171">
        <f t="shared" ref="Q71:Q102" si="5">IF(O71="DA",1,IF(O71="WC",2,IF(O71="SE",3,IF(O71="Q",4,IF(O71="LL",5,999)))))</f>
        <v>999</v>
      </c>
      <c r="R71" s="102"/>
    </row>
    <row r="72" spans="1:18" s="12" customFormat="1" ht="18.95" customHeight="1">
      <c r="A72" s="142">
        <v>66</v>
      </c>
      <c r="B72" s="100"/>
      <c r="C72" s="100"/>
      <c r="D72" s="101"/>
      <c r="E72" s="676"/>
      <c r="F72" s="166"/>
      <c r="G72" s="166"/>
      <c r="H72" s="101"/>
      <c r="I72" s="101"/>
      <c r="J72" s="102"/>
      <c r="K72" s="145"/>
      <c r="L72" s="167"/>
      <c r="M72" s="168">
        <f t="shared" si="4"/>
        <v>999</v>
      </c>
      <c r="N72" s="167"/>
      <c r="O72" s="101"/>
      <c r="P72" s="706"/>
      <c r="Q72" s="171">
        <f t="shared" si="5"/>
        <v>999</v>
      </c>
      <c r="R72" s="102"/>
    </row>
    <row r="73" spans="1:18" s="12" customFormat="1" ht="18.95" customHeight="1">
      <c r="A73" s="142">
        <v>67</v>
      </c>
      <c r="B73" s="100"/>
      <c r="C73" s="100"/>
      <c r="D73" s="101"/>
      <c r="E73" s="676"/>
      <c r="F73" s="166"/>
      <c r="G73" s="166"/>
      <c r="H73" s="101"/>
      <c r="I73" s="101"/>
      <c r="J73" s="102"/>
      <c r="K73" s="145"/>
      <c r="L73" s="167"/>
      <c r="M73" s="168">
        <f t="shared" si="4"/>
        <v>999</v>
      </c>
      <c r="N73" s="167"/>
      <c r="O73" s="101"/>
      <c r="P73" s="706"/>
      <c r="Q73" s="171">
        <f t="shared" si="5"/>
        <v>999</v>
      </c>
      <c r="R73" s="102"/>
    </row>
    <row r="74" spans="1:18" s="12" customFormat="1" ht="18.95" customHeight="1">
      <c r="A74" s="142">
        <v>68</v>
      </c>
      <c r="B74" s="100"/>
      <c r="C74" s="100"/>
      <c r="D74" s="101"/>
      <c r="E74" s="676"/>
      <c r="F74" s="166"/>
      <c r="G74" s="166"/>
      <c r="H74" s="101"/>
      <c r="I74" s="101"/>
      <c r="J74" s="102"/>
      <c r="K74" s="145"/>
      <c r="L74" s="167"/>
      <c r="M74" s="168">
        <f t="shared" si="4"/>
        <v>999</v>
      </c>
      <c r="N74" s="167"/>
      <c r="O74" s="101"/>
      <c r="P74" s="706"/>
      <c r="Q74" s="171">
        <f t="shared" si="5"/>
        <v>999</v>
      </c>
      <c r="R74" s="102"/>
    </row>
    <row r="75" spans="1:18" s="12" customFormat="1" ht="18.95" customHeight="1">
      <c r="A75" s="142">
        <v>69</v>
      </c>
      <c r="B75" s="100"/>
      <c r="C75" s="100"/>
      <c r="D75" s="101"/>
      <c r="E75" s="676"/>
      <c r="F75" s="166"/>
      <c r="G75" s="166"/>
      <c r="H75" s="101"/>
      <c r="I75" s="101"/>
      <c r="J75" s="102"/>
      <c r="K75" s="145"/>
      <c r="L75" s="167"/>
      <c r="M75" s="168">
        <f t="shared" si="4"/>
        <v>999</v>
      </c>
      <c r="N75" s="167"/>
      <c r="O75" s="101"/>
      <c r="P75" s="706"/>
      <c r="Q75" s="171">
        <f t="shared" si="5"/>
        <v>999</v>
      </c>
      <c r="R75" s="102"/>
    </row>
    <row r="76" spans="1:18" s="12" customFormat="1" ht="18.95" customHeight="1">
      <c r="A76" s="142">
        <v>70</v>
      </c>
      <c r="B76" s="100"/>
      <c r="C76" s="100"/>
      <c r="D76" s="101"/>
      <c r="E76" s="676"/>
      <c r="F76" s="166"/>
      <c r="G76" s="166"/>
      <c r="H76" s="101"/>
      <c r="I76" s="101"/>
      <c r="J76" s="102"/>
      <c r="K76" s="145"/>
      <c r="L76" s="167"/>
      <c r="M76" s="168">
        <f t="shared" si="4"/>
        <v>999</v>
      </c>
      <c r="N76" s="167"/>
      <c r="O76" s="101"/>
      <c r="P76" s="706"/>
      <c r="Q76" s="171">
        <f t="shared" si="5"/>
        <v>999</v>
      </c>
      <c r="R76" s="102"/>
    </row>
    <row r="77" spans="1:18" s="12" customFormat="1" ht="18.95" customHeight="1">
      <c r="A77" s="142">
        <v>71</v>
      </c>
      <c r="B77" s="100"/>
      <c r="C77" s="100"/>
      <c r="D77" s="101"/>
      <c r="E77" s="676"/>
      <c r="F77" s="166"/>
      <c r="G77" s="166"/>
      <c r="H77" s="101"/>
      <c r="I77" s="101"/>
      <c r="J77" s="102"/>
      <c r="K77" s="145"/>
      <c r="L77" s="167"/>
      <c r="M77" s="168">
        <f t="shared" si="4"/>
        <v>999</v>
      </c>
      <c r="N77" s="167"/>
      <c r="O77" s="101"/>
      <c r="P77" s="706"/>
      <c r="Q77" s="171">
        <f t="shared" si="5"/>
        <v>999</v>
      </c>
      <c r="R77" s="102"/>
    </row>
    <row r="78" spans="1:18" s="12" customFormat="1" ht="18.95" customHeight="1">
      <c r="A78" s="142">
        <v>72</v>
      </c>
      <c r="B78" s="100"/>
      <c r="C78" s="100"/>
      <c r="D78" s="101"/>
      <c r="E78" s="676"/>
      <c r="F78" s="166"/>
      <c r="G78" s="166"/>
      <c r="H78" s="101"/>
      <c r="I78" s="101"/>
      <c r="J78" s="102"/>
      <c r="K78" s="145"/>
      <c r="L78" s="167"/>
      <c r="M78" s="168">
        <f t="shared" si="4"/>
        <v>999</v>
      </c>
      <c r="N78" s="167"/>
      <c r="O78" s="101"/>
      <c r="P78" s="706"/>
      <c r="Q78" s="171">
        <f t="shared" si="5"/>
        <v>999</v>
      </c>
      <c r="R78" s="102"/>
    </row>
    <row r="79" spans="1:18" s="12" customFormat="1" ht="18.95" customHeight="1">
      <c r="A79" s="142">
        <v>73</v>
      </c>
      <c r="B79" s="100"/>
      <c r="C79" s="100"/>
      <c r="D79" s="101"/>
      <c r="E79" s="676"/>
      <c r="F79" s="166"/>
      <c r="G79" s="166"/>
      <c r="H79" s="101"/>
      <c r="I79" s="101"/>
      <c r="J79" s="102"/>
      <c r="K79" s="145"/>
      <c r="L79" s="167"/>
      <c r="M79" s="168">
        <f t="shared" si="4"/>
        <v>999</v>
      </c>
      <c r="N79" s="167"/>
      <c r="O79" s="101"/>
      <c r="P79" s="706"/>
      <c r="Q79" s="171">
        <f t="shared" si="5"/>
        <v>999</v>
      </c>
      <c r="R79" s="102"/>
    </row>
    <row r="80" spans="1:18" s="12" customFormat="1" ht="18.95" customHeight="1">
      <c r="A80" s="142">
        <v>74</v>
      </c>
      <c r="B80" s="100"/>
      <c r="C80" s="100"/>
      <c r="D80" s="101"/>
      <c r="E80" s="676"/>
      <c r="F80" s="166"/>
      <c r="G80" s="166"/>
      <c r="H80" s="101"/>
      <c r="I80" s="101"/>
      <c r="J80" s="102"/>
      <c r="K80" s="145"/>
      <c r="L80" s="167"/>
      <c r="M80" s="168">
        <f t="shared" si="4"/>
        <v>999</v>
      </c>
      <c r="N80" s="167"/>
      <c r="O80" s="101"/>
      <c r="P80" s="706"/>
      <c r="Q80" s="171">
        <f t="shared" si="5"/>
        <v>999</v>
      </c>
      <c r="R80" s="102"/>
    </row>
    <row r="81" spans="1:18" s="12" customFormat="1" ht="18.95" customHeight="1">
      <c r="A81" s="142">
        <v>75</v>
      </c>
      <c r="B81" s="100"/>
      <c r="C81" s="100"/>
      <c r="D81" s="101"/>
      <c r="E81" s="676"/>
      <c r="F81" s="166"/>
      <c r="G81" s="166"/>
      <c r="H81" s="101"/>
      <c r="I81" s="101"/>
      <c r="J81" s="102"/>
      <c r="K81" s="145"/>
      <c r="L81" s="167"/>
      <c r="M81" s="168">
        <f t="shared" si="4"/>
        <v>999</v>
      </c>
      <c r="N81" s="167"/>
      <c r="O81" s="101"/>
      <c r="P81" s="706"/>
      <c r="Q81" s="171">
        <f t="shared" si="5"/>
        <v>999</v>
      </c>
      <c r="R81" s="102"/>
    </row>
    <row r="82" spans="1:18" s="12" customFormat="1" ht="18.95" customHeight="1">
      <c r="A82" s="142">
        <v>76</v>
      </c>
      <c r="B82" s="100"/>
      <c r="C82" s="100"/>
      <c r="D82" s="101"/>
      <c r="E82" s="676"/>
      <c r="F82" s="166"/>
      <c r="G82" s="166"/>
      <c r="H82" s="101"/>
      <c r="I82" s="101"/>
      <c r="J82" s="102"/>
      <c r="K82" s="145"/>
      <c r="L82" s="167"/>
      <c r="M82" s="168">
        <f t="shared" si="4"/>
        <v>999</v>
      </c>
      <c r="N82" s="167"/>
      <c r="O82" s="101"/>
      <c r="P82" s="706"/>
      <c r="Q82" s="171">
        <f t="shared" si="5"/>
        <v>999</v>
      </c>
      <c r="R82" s="102"/>
    </row>
    <row r="83" spans="1:18" s="12" customFormat="1" ht="18.95" customHeight="1">
      <c r="A83" s="142">
        <v>77</v>
      </c>
      <c r="B83" s="100"/>
      <c r="C83" s="100"/>
      <c r="D83" s="101"/>
      <c r="E83" s="676"/>
      <c r="F83" s="166"/>
      <c r="G83" s="166"/>
      <c r="H83" s="101"/>
      <c r="I83" s="101"/>
      <c r="J83" s="102"/>
      <c r="K83" s="145"/>
      <c r="L83" s="167"/>
      <c r="M83" s="168">
        <f t="shared" si="4"/>
        <v>999</v>
      </c>
      <c r="N83" s="167"/>
      <c r="O83" s="101"/>
      <c r="P83" s="706"/>
      <c r="Q83" s="171">
        <f t="shared" si="5"/>
        <v>999</v>
      </c>
      <c r="R83" s="102"/>
    </row>
    <row r="84" spans="1:18" s="12" customFormat="1" ht="18.95" customHeight="1">
      <c r="A84" s="142">
        <v>78</v>
      </c>
      <c r="B84" s="100"/>
      <c r="C84" s="100"/>
      <c r="D84" s="101"/>
      <c r="E84" s="676"/>
      <c r="F84" s="166"/>
      <c r="G84" s="166"/>
      <c r="H84" s="101"/>
      <c r="I84" s="101"/>
      <c r="J84" s="102"/>
      <c r="K84" s="145"/>
      <c r="L84" s="167"/>
      <c r="M84" s="168">
        <f t="shared" si="4"/>
        <v>999</v>
      </c>
      <c r="N84" s="167"/>
      <c r="O84" s="101"/>
      <c r="P84" s="706"/>
      <c r="Q84" s="171">
        <f t="shared" si="5"/>
        <v>999</v>
      </c>
      <c r="R84" s="102"/>
    </row>
    <row r="85" spans="1:18" s="12" customFormat="1" ht="18.95" customHeight="1">
      <c r="A85" s="142">
        <v>79</v>
      </c>
      <c r="B85" s="100"/>
      <c r="C85" s="100"/>
      <c r="D85" s="101"/>
      <c r="E85" s="676"/>
      <c r="F85" s="166"/>
      <c r="G85" s="166"/>
      <c r="H85" s="101"/>
      <c r="I85" s="101"/>
      <c r="J85" s="102"/>
      <c r="K85" s="145"/>
      <c r="L85" s="167"/>
      <c r="M85" s="168">
        <f t="shared" si="4"/>
        <v>999</v>
      </c>
      <c r="N85" s="167"/>
      <c r="O85" s="101"/>
      <c r="P85" s="706"/>
      <c r="Q85" s="171">
        <f t="shared" si="5"/>
        <v>999</v>
      </c>
      <c r="R85" s="102"/>
    </row>
    <row r="86" spans="1:18" s="12" customFormat="1" ht="18.95" customHeight="1">
      <c r="A86" s="142">
        <v>80</v>
      </c>
      <c r="B86" s="100"/>
      <c r="C86" s="100"/>
      <c r="D86" s="101"/>
      <c r="E86" s="676"/>
      <c r="F86" s="166"/>
      <c r="G86" s="166"/>
      <c r="H86" s="101"/>
      <c r="I86" s="101"/>
      <c r="J86" s="102"/>
      <c r="K86" s="145"/>
      <c r="L86" s="167"/>
      <c r="M86" s="168">
        <f t="shared" si="4"/>
        <v>999</v>
      </c>
      <c r="N86" s="167"/>
      <c r="O86" s="101"/>
      <c r="P86" s="706"/>
      <c r="Q86" s="171">
        <f t="shared" si="5"/>
        <v>999</v>
      </c>
      <c r="R86" s="102"/>
    </row>
    <row r="87" spans="1:18" s="12" customFormat="1" ht="18.95" customHeight="1">
      <c r="A87" s="142">
        <v>81</v>
      </c>
      <c r="B87" s="100"/>
      <c r="C87" s="100"/>
      <c r="D87" s="101"/>
      <c r="E87" s="676"/>
      <c r="F87" s="166"/>
      <c r="G87" s="166"/>
      <c r="H87" s="101"/>
      <c r="I87" s="101"/>
      <c r="J87" s="102"/>
      <c r="K87" s="145"/>
      <c r="L87" s="167"/>
      <c r="M87" s="168">
        <f t="shared" si="4"/>
        <v>999</v>
      </c>
      <c r="N87" s="167"/>
      <c r="O87" s="101"/>
      <c r="P87" s="706"/>
      <c r="Q87" s="171">
        <f t="shared" si="5"/>
        <v>999</v>
      </c>
      <c r="R87" s="102"/>
    </row>
    <row r="88" spans="1:18" s="12" customFormat="1" ht="18.95" customHeight="1">
      <c r="A88" s="142">
        <v>82</v>
      </c>
      <c r="B88" s="100"/>
      <c r="C88" s="100"/>
      <c r="D88" s="101"/>
      <c r="E88" s="676"/>
      <c r="F88" s="166"/>
      <c r="G88" s="166"/>
      <c r="H88" s="101"/>
      <c r="I88" s="101"/>
      <c r="J88" s="102"/>
      <c r="K88" s="145"/>
      <c r="L88" s="167"/>
      <c r="M88" s="168">
        <f t="shared" si="4"/>
        <v>999</v>
      </c>
      <c r="N88" s="167"/>
      <c r="O88" s="101"/>
      <c r="P88" s="706"/>
      <c r="Q88" s="171">
        <f t="shared" si="5"/>
        <v>999</v>
      </c>
      <c r="R88" s="102"/>
    </row>
    <row r="89" spans="1:18" s="12" customFormat="1" ht="18.95" customHeight="1">
      <c r="A89" s="142">
        <v>83</v>
      </c>
      <c r="B89" s="100"/>
      <c r="C89" s="100"/>
      <c r="D89" s="101"/>
      <c r="E89" s="676"/>
      <c r="F89" s="166"/>
      <c r="G89" s="166"/>
      <c r="H89" s="101"/>
      <c r="I89" s="101"/>
      <c r="J89" s="102"/>
      <c r="K89" s="145"/>
      <c r="L89" s="167"/>
      <c r="M89" s="168">
        <f t="shared" si="4"/>
        <v>999</v>
      </c>
      <c r="N89" s="167"/>
      <c r="O89" s="101"/>
      <c r="P89" s="706"/>
      <c r="Q89" s="171">
        <f t="shared" si="5"/>
        <v>999</v>
      </c>
      <c r="R89" s="102"/>
    </row>
    <row r="90" spans="1:18" s="12" customFormat="1" ht="18.95" customHeight="1">
      <c r="A90" s="142">
        <v>84</v>
      </c>
      <c r="B90" s="100"/>
      <c r="C90" s="100"/>
      <c r="D90" s="101"/>
      <c r="E90" s="676"/>
      <c r="F90" s="166"/>
      <c r="G90" s="166"/>
      <c r="H90" s="101"/>
      <c r="I90" s="101"/>
      <c r="J90" s="102"/>
      <c r="K90" s="145"/>
      <c r="L90" s="167"/>
      <c r="M90" s="168">
        <f t="shared" si="4"/>
        <v>999</v>
      </c>
      <c r="N90" s="167"/>
      <c r="O90" s="101"/>
      <c r="P90" s="706"/>
      <c r="Q90" s="171">
        <f t="shared" si="5"/>
        <v>999</v>
      </c>
      <c r="R90" s="102"/>
    </row>
    <row r="91" spans="1:18" s="12" customFormat="1" ht="18.95" customHeight="1">
      <c r="A91" s="142">
        <v>85</v>
      </c>
      <c r="B91" s="100"/>
      <c r="C91" s="100"/>
      <c r="D91" s="101"/>
      <c r="E91" s="676"/>
      <c r="F91" s="166"/>
      <c r="G91" s="166"/>
      <c r="H91" s="101"/>
      <c r="I91" s="101"/>
      <c r="J91" s="102"/>
      <c r="K91" s="145"/>
      <c r="L91" s="167"/>
      <c r="M91" s="168">
        <f t="shared" si="4"/>
        <v>999</v>
      </c>
      <c r="N91" s="167"/>
      <c r="O91" s="101"/>
      <c r="P91" s="706"/>
      <c r="Q91" s="171">
        <f t="shared" si="5"/>
        <v>999</v>
      </c>
      <c r="R91" s="102"/>
    </row>
    <row r="92" spans="1:18" s="12" customFormat="1" ht="18.95" customHeight="1">
      <c r="A92" s="142">
        <v>86</v>
      </c>
      <c r="B92" s="100"/>
      <c r="C92" s="100"/>
      <c r="D92" s="101"/>
      <c r="E92" s="676"/>
      <c r="F92" s="166"/>
      <c r="G92" s="166"/>
      <c r="H92" s="101"/>
      <c r="I92" s="101"/>
      <c r="J92" s="102"/>
      <c r="K92" s="145"/>
      <c r="L92" s="167"/>
      <c r="M92" s="168">
        <f t="shared" si="4"/>
        <v>999</v>
      </c>
      <c r="N92" s="167"/>
      <c r="O92" s="101"/>
      <c r="P92" s="706"/>
      <c r="Q92" s="171">
        <f t="shared" si="5"/>
        <v>999</v>
      </c>
      <c r="R92" s="102"/>
    </row>
    <row r="93" spans="1:18" s="12" customFormat="1" ht="18.95" customHeight="1">
      <c r="A93" s="142">
        <v>87</v>
      </c>
      <c r="B93" s="100"/>
      <c r="C93" s="100"/>
      <c r="D93" s="101"/>
      <c r="E93" s="676"/>
      <c r="F93" s="166"/>
      <c r="G93" s="166"/>
      <c r="H93" s="101"/>
      <c r="I93" s="101"/>
      <c r="J93" s="102"/>
      <c r="K93" s="145"/>
      <c r="L93" s="167"/>
      <c r="M93" s="168">
        <f t="shared" si="4"/>
        <v>999</v>
      </c>
      <c r="N93" s="167"/>
      <c r="O93" s="101"/>
      <c r="P93" s="706"/>
      <c r="Q93" s="171">
        <f t="shared" si="5"/>
        <v>999</v>
      </c>
      <c r="R93" s="102"/>
    </row>
    <row r="94" spans="1:18" s="12" customFormat="1" ht="18.95" customHeight="1">
      <c r="A94" s="142">
        <v>88</v>
      </c>
      <c r="B94" s="100"/>
      <c r="C94" s="100"/>
      <c r="D94" s="101"/>
      <c r="E94" s="676"/>
      <c r="F94" s="166"/>
      <c r="G94" s="166"/>
      <c r="H94" s="101"/>
      <c r="I94" s="101"/>
      <c r="J94" s="102"/>
      <c r="K94" s="145"/>
      <c r="L94" s="167"/>
      <c r="M94" s="168">
        <f t="shared" si="4"/>
        <v>999</v>
      </c>
      <c r="N94" s="167"/>
      <c r="O94" s="101"/>
      <c r="P94" s="706"/>
      <c r="Q94" s="171">
        <f t="shared" si="5"/>
        <v>999</v>
      </c>
      <c r="R94" s="102"/>
    </row>
    <row r="95" spans="1:18" s="12" customFormat="1" ht="18.95" customHeight="1">
      <c r="A95" s="142">
        <v>89</v>
      </c>
      <c r="B95" s="100"/>
      <c r="C95" s="100"/>
      <c r="D95" s="101"/>
      <c r="E95" s="676"/>
      <c r="F95" s="166"/>
      <c r="G95" s="166"/>
      <c r="H95" s="101"/>
      <c r="I95" s="101"/>
      <c r="J95" s="102"/>
      <c r="K95" s="145"/>
      <c r="L95" s="167"/>
      <c r="M95" s="168">
        <f t="shared" si="4"/>
        <v>999</v>
      </c>
      <c r="N95" s="167"/>
      <c r="O95" s="101"/>
      <c r="P95" s="706"/>
      <c r="Q95" s="171">
        <f t="shared" si="5"/>
        <v>999</v>
      </c>
      <c r="R95" s="102"/>
    </row>
    <row r="96" spans="1:18" s="12" customFormat="1" ht="18.95" customHeight="1">
      <c r="A96" s="142">
        <v>90</v>
      </c>
      <c r="B96" s="100"/>
      <c r="C96" s="100"/>
      <c r="D96" s="101"/>
      <c r="E96" s="676"/>
      <c r="F96" s="166"/>
      <c r="G96" s="166"/>
      <c r="H96" s="101"/>
      <c r="I96" s="101"/>
      <c r="J96" s="102"/>
      <c r="K96" s="145"/>
      <c r="L96" s="167"/>
      <c r="M96" s="168">
        <f t="shared" si="4"/>
        <v>999</v>
      </c>
      <c r="N96" s="167"/>
      <c r="O96" s="101"/>
      <c r="P96" s="706"/>
      <c r="Q96" s="171">
        <f t="shared" si="5"/>
        <v>999</v>
      </c>
      <c r="R96" s="102"/>
    </row>
    <row r="97" spans="1:18" s="12" customFormat="1" ht="18.95" customHeight="1">
      <c r="A97" s="142">
        <v>91</v>
      </c>
      <c r="B97" s="100"/>
      <c r="C97" s="100"/>
      <c r="D97" s="101"/>
      <c r="E97" s="676"/>
      <c r="F97" s="166"/>
      <c r="G97" s="166"/>
      <c r="H97" s="101"/>
      <c r="I97" s="101"/>
      <c r="J97" s="102"/>
      <c r="K97" s="145"/>
      <c r="L97" s="167"/>
      <c r="M97" s="168">
        <f t="shared" si="4"/>
        <v>999</v>
      </c>
      <c r="N97" s="167"/>
      <c r="O97" s="101"/>
      <c r="P97" s="706"/>
      <c r="Q97" s="171">
        <f t="shared" si="5"/>
        <v>999</v>
      </c>
      <c r="R97" s="102"/>
    </row>
    <row r="98" spans="1:18" s="12" customFormat="1" ht="18.95" customHeight="1">
      <c r="A98" s="142">
        <v>92</v>
      </c>
      <c r="B98" s="100"/>
      <c r="C98" s="100"/>
      <c r="D98" s="101"/>
      <c r="E98" s="676"/>
      <c r="F98" s="166"/>
      <c r="G98" s="166"/>
      <c r="H98" s="101"/>
      <c r="I98" s="101"/>
      <c r="J98" s="102"/>
      <c r="K98" s="145"/>
      <c r="L98" s="167"/>
      <c r="M98" s="168">
        <f t="shared" si="4"/>
        <v>999</v>
      </c>
      <c r="N98" s="167"/>
      <c r="O98" s="101"/>
      <c r="P98" s="706"/>
      <c r="Q98" s="171">
        <f t="shared" si="5"/>
        <v>999</v>
      </c>
      <c r="R98" s="102"/>
    </row>
    <row r="99" spans="1:18" s="12" customFormat="1" ht="18.95" customHeight="1">
      <c r="A99" s="142">
        <v>93</v>
      </c>
      <c r="B99" s="100"/>
      <c r="C99" s="100"/>
      <c r="D99" s="101"/>
      <c r="E99" s="676"/>
      <c r="F99" s="166"/>
      <c r="G99" s="166"/>
      <c r="H99" s="101"/>
      <c r="I99" s="101"/>
      <c r="J99" s="102"/>
      <c r="K99" s="145"/>
      <c r="L99" s="167"/>
      <c r="M99" s="168">
        <f t="shared" si="4"/>
        <v>999</v>
      </c>
      <c r="N99" s="167"/>
      <c r="O99" s="101"/>
      <c r="P99" s="706"/>
      <c r="Q99" s="171">
        <f t="shared" si="5"/>
        <v>999</v>
      </c>
      <c r="R99" s="102"/>
    </row>
    <row r="100" spans="1:18" s="12" customFormat="1" ht="18.95" customHeight="1">
      <c r="A100" s="142">
        <v>94</v>
      </c>
      <c r="B100" s="100"/>
      <c r="C100" s="100"/>
      <c r="D100" s="101"/>
      <c r="E100" s="676"/>
      <c r="F100" s="166"/>
      <c r="G100" s="166"/>
      <c r="H100" s="101"/>
      <c r="I100" s="101"/>
      <c r="J100" s="102"/>
      <c r="K100" s="145"/>
      <c r="L100" s="167"/>
      <c r="M100" s="168">
        <f t="shared" si="4"/>
        <v>999</v>
      </c>
      <c r="N100" s="167"/>
      <c r="O100" s="101"/>
      <c r="P100" s="706"/>
      <c r="Q100" s="171">
        <f t="shared" si="5"/>
        <v>999</v>
      </c>
      <c r="R100" s="102"/>
    </row>
    <row r="101" spans="1:18" s="12" customFormat="1" ht="18.95" customHeight="1">
      <c r="A101" s="142">
        <v>95</v>
      </c>
      <c r="B101" s="100"/>
      <c r="C101" s="100"/>
      <c r="D101" s="101"/>
      <c r="E101" s="676"/>
      <c r="F101" s="166"/>
      <c r="G101" s="166"/>
      <c r="H101" s="101"/>
      <c r="I101" s="101"/>
      <c r="J101" s="102"/>
      <c r="K101" s="145"/>
      <c r="L101" s="167"/>
      <c r="M101" s="168">
        <f t="shared" si="4"/>
        <v>999</v>
      </c>
      <c r="N101" s="167"/>
      <c r="O101" s="101"/>
      <c r="P101" s="706"/>
      <c r="Q101" s="171">
        <f t="shared" si="5"/>
        <v>999</v>
      </c>
      <c r="R101" s="102"/>
    </row>
    <row r="102" spans="1:18" s="12" customFormat="1" ht="18.95" customHeight="1">
      <c r="A102" s="142">
        <v>96</v>
      </c>
      <c r="B102" s="100"/>
      <c r="C102" s="100"/>
      <c r="D102" s="101"/>
      <c r="E102" s="676"/>
      <c r="F102" s="166"/>
      <c r="G102" s="166"/>
      <c r="H102" s="101"/>
      <c r="I102" s="101"/>
      <c r="J102" s="102"/>
      <c r="K102" s="145"/>
      <c r="L102" s="167"/>
      <c r="M102" s="168">
        <f t="shared" si="4"/>
        <v>999</v>
      </c>
      <c r="N102" s="167"/>
      <c r="O102" s="101"/>
      <c r="P102" s="706"/>
      <c r="Q102" s="171">
        <f t="shared" si="5"/>
        <v>999</v>
      </c>
      <c r="R102" s="102"/>
    </row>
    <row r="103" spans="1:18" s="12" customFormat="1" ht="18.95" customHeight="1">
      <c r="A103" s="142">
        <v>97</v>
      </c>
      <c r="B103" s="100"/>
      <c r="C103" s="100"/>
      <c r="D103" s="101"/>
      <c r="E103" s="676"/>
      <c r="F103" s="166"/>
      <c r="G103" s="166"/>
      <c r="H103" s="101"/>
      <c r="I103" s="101"/>
      <c r="J103" s="102"/>
      <c r="K103" s="145"/>
      <c r="L103" s="167"/>
      <c r="M103" s="168">
        <f t="shared" ref="M103:M134" si="6">IF(R103="",999,R103)</f>
        <v>999</v>
      </c>
      <c r="N103" s="167"/>
      <c r="O103" s="101"/>
      <c r="P103" s="706"/>
      <c r="Q103" s="171">
        <f t="shared" ref="Q103:Q134" si="7">IF(O103="DA",1,IF(O103="WC",2,IF(O103="SE",3,IF(O103="Q",4,IF(O103="LL",5,999)))))</f>
        <v>999</v>
      </c>
      <c r="R103" s="102"/>
    </row>
    <row r="104" spans="1:18" s="12" customFormat="1" ht="18.95" customHeight="1">
      <c r="A104" s="142">
        <v>98</v>
      </c>
      <c r="B104" s="100"/>
      <c r="C104" s="100"/>
      <c r="D104" s="101"/>
      <c r="E104" s="676"/>
      <c r="F104" s="166"/>
      <c r="G104" s="166"/>
      <c r="H104" s="101"/>
      <c r="I104" s="101"/>
      <c r="J104" s="102"/>
      <c r="K104" s="145"/>
      <c r="L104" s="167"/>
      <c r="M104" s="168">
        <f t="shared" si="6"/>
        <v>999</v>
      </c>
      <c r="N104" s="167"/>
      <c r="O104" s="101"/>
      <c r="P104" s="706"/>
      <c r="Q104" s="171">
        <f t="shared" si="7"/>
        <v>999</v>
      </c>
      <c r="R104" s="102"/>
    </row>
    <row r="105" spans="1:18" s="12" customFormat="1" ht="18.95" customHeight="1">
      <c r="A105" s="142">
        <v>99</v>
      </c>
      <c r="B105" s="100"/>
      <c r="C105" s="100"/>
      <c r="D105" s="101"/>
      <c r="E105" s="676"/>
      <c r="F105" s="166"/>
      <c r="G105" s="166"/>
      <c r="H105" s="101"/>
      <c r="I105" s="101"/>
      <c r="J105" s="102"/>
      <c r="K105" s="145"/>
      <c r="L105" s="167"/>
      <c r="M105" s="168">
        <f t="shared" si="6"/>
        <v>999</v>
      </c>
      <c r="N105" s="167"/>
      <c r="O105" s="101"/>
      <c r="P105" s="706"/>
      <c r="Q105" s="171">
        <f t="shared" si="7"/>
        <v>999</v>
      </c>
      <c r="R105" s="102"/>
    </row>
    <row r="106" spans="1:18" s="12" customFormat="1" ht="18.95" customHeight="1">
      <c r="A106" s="142">
        <v>100</v>
      </c>
      <c r="B106" s="100"/>
      <c r="C106" s="100"/>
      <c r="D106" s="101"/>
      <c r="E106" s="676"/>
      <c r="F106" s="166"/>
      <c r="G106" s="166"/>
      <c r="H106" s="101"/>
      <c r="I106" s="101"/>
      <c r="J106" s="102"/>
      <c r="K106" s="145"/>
      <c r="L106" s="167"/>
      <c r="M106" s="168">
        <f t="shared" si="6"/>
        <v>999</v>
      </c>
      <c r="N106" s="167"/>
      <c r="O106" s="101"/>
      <c r="P106" s="706"/>
      <c r="Q106" s="171">
        <f t="shared" si="7"/>
        <v>999</v>
      </c>
      <c r="R106" s="102"/>
    </row>
    <row r="107" spans="1:18" s="12" customFormat="1" ht="18.95" customHeight="1">
      <c r="A107" s="142">
        <v>101</v>
      </c>
      <c r="B107" s="100"/>
      <c r="C107" s="100"/>
      <c r="D107" s="101"/>
      <c r="E107" s="676"/>
      <c r="F107" s="166"/>
      <c r="G107" s="166"/>
      <c r="H107" s="101"/>
      <c r="I107" s="101"/>
      <c r="J107" s="102"/>
      <c r="K107" s="145"/>
      <c r="L107" s="167"/>
      <c r="M107" s="168">
        <f t="shared" si="6"/>
        <v>999</v>
      </c>
      <c r="N107" s="167"/>
      <c r="O107" s="101"/>
      <c r="P107" s="706"/>
      <c r="Q107" s="171">
        <f t="shared" si="7"/>
        <v>999</v>
      </c>
      <c r="R107" s="102"/>
    </row>
    <row r="108" spans="1:18" s="12" customFormat="1" ht="18.95" customHeight="1">
      <c r="A108" s="142">
        <v>102</v>
      </c>
      <c r="B108" s="100"/>
      <c r="C108" s="100"/>
      <c r="D108" s="101"/>
      <c r="E108" s="676"/>
      <c r="F108" s="166"/>
      <c r="G108" s="166"/>
      <c r="H108" s="101"/>
      <c r="I108" s="101"/>
      <c r="J108" s="102"/>
      <c r="K108" s="145"/>
      <c r="L108" s="167"/>
      <c r="M108" s="168">
        <f t="shared" si="6"/>
        <v>999</v>
      </c>
      <c r="N108" s="167"/>
      <c r="O108" s="101"/>
      <c r="P108" s="706"/>
      <c r="Q108" s="171">
        <f t="shared" si="7"/>
        <v>999</v>
      </c>
      <c r="R108" s="102"/>
    </row>
    <row r="109" spans="1:18" s="12" customFormat="1" ht="18.95" customHeight="1">
      <c r="A109" s="142">
        <v>103</v>
      </c>
      <c r="B109" s="100"/>
      <c r="C109" s="100"/>
      <c r="D109" s="101"/>
      <c r="E109" s="676"/>
      <c r="F109" s="166"/>
      <c r="G109" s="166"/>
      <c r="H109" s="101"/>
      <c r="I109" s="101"/>
      <c r="J109" s="102"/>
      <c r="K109" s="145"/>
      <c r="L109" s="167"/>
      <c r="M109" s="168">
        <f t="shared" si="6"/>
        <v>999</v>
      </c>
      <c r="N109" s="167"/>
      <c r="O109" s="101"/>
      <c r="P109" s="706"/>
      <c r="Q109" s="171">
        <f t="shared" si="7"/>
        <v>999</v>
      </c>
      <c r="R109" s="102"/>
    </row>
    <row r="110" spans="1:18" s="12" customFormat="1" ht="18.95" customHeight="1">
      <c r="A110" s="142">
        <v>104</v>
      </c>
      <c r="B110" s="100"/>
      <c r="C110" s="100"/>
      <c r="D110" s="101"/>
      <c r="E110" s="676"/>
      <c r="F110" s="166"/>
      <c r="G110" s="166"/>
      <c r="H110" s="101"/>
      <c r="I110" s="101"/>
      <c r="J110" s="102"/>
      <c r="K110" s="145"/>
      <c r="L110" s="167"/>
      <c r="M110" s="168">
        <f t="shared" si="6"/>
        <v>999</v>
      </c>
      <c r="N110" s="167"/>
      <c r="O110" s="101"/>
      <c r="P110" s="706"/>
      <c r="Q110" s="171">
        <f t="shared" si="7"/>
        <v>999</v>
      </c>
      <c r="R110" s="102"/>
    </row>
    <row r="111" spans="1:18" s="12" customFormat="1" ht="18.95" customHeight="1">
      <c r="A111" s="142">
        <v>105</v>
      </c>
      <c r="B111" s="100"/>
      <c r="C111" s="100"/>
      <c r="D111" s="101"/>
      <c r="E111" s="676"/>
      <c r="F111" s="166"/>
      <c r="G111" s="166"/>
      <c r="H111" s="101"/>
      <c r="I111" s="101"/>
      <c r="J111" s="102"/>
      <c r="K111" s="145"/>
      <c r="L111" s="167"/>
      <c r="M111" s="168">
        <f t="shared" si="6"/>
        <v>999</v>
      </c>
      <c r="N111" s="167"/>
      <c r="O111" s="101"/>
      <c r="P111" s="706"/>
      <c r="Q111" s="171">
        <f t="shared" si="7"/>
        <v>999</v>
      </c>
      <c r="R111" s="102"/>
    </row>
    <row r="112" spans="1:18" s="12" customFormat="1" ht="18.95" customHeight="1">
      <c r="A112" s="142">
        <v>106</v>
      </c>
      <c r="B112" s="100"/>
      <c r="C112" s="100"/>
      <c r="D112" s="101"/>
      <c r="E112" s="676"/>
      <c r="F112" s="166"/>
      <c r="G112" s="166"/>
      <c r="H112" s="101"/>
      <c r="I112" s="101"/>
      <c r="J112" s="102"/>
      <c r="K112" s="145"/>
      <c r="L112" s="167"/>
      <c r="M112" s="168">
        <f t="shared" si="6"/>
        <v>999</v>
      </c>
      <c r="N112" s="167"/>
      <c r="O112" s="101"/>
      <c r="P112" s="706"/>
      <c r="Q112" s="171">
        <f t="shared" si="7"/>
        <v>999</v>
      </c>
      <c r="R112" s="102"/>
    </row>
    <row r="113" spans="1:18" s="12" customFormat="1" ht="18.95" customHeight="1">
      <c r="A113" s="142">
        <v>107</v>
      </c>
      <c r="B113" s="100"/>
      <c r="C113" s="100"/>
      <c r="D113" s="101"/>
      <c r="E113" s="676"/>
      <c r="F113" s="166"/>
      <c r="G113" s="166"/>
      <c r="H113" s="101"/>
      <c r="I113" s="101"/>
      <c r="J113" s="102"/>
      <c r="K113" s="145"/>
      <c r="L113" s="167"/>
      <c r="M113" s="168">
        <f t="shared" si="6"/>
        <v>999</v>
      </c>
      <c r="N113" s="167"/>
      <c r="O113" s="101"/>
      <c r="P113" s="706"/>
      <c r="Q113" s="171">
        <f t="shared" si="7"/>
        <v>999</v>
      </c>
      <c r="R113" s="102"/>
    </row>
    <row r="114" spans="1:18" s="12" customFormat="1" ht="18.95" customHeight="1">
      <c r="A114" s="142">
        <v>108</v>
      </c>
      <c r="B114" s="100"/>
      <c r="C114" s="100"/>
      <c r="D114" s="101"/>
      <c r="E114" s="676"/>
      <c r="F114" s="166"/>
      <c r="G114" s="166"/>
      <c r="H114" s="101"/>
      <c r="I114" s="101"/>
      <c r="J114" s="102"/>
      <c r="K114" s="145"/>
      <c r="L114" s="167"/>
      <c r="M114" s="168">
        <f t="shared" si="6"/>
        <v>999</v>
      </c>
      <c r="N114" s="167"/>
      <c r="O114" s="101"/>
      <c r="P114" s="706"/>
      <c r="Q114" s="171">
        <f t="shared" si="7"/>
        <v>999</v>
      </c>
      <c r="R114" s="102"/>
    </row>
    <row r="115" spans="1:18" s="12" customFormat="1" ht="18.95" customHeight="1">
      <c r="A115" s="142">
        <v>109</v>
      </c>
      <c r="B115" s="100"/>
      <c r="C115" s="100"/>
      <c r="D115" s="101"/>
      <c r="E115" s="676"/>
      <c r="F115" s="166"/>
      <c r="G115" s="166"/>
      <c r="H115" s="101"/>
      <c r="I115" s="101"/>
      <c r="J115" s="102"/>
      <c r="K115" s="145"/>
      <c r="L115" s="167"/>
      <c r="M115" s="168">
        <f t="shared" si="6"/>
        <v>999</v>
      </c>
      <c r="N115" s="167"/>
      <c r="O115" s="101"/>
      <c r="P115" s="706"/>
      <c r="Q115" s="171">
        <f t="shared" si="7"/>
        <v>999</v>
      </c>
      <c r="R115" s="102"/>
    </row>
    <row r="116" spans="1:18" s="12" customFormat="1" ht="18.95" customHeight="1">
      <c r="A116" s="142">
        <v>110</v>
      </c>
      <c r="B116" s="100"/>
      <c r="C116" s="100"/>
      <c r="D116" s="101"/>
      <c r="E116" s="676"/>
      <c r="F116" s="166"/>
      <c r="G116" s="166"/>
      <c r="H116" s="101"/>
      <c r="I116" s="101"/>
      <c r="J116" s="102"/>
      <c r="K116" s="145"/>
      <c r="L116" s="167"/>
      <c r="M116" s="168">
        <f t="shared" si="6"/>
        <v>999</v>
      </c>
      <c r="N116" s="167"/>
      <c r="O116" s="101"/>
      <c r="P116" s="706"/>
      <c r="Q116" s="171">
        <f t="shared" si="7"/>
        <v>999</v>
      </c>
      <c r="R116" s="102"/>
    </row>
    <row r="117" spans="1:18" s="12" customFormat="1" ht="18.95" customHeight="1">
      <c r="A117" s="142">
        <v>111</v>
      </c>
      <c r="B117" s="100"/>
      <c r="C117" s="100"/>
      <c r="D117" s="101"/>
      <c r="E117" s="676"/>
      <c r="F117" s="166"/>
      <c r="G117" s="166"/>
      <c r="H117" s="101"/>
      <c r="I117" s="101"/>
      <c r="J117" s="102"/>
      <c r="K117" s="145"/>
      <c r="L117" s="167"/>
      <c r="M117" s="168">
        <f t="shared" si="6"/>
        <v>999</v>
      </c>
      <c r="N117" s="167"/>
      <c r="O117" s="101"/>
      <c r="P117" s="706"/>
      <c r="Q117" s="171">
        <f t="shared" si="7"/>
        <v>999</v>
      </c>
      <c r="R117" s="102"/>
    </row>
    <row r="118" spans="1:18" s="12" customFormat="1" ht="18.95" customHeight="1">
      <c r="A118" s="142">
        <v>112</v>
      </c>
      <c r="B118" s="100"/>
      <c r="C118" s="100"/>
      <c r="D118" s="101"/>
      <c r="E118" s="676"/>
      <c r="F118" s="166"/>
      <c r="G118" s="166"/>
      <c r="H118" s="101"/>
      <c r="I118" s="101"/>
      <c r="J118" s="102"/>
      <c r="K118" s="145"/>
      <c r="L118" s="167"/>
      <c r="M118" s="168">
        <f t="shared" si="6"/>
        <v>999</v>
      </c>
      <c r="N118" s="167"/>
      <c r="O118" s="101"/>
      <c r="P118" s="706"/>
      <c r="Q118" s="171">
        <f t="shared" si="7"/>
        <v>999</v>
      </c>
      <c r="R118" s="102"/>
    </row>
    <row r="119" spans="1:18" s="12" customFormat="1" ht="18.95" customHeight="1">
      <c r="A119" s="142">
        <v>113</v>
      </c>
      <c r="B119" s="100"/>
      <c r="C119" s="100"/>
      <c r="D119" s="101"/>
      <c r="E119" s="676"/>
      <c r="F119" s="166"/>
      <c r="G119" s="166"/>
      <c r="H119" s="101"/>
      <c r="I119" s="101"/>
      <c r="J119" s="102"/>
      <c r="K119" s="145"/>
      <c r="L119" s="167"/>
      <c r="M119" s="168">
        <f t="shared" si="6"/>
        <v>999</v>
      </c>
      <c r="N119" s="167"/>
      <c r="O119" s="101"/>
      <c r="P119" s="706"/>
      <c r="Q119" s="171">
        <f t="shared" si="7"/>
        <v>999</v>
      </c>
      <c r="R119" s="102"/>
    </row>
    <row r="120" spans="1:18" s="12" customFormat="1" ht="18.95" customHeight="1">
      <c r="A120" s="142">
        <v>114</v>
      </c>
      <c r="B120" s="100"/>
      <c r="C120" s="100"/>
      <c r="D120" s="101"/>
      <c r="E120" s="676"/>
      <c r="F120" s="166"/>
      <c r="G120" s="166"/>
      <c r="H120" s="101"/>
      <c r="I120" s="101"/>
      <c r="J120" s="102"/>
      <c r="K120" s="145"/>
      <c r="L120" s="167"/>
      <c r="M120" s="168">
        <f t="shared" si="6"/>
        <v>999</v>
      </c>
      <c r="N120" s="167"/>
      <c r="O120" s="101"/>
      <c r="P120" s="706"/>
      <c r="Q120" s="171">
        <f t="shared" si="7"/>
        <v>999</v>
      </c>
      <c r="R120" s="102"/>
    </row>
    <row r="121" spans="1:18" s="12" customFormat="1" ht="18.95" customHeight="1">
      <c r="A121" s="142">
        <v>115</v>
      </c>
      <c r="B121" s="100"/>
      <c r="C121" s="100"/>
      <c r="D121" s="101"/>
      <c r="E121" s="676"/>
      <c r="F121" s="166"/>
      <c r="G121" s="166"/>
      <c r="H121" s="101"/>
      <c r="I121" s="101"/>
      <c r="J121" s="102"/>
      <c r="K121" s="145"/>
      <c r="L121" s="167"/>
      <c r="M121" s="168">
        <f t="shared" si="6"/>
        <v>999</v>
      </c>
      <c r="N121" s="167"/>
      <c r="O121" s="101"/>
      <c r="P121" s="706"/>
      <c r="Q121" s="171">
        <f t="shared" si="7"/>
        <v>999</v>
      </c>
      <c r="R121" s="102"/>
    </row>
    <row r="122" spans="1:18" s="12" customFormat="1" ht="18.95" customHeight="1">
      <c r="A122" s="142">
        <v>116</v>
      </c>
      <c r="B122" s="100"/>
      <c r="C122" s="100"/>
      <c r="D122" s="101"/>
      <c r="E122" s="676"/>
      <c r="F122" s="166"/>
      <c r="G122" s="166"/>
      <c r="H122" s="101"/>
      <c r="I122" s="101"/>
      <c r="J122" s="102"/>
      <c r="K122" s="145"/>
      <c r="L122" s="167"/>
      <c r="M122" s="168">
        <f t="shared" si="6"/>
        <v>999</v>
      </c>
      <c r="N122" s="167"/>
      <c r="O122" s="101"/>
      <c r="P122" s="706"/>
      <c r="Q122" s="171">
        <f t="shared" si="7"/>
        <v>999</v>
      </c>
      <c r="R122" s="102"/>
    </row>
    <row r="123" spans="1:18" s="12" customFormat="1" ht="18.95" customHeight="1">
      <c r="A123" s="142">
        <v>117</v>
      </c>
      <c r="B123" s="100"/>
      <c r="C123" s="100"/>
      <c r="D123" s="101"/>
      <c r="E123" s="676"/>
      <c r="F123" s="166"/>
      <c r="G123" s="166"/>
      <c r="H123" s="101"/>
      <c r="I123" s="101"/>
      <c r="J123" s="102"/>
      <c r="K123" s="145"/>
      <c r="L123" s="167"/>
      <c r="M123" s="168">
        <f t="shared" si="6"/>
        <v>999</v>
      </c>
      <c r="N123" s="167"/>
      <c r="O123" s="101"/>
      <c r="P123" s="706"/>
      <c r="Q123" s="171">
        <f t="shared" si="7"/>
        <v>999</v>
      </c>
      <c r="R123" s="102"/>
    </row>
    <row r="124" spans="1:18" s="12" customFormat="1" ht="18.95" customHeight="1">
      <c r="A124" s="142">
        <v>118</v>
      </c>
      <c r="B124" s="100"/>
      <c r="C124" s="100"/>
      <c r="D124" s="101"/>
      <c r="E124" s="676"/>
      <c r="F124" s="166"/>
      <c r="G124" s="166"/>
      <c r="H124" s="101"/>
      <c r="I124" s="101"/>
      <c r="J124" s="102"/>
      <c r="K124" s="145"/>
      <c r="L124" s="167"/>
      <c r="M124" s="168">
        <f t="shared" si="6"/>
        <v>999</v>
      </c>
      <c r="N124" s="167"/>
      <c r="O124" s="101"/>
      <c r="P124" s="706"/>
      <c r="Q124" s="171">
        <f t="shared" si="7"/>
        <v>999</v>
      </c>
      <c r="R124" s="102"/>
    </row>
    <row r="125" spans="1:18" s="12" customFormat="1" ht="18.95" customHeight="1">
      <c r="A125" s="142">
        <v>119</v>
      </c>
      <c r="B125" s="100"/>
      <c r="C125" s="100"/>
      <c r="D125" s="101"/>
      <c r="E125" s="676"/>
      <c r="F125" s="166"/>
      <c r="G125" s="166"/>
      <c r="H125" s="101"/>
      <c r="I125" s="101"/>
      <c r="J125" s="102"/>
      <c r="K125" s="145"/>
      <c r="L125" s="167"/>
      <c r="M125" s="168">
        <f t="shared" si="6"/>
        <v>999</v>
      </c>
      <c r="N125" s="167"/>
      <c r="O125" s="101"/>
      <c r="P125" s="706"/>
      <c r="Q125" s="171">
        <f t="shared" si="7"/>
        <v>999</v>
      </c>
      <c r="R125" s="102"/>
    </row>
    <row r="126" spans="1:18" s="12" customFormat="1" ht="18.95" customHeight="1">
      <c r="A126" s="142">
        <v>120</v>
      </c>
      <c r="B126" s="100"/>
      <c r="C126" s="100"/>
      <c r="D126" s="101"/>
      <c r="E126" s="676"/>
      <c r="F126" s="166"/>
      <c r="G126" s="166"/>
      <c r="H126" s="101"/>
      <c r="I126" s="101"/>
      <c r="J126" s="102"/>
      <c r="K126" s="145"/>
      <c r="L126" s="167"/>
      <c r="M126" s="168">
        <f t="shared" si="6"/>
        <v>999</v>
      </c>
      <c r="N126" s="167"/>
      <c r="O126" s="101"/>
      <c r="P126" s="706"/>
      <c r="Q126" s="171">
        <f t="shared" si="7"/>
        <v>999</v>
      </c>
      <c r="R126" s="102"/>
    </row>
    <row r="127" spans="1:18" s="12" customFormat="1" ht="18.95" customHeight="1">
      <c r="A127" s="142">
        <v>121</v>
      </c>
      <c r="B127" s="100"/>
      <c r="C127" s="100"/>
      <c r="D127" s="101"/>
      <c r="E127" s="676"/>
      <c r="F127" s="166"/>
      <c r="G127" s="166"/>
      <c r="H127" s="101"/>
      <c r="I127" s="101"/>
      <c r="J127" s="102"/>
      <c r="K127" s="145"/>
      <c r="L127" s="167"/>
      <c r="M127" s="168">
        <f t="shared" si="6"/>
        <v>999</v>
      </c>
      <c r="N127" s="167"/>
      <c r="O127" s="101"/>
      <c r="P127" s="706"/>
      <c r="Q127" s="171">
        <f t="shared" si="7"/>
        <v>999</v>
      </c>
      <c r="R127" s="102"/>
    </row>
    <row r="128" spans="1:18" s="12" customFormat="1" ht="18.95" customHeight="1">
      <c r="A128" s="142">
        <v>122</v>
      </c>
      <c r="B128" s="100"/>
      <c r="C128" s="100"/>
      <c r="D128" s="101"/>
      <c r="E128" s="676"/>
      <c r="F128" s="166"/>
      <c r="G128" s="166"/>
      <c r="H128" s="101"/>
      <c r="I128" s="101"/>
      <c r="J128" s="102"/>
      <c r="K128" s="145"/>
      <c r="L128" s="167"/>
      <c r="M128" s="168">
        <f t="shared" si="6"/>
        <v>999</v>
      </c>
      <c r="N128" s="167"/>
      <c r="O128" s="101"/>
      <c r="P128" s="706"/>
      <c r="Q128" s="171">
        <f t="shared" si="7"/>
        <v>999</v>
      </c>
      <c r="R128" s="102"/>
    </row>
    <row r="129" spans="1:18" s="12" customFormat="1" ht="18.95" customHeight="1">
      <c r="A129" s="142">
        <v>123</v>
      </c>
      <c r="B129" s="100"/>
      <c r="C129" s="100"/>
      <c r="D129" s="101"/>
      <c r="E129" s="676"/>
      <c r="F129" s="166"/>
      <c r="G129" s="166"/>
      <c r="H129" s="101"/>
      <c r="I129" s="101"/>
      <c r="J129" s="102"/>
      <c r="K129" s="145"/>
      <c r="L129" s="167"/>
      <c r="M129" s="168">
        <f t="shared" si="6"/>
        <v>999</v>
      </c>
      <c r="N129" s="167"/>
      <c r="O129" s="101"/>
      <c r="P129" s="706"/>
      <c r="Q129" s="171">
        <f t="shared" si="7"/>
        <v>999</v>
      </c>
      <c r="R129" s="102"/>
    </row>
    <row r="130" spans="1:18" s="12" customFormat="1" ht="18.95" customHeight="1">
      <c r="A130" s="142">
        <v>124</v>
      </c>
      <c r="B130" s="100"/>
      <c r="C130" s="100"/>
      <c r="D130" s="101"/>
      <c r="E130" s="676"/>
      <c r="F130" s="166"/>
      <c r="G130" s="166"/>
      <c r="H130" s="101"/>
      <c r="I130" s="101"/>
      <c r="J130" s="102"/>
      <c r="K130" s="145"/>
      <c r="L130" s="167"/>
      <c r="M130" s="168">
        <f t="shared" si="6"/>
        <v>999</v>
      </c>
      <c r="N130" s="167"/>
      <c r="O130" s="101"/>
      <c r="P130" s="706"/>
      <c r="Q130" s="171">
        <f t="shared" si="7"/>
        <v>999</v>
      </c>
      <c r="R130" s="102"/>
    </row>
    <row r="131" spans="1:18" s="12" customFormat="1" ht="18.95" customHeight="1">
      <c r="A131" s="142">
        <v>125</v>
      </c>
      <c r="B131" s="100"/>
      <c r="C131" s="100"/>
      <c r="D131" s="101"/>
      <c r="E131" s="676"/>
      <c r="F131" s="166"/>
      <c r="G131" s="166"/>
      <c r="H131" s="101"/>
      <c r="I131" s="101"/>
      <c r="J131" s="102"/>
      <c r="K131" s="145"/>
      <c r="L131" s="167"/>
      <c r="M131" s="168">
        <f t="shared" si="6"/>
        <v>999</v>
      </c>
      <c r="N131" s="167"/>
      <c r="O131" s="101"/>
      <c r="P131" s="706"/>
      <c r="Q131" s="171">
        <f t="shared" si="7"/>
        <v>999</v>
      </c>
      <c r="R131" s="102"/>
    </row>
    <row r="132" spans="1:18" s="12" customFormat="1" ht="18.95" customHeight="1">
      <c r="A132" s="142">
        <v>126</v>
      </c>
      <c r="B132" s="100"/>
      <c r="C132" s="100"/>
      <c r="D132" s="101"/>
      <c r="E132" s="676"/>
      <c r="F132" s="166"/>
      <c r="G132" s="166"/>
      <c r="H132" s="101"/>
      <c r="I132" s="101"/>
      <c r="J132" s="102"/>
      <c r="K132" s="145"/>
      <c r="L132" s="167"/>
      <c r="M132" s="168">
        <f t="shared" si="6"/>
        <v>999</v>
      </c>
      <c r="N132" s="167"/>
      <c r="O132" s="101"/>
      <c r="P132" s="706"/>
      <c r="Q132" s="171">
        <f t="shared" si="7"/>
        <v>999</v>
      </c>
      <c r="R132" s="102"/>
    </row>
    <row r="133" spans="1:18" s="12" customFormat="1" ht="18.95" customHeight="1">
      <c r="A133" s="142">
        <v>127</v>
      </c>
      <c r="B133" s="100"/>
      <c r="C133" s="100"/>
      <c r="D133" s="101"/>
      <c r="E133" s="676"/>
      <c r="F133" s="166"/>
      <c r="G133" s="166"/>
      <c r="H133" s="101"/>
      <c r="I133" s="101"/>
      <c r="J133" s="102"/>
      <c r="K133" s="145"/>
      <c r="L133" s="167"/>
      <c r="M133" s="168">
        <f t="shared" si="6"/>
        <v>999</v>
      </c>
      <c r="N133" s="167"/>
      <c r="O133" s="101"/>
      <c r="P133" s="706"/>
      <c r="Q133" s="171">
        <f t="shared" si="7"/>
        <v>999</v>
      </c>
      <c r="R133" s="102"/>
    </row>
    <row r="134" spans="1:18" s="12" customFormat="1" ht="18.95" customHeight="1">
      <c r="A134" s="142">
        <v>128</v>
      </c>
      <c r="B134" s="100"/>
      <c r="C134" s="100"/>
      <c r="D134" s="101"/>
      <c r="E134" s="676"/>
      <c r="F134" s="166"/>
      <c r="G134" s="166"/>
      <c r="H134" s="101"/>
      <c r="I134" s="101"/>
      <c r="J134" s="102"/>
      <c r="K134" s="145"/>
      <c r="L134" s="167"/>
      <c r="M134" s="168">
        <f t="shared" si="6"/>
        <v>999</v>
      </c>
      <c r="N134" s="167"/>
      <c r="O134" s="101"/>
      <c r="P134" s="706"/>
      <c r="Q134" s="171">
        <f t="shared" si="7"/>
        <v>999</v>
      </c>
      <c r="R134" s="102"/>
    </row>
  </sheetData>
  <mergeCells count="1">
    <mergeCell ref="A5:B5"/>
  </mergeCells>
  <phoneticPr fontId="78" type="noConversion"/>
  <conditionalFormatting sqref="K7:K134">
    <cfRule type="cellIs" dxfId="353" priority="1" stopIfTrue="1" operator="equal">
      <formula>"Z"</formula>
    </cfRule>
  </conditionalFormatting>
  <conditionalFormatting sqref="E7:E134">
    <cfRule type="expression" dxfId="352" priority="2" stopIfTrue="1">
      <formula>OR(B7="",E7="")</formula>
    </cfRule>
    <cfRule type="expression" dxfId="351" priority="3" stopIfTrue="1">
      <formula>YEAR($E7)&gt;$U$4</formula>
    </cfRule>
    <cfRule type="expression" dxfId="350" priority="4" stopIfTrue="1">
      <formula>YEAR($E7)&lt;$U$3</formula>
    </cfRule>
  </conditionalFormatting>
  <printOptions horizontalCentered="1"/>
  <pageMargins left="0.35" right="0.35" top="0.39" bottom="0.39" header="0" footer="0"/>
  <pageSetup paperSize="9" orientation="landscape" horizontalDpi="200" verticalDpi="200" r:id="rId1"/>
  <headerFooter alignWithMargins="0"/>
  <rowBreaks count="6" manualBreakCount="6">
    <brk id="26" max="16383" man="1"/>
    <brk id="46" max="16383" man="1"/>
    <brk id="66" max="16383" man="1"/>
    <brk id="86" max="16383" man="1"/>
    <brk id="106" max="16383" man="1"/>
    <brk id="126" max="16383" man="1"/>
  </rowBreaks>
  <drawing r:id="rId2"/>
  <legacyDrawing r:id="rId3"/>
</worksheet>
</file>

<file path=xl/worksheets/sheet10.xml><?xml version="1.0" encoding="utf-8"?>
<worksheet xmlns="http://schemas.openxmlformats.org/spreadsheetml/2006/main" xmlns:r="http://schemas.openxmlformats.org/officeDocument/2006/relationships">
  <sheetPr codeName="Sheet138">
    <pageSetUpPr fitToPage="1"/>
  </sheetPr>
  <dimension ref="A1:T79"/>
  <sheetViews>
    <sheetView showGridLines="0" showZeros="0" workbookViewId="0">
      <selection activeCell="A4" sqref="A4:C4"/>
    </sheetView>
  </sheetViews>
  <sheetFormatPr defaultRowHeight="12.75"/>
  <cols>
    <col min="1" max="2" width="3.28515625" customWidth="1"/>
    <col min="3" max="3" width="4.7109375" customWidth="1"/>
    <col min="4" max="4" width="4.28515625" customWidth="1"/>
    <col min="5" max="5" width="12.7109375" customWidth="1"/>
    <col min="6" max="6" width="2.7109375" customWidth="1"/>
    <col min="7" max="7" width="7.7109375" customWidth="1"/>
    <col min="8" max="8" width="5.85546875" customWidth="1"/>
    <col min="9" max="9" width="1.7109375" style="172" customWidth="1"/>
    <col min="10" max="10" width="10.7109375" customWidth="1"/>
    <col min="11" max="11" width="1.7109375" style="172" customWidth="1"/>
    <col min="12" max="12" width="10.7109375" customWidth="1"/>
    <col min="13" max="13" width="1.7109375" style="173" customWidth="1"/>
    <col min="14" max="14" width="10.7109375" customWidth="1"/>
    <col min="15" max="15" width="1.7109375" style="172" customWidth="1"/>
    <col min="16" max="16" width="10.7109375" customWidth="1"/>
    <col min="17" max="17" width="1.7109375" style="173" customWidth="1"/>
    <col min="18" max="18" width="9.140625" hidden="1" customWidth="1"/>
    <col min="19" max="19" width="8.7109375" customWidth="1"/>
    <col min="20" max="20" width="9.140625" hidden="1" customWidth="1"/>
  </cols>
  <sheetData>
    <row r="1" spans="1:20" s="174" customFormat="1" ht="21.75" customHeight="1">
      <c r="A1" s="82">
        <f>'Week SetUp'!$A$6</f>
        <v>0</v>
      </c>
      <c r="B1" s="82"/>
      <c r="C1" s="177"/>
      <c r="D1" s="177"/>
      <c r="E1" s="177"/>
      <c r="F1" s="177"/>
      <c r="G1" s="177"/>
      <c r="H1" s="177"/>
      <c r="I1" s="178"/>
      <c r="J1" s="146" t="s">
        <v>231</v>
      </c>
      <c r="K1" s="146"/>
      <c r="L1" s="83"/>
      <c r="M1" s="178"/>
      <c r="N1" s="178" t="s">
        <v>378</v>
      </c>
      <c r="O1" s="178"/>
      <c r="P1" s="177"/>
      <c r="Q1" s="178"/>
    </row>
    <row r="2" spans="1:20" s="103" customFormat="1">
      <c r="A2" s="85" t="str">
        <f>'Week SetUp'!$A$8</f>
        <v>ITF Junior Circuit</v>
      </c>
      <c r="B2" s="85"/>
      <c r="C2" s="85"/>
      <c r="D2" s="85"/>
      <c r="E2" s="85"/>
      <c r="F2" s="179"/>
      <c r="G2" s="108"/>
      <c r="H2" s="108"/>
      <c r="I2" s="180"/>
      <c r="J2" s="146" t="s">
        <v>51</v>
      </c>
      <c r="K2" s="146"/>
      <c r="L2" s="146"/>
      <c r="M2" s="180"/>
      <c r="N2" s="108"/>
      <c r="O2" s="180"/>
      <c r="P2" s="108"/>
      <c r="Q2" s="180"/>
    </row>
    <row r="3" spans="1:20" s="20" customFormat="1" ht="11.25" customHeight="1">
      <c r="A3" s="63" t="s">
        <v>12</v>
      </c>
      <c r="B3" s="63"/>
      <c r="C3" s="63"/>
      <c r="D3" s="63"/>
      <c r="E3" s="63"/>
      <c r="F3" s="63" t="s">
        <v>6</v>
      </c>
      <c r="G3" s="63"/>
      <c r="H3" s="63"/>
      <c r="I3" s="182"/>
      <c r="J3" s="63" t="s">
        <v>7</v>
      </c>
      <c r="K3" s="182"/>
      <c r="L3" s="63" t="s">
        <v>18</v>
      </c>
      <c r="M3" s="182"/>
      <c r="N3" s="63"/>
      <c r="O3" s="182"/>
      <c r="P3" s="63"/>
      <c r="Q3" s="64" t="s">
        <v>8</v>
      </c>
    </row>
    <row r="4" spans="1:20" s="39" customFormat="1" ht="11.25" customHeight="1" thickBot="1">
      <c r="A4" s="711">
        <f>'Week SetUp'!$A$10</f>
        <v>0</v>
      </c>
      <c r="B4" s="711"/>
      <c r="C4" s="711"/>
      <c r="D4" s="184"/>
      <c r="E4" s="184"/>
      <c r="F4" s="184">
        <f>'Week SetUp'!$C$10</f>
        <v>0</v>
      </c>
      <c r="G4" s="92"/>
      <c r="H4" s="184"/>
      <c r="I4" s="185"/>
      <c r="J4" s="186">
        <f>'Week SetUp'!$D$10</f>
        <v>0</v>
      </c>
      <c r="K4" s="185"/>
      <c r="L4" s="187">
        <f>'Week SetUp'!$A$12</f>
        <v>0</v>
      </c>
      <c r="M4" s="185"/>
      <c r="N4" s="184"/>
      <c r="O4" s="185"/>
      <c r="P4" s="184"/>
      <c r="Q4" s="76">
        <f>'Week SetUp'!$E$10</f>
        <v>0</v>
      </c>
    </row>
    <row r="5" spans="1:20" s="20" customFormat="1" ht="9.75">
      <c r="A5" s="188"/>
      <c r="B5" s="189" t="s">
        <v>52</v>
      </c>
      <c r="C5" s="189" t="s">
        <v>53</v>
      </c>
      <c r="D5" s="189" t="s">
        <v>54</v>
      </c>
      <c r="E5" s="190" t="s">
        <v>55</v>
      </c>
      <c r="F5" s="190" t="s">
        <v>14</v>
      </c>
      <c r="G5" s="190"/>
      <c r="H5" s="190" t="s">
        <v>56</v>
      </c>
      <c r="I5" s="190"/>
      <c r="J5" s="189" t="s">
        <v>57</v>
      </c>
      <c r="K5" s="191"/>
      <c r="L5" s="189" t="s">
        <v>58</v>
      </c>
      <c r="M5" s="191"/>
      <c r="N5" s="189" t="s">
        <v>59</v>
      </c>
      <c r="O5" s="191"/>
      <c r="P5" s="189" t="s">
        <v>60</v>
      </c>
      <c r="Q5" s="192"/>
    </row>
    <row r="6" spans="1:20" s="20" customFormat="1" ht="3.75" customHeight="1" thickBot="1">
      <c r="A6" s="193"/>
      <c r="B6" s="194"/>
      <c r="C6" s="91"/>
      <c r="D6" s="194"/>
      <c r="E6" s="195"/>
      <c r="F6" s="195"/>
      <c r="G6" s="196"/>
      <c r="H6" s="195"/>
      <c r="I6" s="197"/>
      <c r="J6" s="194"/>
      <c r="K6" s="197"/>
      <c r="L6" s="194"/>
      <c r="M6" s="197"/>
      <c r="N6" s="194"/>
      <c r="O6" s="197"/>
      <c r="P6" s="194"/>
      <c r="Q6" s="198"/>
    </row>
    <row r="7" spans="1:20" s="50" customFormat="1" ht="10.5" customHeight="1">
      <c r="A7" s="200">
        <v>1</v>
      </c>
      <c r="B7" s="202" t="str">
        <f>IF($D7="","",VLOOKUP($D7,'Girls Si Main Draw Prep'!$A$7:$P$22,15))</f>
        <v/>
      </c>
      <c r="C7" s="202" t="str">
        <f>IF($D7="","",VLOOKUP($D7,'Girls Si Main Draw Prep'!$A$7:$P$22,16))</f>
        <v/>
      </c>
      <c r="D7" s="203"/>
      <c r="E7" s="204" t="str">
        <f>UPPER(IF($D7="","",VLOOKUP($D7,'Girls Si Main Draw Prep'!$A$7:$P$22,2)))</f>
        <v/>
      </c>
      <c r="F7" s="204" t="str">
        <f>IF($D7="","",VLOOKUP($D7,'Girls Si Main Draw Prep'!$A$7:$P$22,3))</f>
        <v/>
      </c>
      <c r="G7" s="204"/>
      <c r="H7" s="204" t="str">
        <f>IF($D7="","",VLOOKUP($D7,'Girls Si Main Draw Prep'!$A$7:$P$22,4))</f>
        <v/>
      </c>
      <c r="I7" s="206"/>
      <c r="J7" s="205"/>
      <c r="K7" s="205"/>
      <c r="L7" s="205"/>
      <c r="M7" s="205"/>
      <c r="N7" s="208"/>
      <c r="O7" s="210"/>
      <c r="P7" s="211"/>
      <c r="Q7" s="212"/>
      <c r="R7" s="213"/>
      <c r="T7" s="214" t="e">
        <f>#REF!</f>
        <v>#REF!</v>
      </c>
    </row>
    <row r="8" spans="1:20" s="50" customFormat="1" ht="9.6" customHeight="1">
      <c r="A8" s="215"/>
      <c r="B8" s="216"/>
      <c r="C8" s="216"/>
      <c r="D8" s="216"/>
      <c r="E8" s="217"/>
      <c r="F8" s="217"/>
      <c r="G8" s="218"/>
      <c r="H8" s="219" t="s">
        <v>15</v>
      </c>
      <c r="I8" s="220"/>
      <c r="J8" s="221" t="str">
        <f>UPPER(IF(OR(I8="a",I8="as"),E7,IF(OR(I8="b",I8="bs"),E9,)))</f>
        <v/>
      </c>
      <c r="K8" s="221"/>
      <c r="L8" s="205"/>
      <c r="M8" s="205"/>
      <c r="N8" s="208"/>
      <c r="O8" s="210"/>
      <c r="P8" s="211"/>
      <c r="Q8" s="212"/>
      <c r="R8" s="213"/>
      <c r="T8" s="222" t="e">
        <f>#REF!</f>
        <v>#REF!</v>
      </c>
    </row>
    <row r="9" spans="1:20" s="50" customFormat="1" ht="9.6" customHeight="1">
      <c r="A9" s="215">
        <v>2</v>
      </c>
      <c r="B9" s="202" t="str">
        <f>IF($D9="","",VLOOKUP($D9,'Girls Si Main Draw Prep'!$A$7:$P$22,15))</f>
        <v/>
      </c>
      <c r="C9" s="202" t="str">
        <f>IF($D9="","",VLOOKUP($D9,'Girls Si Main Draw Prep'!$A$7:$P$22,16))</f>
        <v/>
      </c>
      <c r="D9" s="203"/>
      <c r="E9" s="223" t="str">
        <f>UPPER(IF($D9="","",VLOOKUP($D9,'Girls Si Main Draw Prep'!$A$7:$P$22,2)))</f>
        <v/>
      </c>
      <c r="F9" s="223" t="str">
        <f>IF($D9="","",VLOOKUP($D9,'Girls Si Main Draw Prep'!$A$7:$P$22,3))</f>
        <v/>
      </c>
      <c r="G9" s="223"/>
      <c r="H9" s="223" t="str">
        <f>IF($D9="","",VLOOKUP($D9,'Girls Si Main Draw Prep'!$A$7:$P$22,4))</f>
        <v/>
      </c>
      <c r="I9" s="224"/>
      <c r="J9" s="205"/>
      <c r="K9" s="225"/>
      <c r="L9" s="205"/>
      <c r="M9" s="205"/>
      <c r="N9" s="208"/>
      <c r="O9" s="210"/>
      <c r="P9" s="211"/>
      <c r="Q9" s="212"/>
      <c r="R9" s="213"/>
      <c r="T9" s="222" t="e">
        <f>#REF!</f>
        <v>#REF!</v>
      </c>
    </row>
    <row r="10" spans="1:20" s="50" customFormat="1" ht="9.6" customHeight="1">
      <c r="A10" s="215"/>
      <c r="B10" s="216"/>
      <c r="C10" s="216"/>
      <c r="D10" s="226"/>
      <c r="E10" s="217"/>
      <c r="F10" s="217"/>
      <c r="G10" s="218"/>
      <c r="H10" s="205"/>
      <c r="I10" s="227"/>
      <c r="J10" s="219" t="s">
        <v>15</v>
      </c>
      <c r="K10" s="228"/>
      <c r="L10" s="221" t="str">
        <f>UPPER(IF(OR(K10="a",K10="as"),J8,IF(OR(K10="b",K10="bs"),J12,)))</f>
        <v/>
      </c>
      <c r="M10" s="229"/>
      <c r="N10" s="230"/>
      <c r="O10" s="230"/>
      <c r="P10" s="211"/>
      <c r="Q10" s="212"/>
      <c r="R10" s="213"/>
      <c r="T10" s="222" t="e">
        <f>#REF!</f>
        <v>#REF!</v>
      </c>
    </row>
    <row r="11" spans="1:20" s="50" customFormat="1" ht="9.6" customHeight="1">
      <c r="A11" s="215">
        <v>3</v>
      </c>
      <c r="B11" s="202">
        <f>IF($D11="","",VLOOKUP($D11,'Girls Si Main Draw Prep'!$A$7:$P$22,15))</f>
        <v>0</v>
      </c>
      <c r="C11" s="202">
        <f>IF($D11="","",VLOOKUP($D11,'Girls Si Main Draw Prep'!$A$7:$P$22,16))</f>
        <v>0</v>
      </c>
      <c r="D11" s="203">
        <v>24</v>
      </c>
      <c r="E11" s="223" t="str">
        <f>UPPER(IF($D11="","",VLOOKUP($D11,'Girls Si Main Draw Prep'!$A$7:$P$22,2)))</f>
        <v/>
      </c>
      <c r="F11" s="223">
        <f>IF($D11="","",VLOOKUP($D11,'Girls Si Main Draw Prep'!$A$7:$P$22,3))</f>
        <v>0</v>
      </c>
      <c r="G11" s="223"/>
      <c r="H11" s="223">
        <f>IF($D11="","",VLOOKUP($D11,'Girls Si Main Draw Prep'!$A$7:$P$22,4))</f>
        <v>0</v>
      </c>
      <c r="I11" s="206"/>
      <c r="J11" s="205"/>
      <c r="K11" s="231"/>
      <c r="L11" s="205"/>
      <c r="M11" s="232"/>
      <c r="N11" s="230"/>
      <c r="O11" s="230"/>
      <c r="P11" s="211"/>
      <c r="Q11" s="212"/>
      <c r="R11" s="213"/>
      <c r="T11" s="222" t="e">
        <f>#REF!</f>
        <v>#REF!</v>
      </c>
    </row>
    <row r="12" spans="1:20" s="50" customFormat="1" ht="9.6" customHeight="1">
      <c r="A12" s="215"/>
      <c r="B12" s="216"/>
      <c r="C12" s="216"/>
      <c r="D12" s="226"/>
      <c r="E12" s="217"/>
      <c r="F12" s="217"/>
      <c r="G12" s="218"/>
      <c r="H12" s="219" t="s">
        <v>15</v>
      </c>
      <c r="I12" s="220"/>
      <c r="J12" s="221" t="str">
        <f>UPPER(IF(OR(I12="a",I12="as"),E11,IF(OR(I12="b",I12="bs"),E13,)))</f>
        <v/>
      </c>
      <c r="K12" s="233"/>
      <c r="L12" s="205"/>
      <c r="M12" s="232"/>
      <c r="N12" s="230"/>
      <c r="O12" s="230"/>
      <c r="P12" s="211"/>
      <c r="Q12" s="212"/>
      <c r="R12" s="213"/>
      <c r="T12" s="222" t="e">
        <f>#REF!</f>
        <v>#REF!</v>
      </c>
    </row>
    <row r="13" spans="1:20" s="50" customFormat="1" ht="9.6" customHeight="1">
      <c r="A13" s="215">
        <v>4</v>
      </c>
      <c r="B13" s="202" t="str">
        <f>IF($D13="","",VLOOKUP($D13,'Girls Si Main Draw Prep'!$A$7:$P$22,15))</f>
        <v/>
      </c>
      <c r="C13" s="202" t="str">
        <f>IF($D13="","",VLOOKUP($D13,'Girls Si Main Draw Prep'!$A$7:$P$22,16))</f>
        <v/>
      </c>
      <c r="D13" s="203"/>
      <c r="E13" s="223" t="str">
        <f>UPPER(IF($D13="","",VLOOKUP($D13,'Girls Si Main Draw Prep'!$A$7:$P$22,2)))</f>
        <v/>
      </c>
      <c r="F13" s="223" t="str">
        <f>IF($D13="","",VLOOKUP($D13,'Girls Si Main Draw Prep'!$A$7:$P$22,3))</f>
        <v/>
      </c>
      <c r="G13" s="223"/>
      <c r="H13" s="223" t="str">
        <f>IF($D13="","",VLOOKUP($D13,'Girls Si Main Draw Prep'!$A$7:$P$22,4))</f>
        <v/>
      </c>
      <c r="I13" s="234"/>
      <c r="J13" s="205"/>
      <c r="K13" s="205"/>
      <c r="L13" s="205"/>
      <c r="M13" s="232"/>
      <c r="N13" s="230"/>
      <c r="O13" s="230"/>
      <c r="P13" s="211"/>
      <c r="Q13" s="212"/>
      <c r="R13" s="213"/>
      <c r="T13" s="222" t="e">
        <f>#REF!</f>
        <v>#REF!</v>
      </c>
    </row>
    <row r="14" spans="1:20" s="50" customFormat="1" ht="9.6" customHeight="1">
      <c r="A14" s="215"/>
      <c r="B14" s="216"/>
      <c r="C14" s="216"/>
      <c r="D14" s="226"/>
      <c r="E14" s="205"/>
      <c r="F14" s="205"/>
      <c r="G14" s="68"/>
      <c r="H14" s="235"/>
      <c r="I14" s="227"/>
      <c r="J14" s="205"/>
      <c r="K14" s="205"/>
      <c r="L14" s="219" t="s">
        <v>15</v>
      </c>
      <c r="M14" s="228"/>
      <c r="N14" s="221" t="str">
        <f>UPPER(IF(OR(M14="a",M14="as"),L10,IF(OR(M14="b",M14="bs"),L18,)))</f>
        <v/>
      </c>
      <c r="O14" s="229"/>
      <c r="P14" s="211"/>
      <c r="Q14" s="212"/>
      <c r="R14" s="213"/>
      <c r="T14" s="222" t="e">
        <f>#REF!</f>
        <v>#REF!</v>
      </c>
    </row>
    <row r="15" spans="1:20" s="50" customFormat="1" ht="9.6" customHeight="1">
      <c r="A15" s="200">
        <v>5</v>
      </c>
      <c r="B15" s="202" t="str">
        <f>IF($D15="","",VLOOKUP($D15,'Girls Si Main Draw Prep'!$A$7:$P$22,15))</f>
        <v/>
      </c>
      <c r="C15" s="202" t="str">
        <f>IF($D15="","",VLOOKUP($D15,'Girls Si Main Draw Prep'!$A$7:$P$22,16))</f>
        <v/>
      </c>
      <c r="D15" s="203"/>
      <c r="E15" s="204" t="str">
        <f>UPPER(IF($D15="","",VLOOKUP($D15,'Girls Si Main Draw Prep'!$A$7:$P$22,2)))</f>
        <v/>
      </c>
      <c r="F15" s="204" t="str">
        <f>IF($D15="","",VLOOKUP($D15,'Girls Si Main Draw Prep'!$A$7:$P$22,3))</f>
        <v/>
      </c>
      <c r="G15" s="204"/>
      <c r="H15" s="204" t="str">
        <f>IF($D15="","",VLOOKUP($D15,'Girls Si Main Draw Prep'!$A$7:$P$22,4))</f>
        <v/>
      </c>
      <c r="I15" s="236"/>
      <c r="J15" s="205"/>
      <c r="K15" s="205"/>
      <c r="L15" s="205"/>
      <c r="M15" s="232"/>
      <c r="N15" s="205"/>
      <c r="O15" s="232"/>
      <c r="P15" s="211"/>
      <c r="Q15" s="212"/>
      <c r="R15" s="213"/>
      <c r="T15" s="222" t="e">
        <f>#REF!</f>
        <v>#REF!</v>
      </c>
    </row>
    <row r="16" spans="1:20" s="50" customFormat="1" ht="9.6" customHeight="1" thickBot="1">
      <c r="A16" s="215"/>
      <c r="B16" s="216"/>
      <c r="C16" s="216"/>
      <c r="D16" s="226"/>
      <c r="E16" s="217"/>
      <c r="F16" s="217"/>
      <c r="G16" s="218"/>
      <c r="H16" s="219" t="s">
        <v>15</v>
      </c>
      <c r="I16" s="220"/>
      <c r="J16" s="221" t="str">
        <f>UPPER(IF(OR(I16="a",I16="as"),E15,IF(OR(I16="b",I16="bs"),E17,)))</f>
        <v/>
      </c>
      <c r="K16" s="221"/>
      <c r="L16" s="205"/>
      <c r="M16" s="232"/>
      <c r="N16" s="230"/>
      <c r="O16" s="232"/>
      <c r="P16" s="211"/>
      <c r="Q16" s="212"/>
      <c r="R16" s="213"/>
      <c r="T16" s="237" t="e">
        <f>#REF!</f>
        <v>#REF!</v>
      </c>
    </row>
    <row r="17" spans="1:18" s="50" customFormat="1" ht="9.6" customHeight="1">
      <c r="A17" s="215">
        <v>6</v>
      </c>
      <c r="B17" s="202" t="str">
        <f>IF($D17="","",VLOOKUP($D17,'Girls Si Main Draw Prep'!$A$7:$P$22,15))</f>
        <v/>
      </c>
      <c r="C17" s="202" t="str">
        <f>IF($D17="","",VLOOKUP($D17,'Girls Si Main Draw Prep'!$A$7:$P$22,16))</f>
        <v/>
      </c>
      <c r="D17" s="203"/>
      <c r="E17" s="223" t="str">
        <f>UPPER(IF($D17="","",VLOOKUP($D17,'Girls Si Main Draw Prep'!$A$7:$P$22,2)))</f>
        <v/>
      </c>
      <c r="F17" s="223" t="str">
        <f>IF($D17="","",VLOOKUP($D17,'Girls Si Main Draw Prep'!$A$7:$P$22,3))</f>
        <v/>
      </c>
      <c r="G17" s="223"/>
      <c r="H17" s="223" t="str">
        <f>IF($D17="","",VLOOKUP($D17,'Girls Si Main Draw Prep'!$A$7:$P$22,4))</f>
        <v/>
      </c>
      <c r="I17" s="224"/>
      <c r="J17" s="205"/>
      <c r="K17" s="225"/>
      <c r="L17" s="205"/>
      <c r="M17" s="232"/>
      <c r="N17" s="230"/>
      <c r="O17" s="232"/>
      <c r="P17" s="211"/>
      <c r="Q17" s="212"/>
      <c r="R17" s="213"/>
    </row>
    <row r="18" spans="1:18" s="50" customFormat="1" ht="9.6" customHeight="1">
      <c r="A18" s="215"/>
      <c r="B18" s="216"/>
      <c r="C18" s="216"/>
      <c r="D18" s="226"/>
      <c r="E18" s="217"/>
      <c r="F18" s="217"/>
      <c r="G18" s="218"/>
      <c r="H18" s="205"/>
      <c r="I18" s="227"/>
      <c r="J18" s="219" t="s">
        <v>15</v>
      </c>
      <c r="K18" s="228"/>
      <c r="L18" s="221" t="str">
        <f>UPPER(IF(OR(K18="a",K18="as"),J16,IF(OR(K18="b",K18="bs"),J20,)))</f>
        <v/>
      </c>
      <c r="M18" s="238"/>
      <c r="N18" s="230"/>
      <c r="O18" s="232"/>
      <c r="P18" s="211"/>
      <c r="Q18" s="212"/>
      <c r="R18" s="213"/>
    </row>
    <row r="19" spans="1:18" s="50" customFormat="1" ht="9.6" customHeight="1">
      <c r="A19" s="215">
        <v>7</v>
      </c>
      <c r="B19" s="202" t="str">
        <f>IF($D19="","",VLOOKUP($D19,'Girls Si Main Draw Prep'!$A$7:$P$22,15))</f>
        <v/>
      </c>
      <c r="C19" s="202" t="str">
        <f>IF($D19="","",VLOOKUP($D19,'Girls Si Main Draw Prep'!$A$7:$P$22,16))</f>
        <v/>
      </c>
      <c r="D19" s="203"/>
      <c r="E19" s="223" t="str">
        <f>UPPER(IF($D19="","",VLOOKUP($D19,'Girls Si Main Draw Prep'!$A$7:$P$22,2)))</f>
        <v/>
      </c>
      <c r="F19" s="223" t="str">
        <f>IF($D19="","",VLOOKUP($D19,'Girls Si Main Draw Prep'!$A$7:$P$22,3))</f>
        <v/>
      </c>
      <c r="G19" s="223"/>
      <c r="H19" s="223" t="str">
        <f>IF($D19="","",VLOOKUP($D19,'Girls Si Main Draw Prep'!$A$7:$P$22,4))</f>
        <v/>
      </c>
      <c r="I19" s="206"/>
      <c r="J19" s="205"/>
      <c r="K19" s="231"/>
      <c r="L19" s="205"/>
      <c r="M19" s="230"/>
      <c r="N19" s="230"/>
      <c r="O19" s="232"/>
      <c r="P19" s="211"/>
      <c r="Q19" s="212"/>
      <c r="R19" s="213"/>
    </row>
    <row r="20" spans="1:18" s="50" customFormat="1" ht="9.6" customHeight="1">
      <c r="A20" s="215"/>
      <c r="B20" s="216"/>
      <c r="C20" s="216"/>
      <c r="D20" s="216"/>
      <c r="E20" s="217"/>
      <c r="F20" s="217"/>
      <c r="G20" s="218"/>
      <c r="H20" s="219" t="s">
        <v>15</v>
      </c>
      <c r="I20" s="220"/>
      <c r="J20" s="221" t="str">
        <f>UPPER(IF(OR(I20="a",I20="as"),E19,IF(OR(I20="b",I20="bs"),E21,)))</f>
        <v/>
      </c>
      <c r="K20" s="233"/>
      <c r="L20" s="205"/>
      <c r="M20" s="230"/>
      <c r="N20" s="230"/>
      <c r="O20" s="232"/>
      <c r="P20" s="211"/>
      <c r="Q20" s="212"/>
      <c r="R20" s="213"/>
    </row>
    <row r="21" spans="1:18" s="50" customFormat="1" ht="9.6" customHeight="1">
      <c r="A21" s="215">
        <v>8</v>
      </c>
      <c r="B21" s="202" t="str">
        <f>IF($D21="","",VLOOKUP($D21,'Girls Si Main Draw Prep'!$A$7:$P$22,15))</f>
        <v/>
      </c>
      <c r="C21" s="202" t="str">
        <f>IF($D21="","",VLOOKUP($D21,'Girls Si Main Draw Prep'!$A$7:$P$22,16))</f>
        <v/>
      </c>
      <c r="D21" s="203"/>
      <c r="E21" s="223" t="str">
        <f>UPPER(IF($D21="","",VLOOKUP($D21,'Girls Si Main Draw Prep'!$A$7:$P$22,2)))</f>
        <v/>
      </c>
      <c r="F21" s="223" t="str">
        <f>IF($D21="","",VLOOKUP($D21,'Girls Si Main Draw Prep'!$A$7:$P$22,3))</f>
        <v/>
      </c>
      <c r="G21" s="223"/>
      <c r="H21" s="223" t="str">
        <f>IF($D21="","",VLOOKUP($D21,'Girls Si Main Draw Prep'!$A$7:$P$22,4))</f>
        <v/>
      </c>
      <c r="I21" s="234"/>
      <c r="J21" s="205"/>
      <c r="K21" s="205"/>
      <c r="L21" s="205"/>
      <c r="M21" s="230"/>
      <c r="N21" s="230"/>
      <c r="O21" s="232"/>
      <c r="P21" s="211"/>
      <c r="Q21" s="212"/>
      <c r="R21" s="213"/>
    </row>
    <row r="22" spans="1:18" s="50" customFormat="1" ht="9.6" customHeight="1">
      <c r="A22" s="215"/>
      <c r="B22" s="216"/>
      <c r="C22" s="216"/>
      <c r="D22" s="216"/>
      <c r="E22" s="235"/>
      <c r="F22" s="235"/>
      <c r="G22" s="239"/>
      <c r="H22" s="235"/>
      <c r="I22" s="227"/>
      <c r="J22" s="205"/>
      <c r="K22" s="205"/>
      <c r="L22" s="205"/>
      <c r="M22" s="230"/>
      <c r="N22" s="219" t="s">
        <v>15</v>
      </c>
      <c r="O22" s="228"/>
      <c r="P22" s="221" t="str">
        <f>UPPER(IF(OR(O22="a",O22="as"),N14,IF(OR(O22="b",O22="bs"),N30,)))</f>
        <v/>
      </c>
      <c r="Q22" s="229"/>
      <c r="R22" s="213"/>
    </row>
    <row r="23" spans="1:18" s="50" customFormat="1" ht="9.6" customHeight="1">
      <c r="A23" s="215">
        <v>9</v>
      </c>
      <c r="B23" s="202" t="str">
        <f>IF($D23="","",VLOOKUP($D23,'Girls Si Main Draw Prep'!$A$7:$P$22,15))</f>
        <v/>
      </c>
      <c r="C23" s="202" t="str">
        <f>IF($D23="","",VLOOKUP($D23,'Girls Si Main Draw Prep'!$A$7:$P$22,16))</f>
        <v/>
      </c>
      <c r="D23" s="203"/>
      <c r="E23" s="223" t="str">
        <f>UPPER(IF($D23="","",VLOOKUP($D23,'Girls Si Main Draw Prep'!$A$7:$P$22,2)))</f>
        <v/>
      </c>
      <c r="F23" s="223" t="str">
        <f>IF($D23="","",VLOOKUP($D23,'Girls Si Main Draw Prep'!$A$7:$P$22,3))</f>
        <v/>
      </c>
      <c r="G23" s="223"/>
      <c r="H23" s="223" t="str">
        <f>IF($D23="","",VLOOKUP($D23,'Girls Si Main Draw Prep'!$A$7:$P$22,4))</f>
        <v/>
      </c>
      <c r="I23" s="206"/>
      <c r="J23" s="205"/>
      <c r="K23" s="205"/>
      <c r="L23" s="205"/>
      <c r="M23" s="230"/>
      <c r="N23" s="205"/>
      <c r="O23" s="232"/>
      <c r="P23" s="205"/>
      <c r="Q23" s="230"/>
      <c r="R23" s="213"/>
    </row>
    <row r="24" spans="1:18" s="50" customFormat="1" ht="9.6" customHeight="1">
      <c r="A24" s="215"/>
      <c r="B24" s="216"/>
      <c r="C24" s="216"/>
      <c r="D24" s="216"/>
      <c r="E24" s="217"/>
      <c r="F24" s="217"/>
      <c r="G24" s="218"/>
      <c r="H24" s="219" t="s">
        <v>15</v>
      </c>
      <c r="I24" s="220"/>
      <c r="J24" s="221" t="str">
        <f>UPPER(IF(OR(I24="a",I24="as"),E23,IF(OR(I24="b",I24="bs"),E25,)))</f>
        <v/>
      </c>
      <c r="K24" s="221"/>
      <c r="L24" s="205"/>
      <c r="M24" s="230"/>
      <c r="N24" s="230"/>
      <c r="O24" s="232"/>
      <c r="P24" s="211"/>
      <c r="Q24" s="212"/>
      <c r="R24" s="213"/>
    </row>
    <row r="25" spans="1:18" s="50" customFormat="1" ht="9.6" customHeight="1">
      <c r="A25" s="215">
        <v>10</v>
      </c>
      <c r="B25" s="202" t="str">
        <f>IF($D25="","",VLOOKUP($D25,'Girls Si Main Draw Prep'!$A$7:$P$22,15))</f>
        <v/>
      </c>
      <c r="C25" s="202" t="str">
        <f>IF($D25="","",VLOOKUP($D25,'Girls Si Main Draw Prep'!$A$7:$P$22,16))</f>
        <v/>
      </c>
      <c r="D25" s="203"/>
      <c r="E25" s="223" t="str">
        <f>UPPER(IF($D25="","",VLOOKUP($D25,'Girls Si Main Draw Prep'!$A$7:$P$22,2)))</f>
        <v/>
      </c>
      <c r="F25" s="223" t="str">
        <f>IF($D25="","",VLOOKUP($D25,'Girls Si Main Draw Prep'!$A$7:$P$22,3))</f>
        <v/>
      </c>
      <c r="G25" s="223"/>
      <c r="H25" s="223" t="str">
        <f>IF($D25="","",VLOOKUP($D25,'Girls Si Main Draw Prep'!$A$7:$P$22,4))</f>
        <v/>
      </c>
      <c r="I25" s="224"/>
      <c r="J25" s="205"/>
      <c r="K25" s="225"/>
      <c r="L25" s="205"/>
      <c r="M25" s="230"/>
      <c r="N25" s="230"/>
      <c r="O25" s="232"/>
      <c r="P25" s="211"/>
      <c r="Q25" s="212"/>
      <c r="R25" s="213"/>
    </row>
    <row r="26" spans="1:18" s="50" customFormat="1" ht="9.6" customHeight="1">
      <c r="A26" s="215"/>
      <c r="B26" s="216"/>
      <c r="C26" s="216"/>
      <c r="D26" s="226"/>
      <c r="E26" s="217"/>
      <c r="F26" s="217"/>
      <c r="G26" s="218"/>
      <c r="H26" s="205"/>
      <c r="I26" s="227"/>
      <c r="J26" s="219" t="s">
        <v>15</v>
      </c>
      <c r="K26" s="228"/>
      <c r="L26" s="221" t="str">
        <f>UPPER(IF(OR(K26="a",K26="as"),J24,IF(OR(K26="b",K26="bs"),J28,)))</f>
        <v/>
      </c>
      <c r="M26" s="229"/>
      <c r="N26" s="230"/>
      <c r="O26" s="232"/>
      <c r="P26" s="211"/>
      <c r="Q26" s="212"/>
      <c r="R26" s="213"/>
    </row>
    <row r="27" spans="1:18" s="50" customFormat="1" ht="9.6" customHeight="1">
      <c r="A27" s="215">
        <v>11</v>
      </c>
      <c r="B27" s="202" t="str">
        <f>IF($D27="","",VLOOKUP($D27,'Girls Si Main Draw Prep'!$A$7:$P$22,15))</f>
        <v/>
      </c>
      <c r="C27" s="202" t="str">
        <f>IF($D27="","",VLOOKUP($D27,'Girls Si Main Draw Prep'!$A$7:$P$22,16))</f>
        <v/>
      </c>
      <c r="D27" s="203"/>
      <c r="E27" s="223" t="str">
        <f>UPPER(IF($D27="","",VLOOKUP($D27,'Girls Si Main Draw Prep'!$A$7:$P$22,2)))</f>
        <v/>
      </c>
      <c r="F27" s="223" t="str">
        <f>IF($D27="","",VLOOKUP($D27,'Girls Si Main Draw Prep'!$A$7:$P$22,3))</f>
        <v/>
      </c>
      <c r="G27" s="223"/>
      <c r="H27" s="223" t="str">
        <f>IF($D27="","",VLOOKUP($D27,'Girls Si Main Draw Prep'!$A$7:$P$22,4))</f>
        <v/>
      </c>
      <c r="I27" s="206"/>
      <c r="J27" s="205"/>
      <c r="K27" s="231"/>
      <c r="L27" s="205"/>
      <c r="M27" s="232"/>
      <c r="N27" s="230"/>
      <c r="O27" s="232"/>
      <c r="P27" s="211"/>
      <c r="Q27" s="212"/>
      <c r="R27" s="213"/>
    </row>
    <row r="28" spans="1:18" s="50" customFormat="1" ht="9.6" customHeight="1">
      <c r="A28" s="241"/>
      <c r="B28" s="216"/>
      <c r="C28" s="216"/>
      <c r="D28" s="226"/>
      <c r="E28" s="217"/>
      <c r="F28" s="217"/>
      <c r="G28" s="218"/>
      <c r="H28" s="219" t="s">
        <v>15</v>
      </c>
      <c r="I28" s="220"/>
      <c r="J28" s="221" t="str">
        <f>UPPER(IF(OR(I28="a",I28="as"),E27,IF(OR(I28="b",I28="bs"),E29,)))</f>
        <v/>
      </c>
      <c r="K28" s="233"/>
      <c r="L28" s="205"/>
      <c r="M28" s="232"/>
      <c r="N28" s="230"/>
      <c r="O28" s="232"/>
      <c r="P28" s="211"/>
      <c r="Q28" s="212"/>
      <c r="R28" s="213"/>
    </row>
    <row r="29" spans="1:18" s="50" customFormat="1" ht="9.6" customHeight="1">
      <c r="A29" s="200">
        <v>12</v>
      </c>
      <c r="B29" s="202" t="str">
        <f>IF($D29="","",VLOOKUP($D29,'Girls Si Main Draw Prep'!$A$7:$P$22,15))</f>
        <v/>
      </c>
      <c r="C29" s="202" t="str">
        <f>IF($D29="","",VLOOKUP($D29,'Girls Si Main Draw Prep'!$A$7:$P$22,16))</f>
        <v/>
      </c>
      <c r="D29" s="203"/>
      <c r="E29" s="204" t="str">
        <f>UPPER(IF($D29="","",VLOOKUP($D29,'Girls Si Main Draw Prep'!$A$7:$P$22,2)))</f>
        <v/>
      </c>
      <c r="F29" s="204" t="str">
        <f>IF($D29="","",VLOOKUP($D29,'Girls Si Main Draw Prep'!$A$7:$P$22,3))</f>
        <v/>
      </c>
      <c r="G29" s="204"/>
      <c r="H29" s="204" t="str">
        <f>IF($D29="","",VLOOKUP($D29,'Girls Si Main Draw Prep'!$A$7:$P$22,4))</f>
        <v/>
      </c>
      <c r="I29" s="234"/>
      <c r="J29" s="205"/>
      <c r="K29" s="205"/>
      <c r="L29" s="205"/>
      <c r="M29" s="232"/>
      <c r="N29" s="230"/>
      <c r="O29" s="232"/>
      <c r="P29" s="211"/>
      <c r="Q29" s="212"/>
      <c r="R29" s="213"/>
    </row>
    <row r="30" spans="1:18" s="50" customFormat="1" ht="9.6" customHeight="1">
      <c r="A30" s="215"/>
      <c r="B30" s="216"/>
      <c r="C30" s="216"/>
      <c r="D30" s="226"/>
      <c r="E30" s="205"/>
      <c r="F30" s="205"/>
      <c r="G30" s="68"/>
      <c r="H30" s="235"/>
      <c r="I30" s="227"/>
      <c r="J30" s="205"/>
      <c r="K30" s="205"/>
      <c r="L30" s="219" t="s">
        <v>15</v>
      </c>
      <c r="M30" s="228"/>
      <c r="N30" s="221" t="str">
        <f>UPPER(IF(OR(M30="a",M30="as"),L26,IF(OR(M30="b",M30="bs"),L34,)))</f>
        <v/>
      </c>
      <c r="O30" s="238"/>
      <c r="P30" s="211"/>
      <c r="Q30" s="212"/>
      <c r="R30" s="213"/>
    </row>
    <row r="31" spans="1:18" s="50" customFormat="1" ht="9.6" customHeight="1">
      <c r="A31" s="215">
        <v>13</v>
      </c>
      <c r="B31" s="202" t="str">
        <f>IF($D31="","",VLOOKUP($D31,'Girls Si Main Draw Prep'!$A$7:$P$22,15))</f>
        <v/>
      </c>
      <c r="C31" s="202" t="str">
        <f>IF($D31="","",VLOOKUP($D31,'Girls Si Main Draw Prep'!$A$7:$P$22,16))</f>
        <v/>
      </c>
      <c r="D31" s="203"/>
      <c r="E31" s="223" t="str">
        <f>UPPER(IF($D31="","",VLOOKUP($D31,'Girls Si Main Draw Prep'!$A$7:$P$22,2)))</f>
        <v/>
      </c>
      <c r="F31" s="223" t="str">
        <f>IF($D31="","",VLOOKUP($D31,'Girls Si Main Draw Prep'!$A$7:$P$22,3))</f>
        <v/>
      </c>
      <c r="G31" s="223"/>
      <c r="H31" s="223" t="str">
        <f>IF($D31="","",VLOOKUP($D31,'Girls Si Main Draw Prep'!$A$7:$P$22,4))</f>
        <v/>
      </c>
      <c r="I31" s="236"/>
      <c r="J31" s="205"/>
      <c r="K31" s="205"/>
      <c r="L31" s="205"/>
      <c r="M31" s="232"/>
      <c r="N31" s="205"/>
      <c r="O31" s="230"/>
      <c r="P31" s="211"/>
      <c r="Q31" s="212"/>
      <c r="R31" s="213"/>
    </row>
    <row r="32" spans="1:18" s="50" customFormat="1" ht="9.6" customHeight="1">
      <c r="A32" s="215"/>
      <c r="B32" s="216"/>
      <c r="C32" s="216"/>
      <c r="D32" s="226"/>
      <c r="E32" s="217"/>
      <c r="F32" s="217"/>
      <c r="G32" s="218"/>
      <c r="H32" s="219" t="s">
        <v>15</v>
      </c>
      <c r="I32" s="220"/>
      <c r="J32" s="221" t="str">
        <f>UPPER(IF(OR(I32="a",I32="as"),E31,IF(OR(I32="b",I32="bs"),E33,)))</f>
        <v/>
      </c>
      <c r="K32" s="221"/>
      <c r="L32" s="205"/>
      <c r="M32" s="232"/>
      <c r="N32" s="230"/>
      <c r="O32" s="230"/>
      <c r="P32" s="211"/>
      <c r="Q32" s="212"/>
      <c r="R32" s="213"/>
    </row>
    <row r="33" spans="1:18" s="50" customFormat="1" ht="9.6" customHeight="1">
      <c r="A33" s="215">
        <v>14</v>
      </c>
      <c r="B33" s="202" t="str">
        <f>IF($D33="","",VLOOKUP($D33,'Girls Si Main Draw Prep'!$A$7:$P$22,15))</f>
        <v/>
      </c>
      <c r="C33" s="202" t="str">
        <f>IF($D33="","",VLOOKUP($D33,'Girls Si Main Draw Prep'!$A$7:$P$22,16))</f>
        <v/>
      </c>
      <c r="D33" s="203"/>
      <c r="E33" s="223" t="str">
        <f>UPPER(IF($D33="","",VLOOKUP($D33,'Girls Si Main Draw Prep'!$A$7:$P$22,2)))</f>
        <v/>
      </c>
      <c r="F33" s="223" t="str">
        <f>IF($D33="","",VLOOKUP($D33,'Girls Si Main Draw Prep'!$A$7:$P$22,3))</f>
        <v/>
      </c>
      <c r="G33" s="223"/>
      <c r="H33" s="223" t="str">
        <f>IF($D33="","",VLOOKUP($D33,'Girls Si Main Draw Prep'!$A$7:$P$22,4))</f>
        <v/>
      </c>
      <c r="I33" s="224"/>
      <c r="J33" s="205"/>
      <c r="K33" s="225"/>
      <c r="L33" s="205"/>
      <c r="M33" s="232"/>
      <c r="N33" s="230"/>
      <c r="O33" s="230"/>
      <c r="P33" s="211"/>
      <c r="Q33" s="212"/>
      <c r="R33" s="213"/>
    </row>
    <row r="34" spans="1:18" s="50" customFormat="1" ht="9.6" customHeight="1">
      <c r="A34" s="215"/>
      <c r="B34" s="216"/>
      <c r="C34" s="216"/>
      <c r="D34" s="226"/>
      <c r="E34" s="217"/>
      <c r="F34" s="217"/>
      <c r="G34" s="218"/>
      <c r="H34" s="205"/>
      <c r="I34" s="227"/>
      <c r="J34" s="219" t="s">
        <v>15</v>
      </c>
      <c r="K34" s="228"/>
      <c r="L34" s="221" t="str">
        <f>UPPER(IF(OR(K34="a",K34="as"),J32,IF(OR(K34="b",K34="bs"),J36,)))</f>
        <v/>
      </c>
      <c r="M34" s="238"/>
      <c r="N34" s="230"/>
      <c r="O34" s="230"/>
      <c r="P34" s="211"/>
      <c r="Q34" s="212"/>
      <c r="R34" s="213"/>
    </row>
    <row r="35" spans="1:18" s="50" customFormat="1" ht="9.6" customHeight="1">
      <c r="A35" s="215">
        <v>15</v>
      </c>
      <c r="B35" s="202" t="str">
        <f>IF($D35="","",VLOOKUP($D35,'Girls Si Main Draw Prep'!$A$7:$P$22,15))</f>
        <v/>
      </c>
      <c r="C35" s="202" t="str">
        <f>IF($D35="","",VLOOKUP($D35,'Girls Si Main Draw Prep'!$A$7:$P$22,16))</f>
        <v/>
      </c>
      <c r="D35" s="203"/>
      <c r="E35" s="223" t="str">
        <f>UPPER(IF($D35="","",VLOOKUP($D35,'Girls Si Main Draw Prep'!$A$7:$P$22,2)))</f>
        <v/>
      </c>
      <c r="F35" s="223" t="str">
        <f>IF($D35="","",VLOOKUP($D35,'Girls Si Main Draw Prep'!$A$7:$P$22,3))</f>
        <v/>
      </c>
      <c r="G35" s="223"/>
      <c r="H35" s="223" t="str">
        <f>IF($D35="","",VLOOKUP($D35,'Girls Si Main Draw Prep'!$A$7:$P$22,4))</f>
        <v/>
      </c>
      <c r="I35" s="206"/>
      <c r="J35" s="205"/>
      <c r="K35" s="231"/>
      <c r="L35" s="205"/>
      <c r="M35" s="230"/>
      <c r="N35" s="230"/>
      <c r="O35" s="230"/>
      <c r="P35" s="211"/>
      <c r="Q35" s="212"/>
      <c r="R35" s="213"/>
    </row>
    <row r="36" spans="1:18" s="50" customFormat="1" ht="9.6" customHeight="1">
      <c r="A36" s="215"/>
      <c r="B36" s="216"/>
      <c r="C36" s="216"/>
      <c r="D36" s="216"/>
      <c r="E36" s="217"/>
      <c r="F36" s="217"/>
      <c r="G36" s="218"/>
      <c r="H36" s="219" t="s">
        <v>15</v>
      </c>
      <c r="I36" s="220"/>
      <c r="J36" s="221" t="str">
        <f>UPPER(IF(OR(I36="a",I36="as"),E35,IF(OR(I36="b",I36="bs"),E37,)))</f>
        <v/>
      </c>
      <c r="K36" s="233"/>
      <c r="L36" s="205"/>
      <c r="M36" s="230"/>
      <c r="N36" s="230"/>
      <c r="O36" s="230"/>
      <c r="P36" s="211"/>
      <c r="Q36" s="212"/>
      <c r="R36" s="213"/>
    </row>
    <row r="37" spans="1:18" s="50" customFormat="1" ht="9.6" customHeight="1">
      <c r="A37" s="200">
        <v>16</v>
      </c>
      <c r="B37" s="202" t="str">
        <f>IF($D37="","",VLOOKUP($D37,'Girls Si Main Draw Prep'!$A$7:$P$22,15))</f>
        <v/>
      </c>
      <c r="C37" s="202" t="str">
        <f>IF($D37="","",VLOOKUP($D37,'Girls Si Main Draw Prep'!$A$7:$P$22,16))</f>
        <v/>
      </c>
      <c r="D37" s="203"/>
      <c r="E37" s="204" t="str">
        <f>UPPER(IF($D37="","",VLOOKUP($D37,'Girls Si Main Draw Prep'!$A$7:$P$22,2)))</f>
        <v/>
      </c>
      <c r="F37" s="204" t="str">
        <f>IF($D37="","",VLOOKUP($D37,'Girls Si Main Draw Prep'!$A$7:$P$22,3))</f>
        <v/>
      </c>
      <c r="G37" s="223"/>
      <c r="H37" s="204" t="str">
        <f>IF($D37="","",VLOOKUP($D37,'Girls Si Main Draw Prep'!$A$7:$P$22,4))</f>
        <v/>
      </c>
      <c r="I37" s="234"/>
      <c r="J37" s="205"/>
      <c r="K37" s="205"/>
      <c r="L37" s="205"/>
      <c r="M37" s="230"/>
      <c r="N37" s="230"/>
      <c r="O37" s="230"/>
      <c r="P37" s="211"/>
      <c r="Q37" s="212"/>
      <c r="R37" s="213"/>
    </row>
    <row r="38" spans="1:18" s="50" customFormat="1" ht="9.6" customHeight="1">
      <c r="A38" s="242"/>
      <c r="B38" s="216"/>
      <c r="C38" s="216"/>
      <c r="D38" s="216"/>
      <c r="E38" s="235"/>
      <c r="F38" s="235"/>
      <c r="G38" s="239"/>
      <c r="H38" s="205"/>
      <c r="I38" s="227"/>
      <c r="J38" s="205"/>
      <c r="K38" s="205"/>
      <c r="L38" s="205"/>
      <c r="M38" s="230"/>
      <c r="N38" s="230"/>
      <c r="O38" s="230"/>
      <c r="P38" s="211"/>
      <c r="Q38" s="212"/>
      <c r="R38" s="213"/>
    </row>
    <row r="39" spans="1:18" s="50" customFormat="1" ht="9.6" customHeight="1">
      <c r="A39" s="243"/>
      <c r="B39" s="207"/>
      <c r="C39" s="207"/>
      <c r="D39" s="216"/>
      <c r="E39" s="207"/>
      <c r="F39" s="207"/>
      <c r="G39" s="207"/>
      <c r="H39" s="207"/>
      <c r="I39" s="216"/>
      <c r="J39" s="207"/>
      <c r="K39" s="207"/>
      <c r="L39" s="207"/>
      <c r="M39" s="244"/>
      <c r="N39" s="244"/>
      <c r="O39" s="244"/>
      <c r="P39" s="211"/>
      <c r="Q39" s="212"/>
      <c r="R39" s="213"/>
    </row>
    <row r="40" spans="1:18" s="50" customFormat="1" ht="9.6" customHeight="1">
      <c r="A40" s="242"/>
      <c r="B40" s="216"/>
      <c r="C40" s="216"/>
      <c r="D40" s="216"/>
      <c r="E40" s="207"/>
      <c r="F40" s="207"/>
      <c r="H40" s="245"/>
      <c r="I40" s="216"/>
      <c r="J40" s="207"/>
      <c r="K40" s="207"/>
      <c r="L40" s="207"/>
      <c r="M40" s="244"/>
      <c r="N40" s="244"/>
      <c r="O40" s="244"/>
      <c r="P40" s="211"/>
      <c r="Q40" s="212"/>
      <c r="R40" s="213"/>
    </row>
    <row r="41" spans="1:18" s="50" customFormat="1" ht="9.6" customHeight="1">
      <c r="A41" s="242"/>
      <c r="B41" s="207"/>
      <c r="C41" s="207"/>
      <c r="D41" s="216"/>
      <c r="E41" s="207"/>
      <c r="F41" s="207"/>
      <c r="G41" s="207"/>
      <c r="H41" s="207"/>
      <c r="I41" s="216"/>
      <c r="J41" s="207"/>
      <c r="K41" s="246"/>
      <c r="L41" s="207"/>
      <c r="M41" s="244"/>
      <c r="N41" s="244"/>
      <c r="O41" s="244"/>
      <c r="P41" s="211"/>
      <c r="Q41" s="212"/>
      <c r="R41" s="213"/>
    </row>
    <row r="42" spans="1:18" s="50" customFormat="1" ht="9.6" customHeight="1">
      <c r="A42" s="242"/>
      <c r="B42" s="216"/>
      <c r="C42" s="216"/>
      <c r="D42" s="216"/>
      <c r="E42" s="207"/>
      <c r="F42" s="207"/>
      <c r="H42" s="207"/>
      <c r="I42" s="216"/>
      <c r="J42" s="245"/>
      <c r="K42" s="216"/>
      <c r="L42" s="207"/>
      <c r="M42" s="244"/>
      <c r="N42" s="244"/>
      <c r="O42" s="244"/>
      <c r="P42" s="211"/>
      <c r="Q42" s="212"/>
      <c r="R42" s="213"/>
    </row>
    <row r="43" spans="1:18" s="50" customFormat="1" ht="9.6" customHeight="1">
      <c r="A43" s="242"/>
      <c r="B43" s="207"/>
      <c r="C43" s="207"/>
      <c r="D43" s="216"/>
      <c r="E43" s="207"/>
      <c r="F43" s="207"/>
      <c r="G43" s="207"/>
      <c r="H43" s="207"/>
      <c r="I43" s="216"/>
      <c r="J43" s="207"/>
      <c r="K43" s="207"/>
      <c r="L43" s="207"/>
      <c r="M43" s="244"/>
      <c r="N43" s="244"/>
      <c r="O43" s="244"/>
      <c r="P43" s="211"/>
      <c r="Q43" s="212"/>
      <c r="R43" s="247"/>
    </row>
    <row r="44" spans="1:18" s="50" customFormat="1" ht="9.6" customHeight="1">
      <c r="A44" s="242"/>
      <c r="B44" s="216"/>
      <c r="C44" s="216"/>
      <c r="D44" s="216"/>
      <c r="E44" s="207"/>
      <c r="F44" s="207"/>
      <c r="H44" s="245"/>
      <c r="I44" s="216"/>
      <c r="J44" s="207"/>
      <c r="K44" s="207"/>
      <c r="L44" s="207"/>
      <c r="M44" s="244"/>
      <c r="N44" s="244"/>
      <c r="O44" s="244"/>
      <c r="P44" s="211"/>
      <c r="Q44" s="212"/>
      <c r="R44" s="213"/>
    </row>
    <row r="45" spans="1:18" s="50" customFormat="1" ht="9.6" customHeight="1">
      <c r="A45" s="242"/>
      <c r="B45" s="207"/>
      <c r="C45" s="207"/>
      <c r="D45" s="216"/>
      <c r="E45" s="207"/>
      <c r="F45" s="207"/>
      <c r="G45" s="207"/>
      <c r="H45" s="207"/>
      <c r="I45" s="216"/>
      <c r="J45" s="207"/>
      <c r="K45" s="207"/>
      <c r="L45" s="207"/>
      <c r="M45" s="244"/>
      <c r="N45" s="244"/>
      <c r="O45" s="244"/>
      <c r="P45" s="211"/>
      <c r="Q45" s="212"/>
      <c r="R45" s="213"/>
    </row>
    <row r="46" spans="1:18" s="50" customFormat="1" ht="9.6" customHeight="1">
      <c r="A46" s="242"/>
      <c r="B46" s="216"/>
      <c r="C46" s="216"/>
      <c r="D46" s="216"/>
      <c r="E46" s="207"/>
      <c r="F46" s="207"/>
      <c r="H46" s="207"/>
      <c r="I46" s="216"/>
      <c r="J46" s="207"/>
      <c r="K46" s="207"/>
      <c r="L46" s="245"/>
      <c r="M46" s="216"/>
      <c r="N46" s="207"/>
      <c r="O46" s="244"/>
      <c r="P46" s="211"/>
      <c r="Q46" s="212"/>
      <c r="R46" s="213"/>
    </row>
    <row r="47" spans="1:18" s="50" customFormat="1" ht="9.6" customHeight="1">
      <c r="A47" s="242"/>
      <c r="B47" s="207"/>
      <c r="C47" s="207"/>
      <c r="D47" s="216"/>
      <c r="E47" s="207"/>
      <c r="F47" s="207"/>
      <c r="G47" s="207"/>
      <c r="H47" s="207"/>
      <c r="I47" s="216"/>
      <c r="J47" s="207"/>
      <c r="K47" s="207"/>
      <c r="L47" s="207"/>
      <c r="M47" s="244"/>
      <c r="N47" s="207"/>
      <c r="O47" s="244"/>
      <c r="P47" s="211"/>
      <c r="Q47" s="212"/>
      <c r="R47" s="213"/>
    </row>
    <row r="48" spans="1:18" s="50" customFormat="1" ht="9.6" customHeight="1">
      <c r="A48" s="242"/>
      <c r="B48" s="216"/>
      <c r="C48" s="216"/>
      <c r="D48" s="216"/>
      <c r="E48" s="207"/>
      <c r="F48" s="207"/>
      <c r="H48" s="245"/>
      <c r="I48" s="216"/>
      <c r="J48" s="207"/>
      <c r="K48" s="207"/>
      <c r="L48" s="207"/>
      <c r="M48" s="244"/>
      <c r="N48" s="244"/>
      <c r="O48" s="244"/>
      <c r="P48" s="211"/>
      <c r="Q48" s="212"/>
      <c r="R48" s="213"/>
    </row>
    <row r="49" spans="1:18" s="50" customFormat="1" ht="9.6" customHeight="1">
      <c r="A49" s="242"/>
      <c r="B49" s="207"/>
      <c r="C49" s="207"/>
      <c r="D49" s="216"/>
      <c r="E49" s="207"/>
      <c r="F49" s="207"/>
      <c r="G49" s="207"/>
      <c r="H49" s="207"/>
      <c r="I49" s="216"/>
      <c r="J49" s="207"/>
      <c r="K49" s="246"/>
      <c r="L49" s="207"/>
      <c r="M49" s="244"/>
      <c r="N49" s="244"/>
      <c r="O49" s="244"/>
      <c r="P49" s="211"/>
      <c r="Q49" s="212"/>
      <c r="R49" s="213"/>
    </row>
    <row r="50" spans="1:18" s="50" customFormat="1" ht="9.6" customHeight="1">
      <c r="A50" s="242"/>
      <c r="B50" s="216"/>
      <c r="C50" s="216"/>
      <c r="D50" s="216"/>
      <c r="E50" s="207"/>
      <c r="F50" s="207"/>
      <c r="H50" s="207"/>
      <c r="I50" s="216"/>
      <c r="J50" s="245"/>
      <c r="K50" s="216"/>
      <c r="L50" s="207"/>
      <c r="M50" s="244"/>
      <c r="N50" s="244"/>
      <c r="O50" s="244"/>
      <c r="P50" s="211"/>
      <c r="Q50" s="212"/>
      <c r="R50" s="213"/>
    </row>
    <row r="51" spans="1:18" s="50" customFormat="1" ht="9.6" customHeight="1">
      <c r="A51" s="242"/>
      <c r="B51" s="207"/>
      <c r="C51" s="207"/>
      <c r="D51" s="216"/>
      <c r="E51" s="207"/>
      <c r="F51" s="207"/>
      <c r="G51" s="207"/>
      <c r="H51" s="207"/>
      <c r="I51" s="216"/>
      <c r="J51" s="207"/>
      <c r="K51" s="207"/>
      <c r="L51" s="207"/>
      <c r="M51" s="244"/>
      <c r="N51" s="244"/>
      <c r="O51" s="244"/>
      <c r="P51" s="211"/>
      <c r="Q51" s="212"/>
      <c r="R51" s="213"/>
    </row>
    <row r="52" spans="1:18" s="50" customFormat="1" ht="9.6" customHeight="1">
      <c r="A52" s="242"/>
      <c r="B52" s="216"/>
      <c r="C52" s="216"/>
      <c r="D52" s="216"/>
      <c r="E52" s="207"/>
      <c r="F52" s="207"/>
      <c r="H52" s="245"/>
      <c r="I52" s="216"/>
      <c r="J52" s="207"/>
      <c r="K52" s="207"/>
      <c r="L52" s="207"/>
      <c r="M52" s="244"/>
      <c r="N52" s="244"/>
      <c r="O52" s="244"/>
      <c r="P52" s="211"/>
      <c r="Q52" s="212"/>
      <c r="R52" s="213"/>
    </row>
    <row r="53" spans="1:18" s="50" customFormat="1" ht="9.6" customHeight="1">
      <c r="A53" s="243"/>
      <c r="B53" s="207"/>
      <c r="C53" s="207"/>
      <c r="D53" s="216"/>
      <c r="E53" s="207"/>
      <c r="F53" s="207"/>
      <c r="G53" s="207"/>
      <c r="H53" s="207"/>
      <c r="I53" s="216"/>
      <c r="J53" s="207"/>
      <c r="K53" s="207"/>
      <c r="L53" s="207"/>
      <c r="M53" s="207"/>
      <c r="N53" s="208"/>
      <c r="O53" s="208"/>
      <c r="P53" s="211"/>
      <c r="Q53" s="212"/>
      <c r="R53" s="213"/>
    </row>
    <row r="54" spans="1:18" s="50" customFormat="1" ht="9.6" customHeight="1">
      <c r="A54" s="242"/>
      <c r="B54" s="216"/>
      <c r="C54" s="216"/>
      <c r="D54" s="216"/>
      <c r="E54" s="235"/>
      <c r="F54" s="235"/>
      <c r="G54" s="239"/>
      <c r="H54" s="205"/>
      <c r="I54" s="227"/>
      <c r="J54" s="205"/>
      <c r="K54" s="205"/>
      <c r="L54" s="205"/>
      <c r="M54" s="230"/>
      <c r="N54" s="230"/>
      <c r="O54" s="230"/>
      <c r="P54" s="211"/>
      <c r="Q54" s="212"/>
      <c r="R54" s="213"/>
    </row>
    <row r="55" spans="1:18" s="50" customFormat="1" ht="9.6" customHeight="1">
      <c r="A55" s="243"/>
      <c r="B55" s="207"/>
      <c r="C55" s="207"/>
      <c r="D55" s="216"/>
      <c r="E55" s="207"/>
      <c r="F55" s="207"/>
      <c r="G55" s="207"/>
      <c r="H55" s="207"/>
      <c r="I55" s="216"/>
      <c r="J55" s="207"/>
      <c r="K55" s="207"/>
      <c r="L55" s="207"/>
      <c r="M55" s="244"/>
      <c r="N55" s="244"/>
      <c r="O55" s="244"/>
      <c r="P55" s="211"/>
      <c r="Q55" s="212"/>
      <c r="R55" s="213"/>
    </row>
    <row r="56" spans="1:18" s="50" customFormat="1" ht="9.6" customHeight="1">
      <c r="A56" s="242"/>
      <c r="B56" s="216"/>
      <c r="C56" s="216"/>
      <c r="D56" s="216"/>
      <c r="E56" s="207"/>
      <c r="F56" s="207"/>
      <c r="H56" s="245"/>
      <c r="I56" s="216"/>
      <c r="J56" s="207"/>
      <c r="K56" s="207"/>
      <c r="L56" s="207"/>
      <c r="M56" s="244"/>
      <c r="N56" s="244"/>
      <c r="O56" s="244"/>
      <c r="P56" s="211"/>
      <c r="Q56" s="212"/>
      <c r="R56" s="213"/>
    </row>
    <row r="57" spans="1:18" s="50" customFormat="1" ht="9.6" customHeight="1">
      <c r="A57" s="242"/>
      <c r="B57" s="207"/>
      <c r="C57" s="207"/>
      <c r="D57" s="216"/>
      <c r="E57" s="207"/>
      <c r="F57" s="207"/>
      <c r="G57" s="207"/>
      <c r="H57" s="207"/>
      <c r="I57" s="216"/>
      <c r="J57" s="207"/>
      <c r="K57" s="246"/>
      <c r="L57" s="207"/>
      <c r="M57" s="244"/>
      <c r="N57" s="244"/>
      <c r="O57" s="244"/>
      <c r="P57" s="211"/>
      <c r="Q57" s="212"/>
      <c r="R57" s="213"/>
    </row>
    <row r="58" spans="1:18" s="50" customFormat="1" ht="9.6" customHeight="1">
      <c r="A58" s="242"/>
      <c r="B58" s="216"/>
      <c r="C58" s="216"/>
      <c r="D58" s="216"/>
      <c r="E58" s="207"/>
      <c r="F58" s="207"/>
      <c r="H58" s="207"/>
      <c r="I58" s="216"/>
      <c r="J58" s="245"/>
      <c r="K58" s="216"/>
      <c r="L58" s="207"/>
      <c r="M58" s="244"/>
      <c r="N58" s="244"/>
      <c r="O58" s="244"/>
      <c r="P58" s="211"/>
      <c r="Q58" s="212"/>
      <c r="R58" s="213"/>
    </row>
    <row r="59" spans="1:18" s="50" customFormat="1" ht="9.6" customHeight="1">
      <c r="A59" s="242"/>
      <c r="B59" s="207"/>
      <c r="C59" s="207"/>
      <c r="D59" s="216"/>
      <c r="E59" s="207"/>
      <c r="F59" s="207"/>
      <c r="G59" s="207"/>
      <c r="H59" s="207"/>
      <c r="I59" s="216"/>
      <c r="J59" s="207"/>
      <c r="K59" s="207"/>
      <c r="L59" s="207"/>
      <c r="M59" s="244"/>
      <c r="N59" s="244"/>
      <c r="O59" s="244"/>
      <c r="P59" s="211"/>
      <c r="Q59" s="212"/>
      <c r="R59" s="247"/>
    </row>
    <row r="60" spans="1:18" s="50" customFormat="1" ht="9.6" customHeight="1">
      <c r="A60" s="242"/>
      <c r="B60" s="216"/>
      <c r="C60" s="216"/>
      <c r="D60" s="216"/>
      <c r="E60" s="207"/>
      <c r="F60" s="207"/>
      <c r="H60" s="245"/>
      <c r="I60" s="216"/>
      <c r="J60" s="207"/>
      <c r="K60" s="207"/>
      <c r="L60" s="207"/>
      <c r="M60" s="244"/>
      <c r="N60" s="244"/>
      <c r="O60" s="244"/>
      <c r="P60" s="211"/>
      <c r="Q60" s="212"/>
      <c r="R60" s="213"/>
    </row>
    <row r="61" spans="1:18" s="50" customFormat="1" ht="9.6" customHeight="1">
      <c r="A61" s="242"/>
      <c r="B61" s="207"/>
      <c r="C61" s="207"/>
      <c r="D61" s="216"/>
      <c r="E61" s="207"/>
      <c r="F61" s="207"/>
      <c r="G61" s="207"/>
      <c r="H61" s="207"/>
      <c r="I61" s="216"/>
      <c r="J61" s="207"/>
      <c r="K61" s="207"/>
      <c r="L61" s="207"/>
      <c r="M61" s="244"/>
      <c r="N61" s="244"/>
      <c r="O61" s="244"/>
      <c r="P61" s="211"/>
      <c r="Q61" s="212"/>
      <c r="R61" s="213"/>
    </row>
    <row r="62" spans="1:18" s="50" customFormat="1" ht="9.6" customHeight="1">
      <c r="A62" s="242"/>
      <c r="B62" s="216"/>
      <c r="C62" s="216"/>
      <c r="D62" s="216"/>
      <c r="E62" s="207"/>
      <c r="F62" s="207"/>
      <c r="H62" s="207"/>
      <c r="I62" s="216"/>
      <c r="J62" s="207"/>
      <c r="K62" s="207"/>
      <c r="L62" s="245"/>
      <c r="M62" s="216"/>
      <c r="N62" s="207"/>
      <c r="O62" s="244"/>
      <c r="P62" s="211"/>
      <c r="Q62" s="212"/>
      <c r="R62" s="213"/>
    </row>
    <row r="63" spans="1:18" s="50" customFormat="1" ht="9.6" customHeight="1">
      <c r="A63" s="242"/>
      <c r="B63" s="207"/>
      <c r="C63" s="207"/>
      <c r="D63" s="216"/>
      <c r="E63" s="207"/>
      <c r="F63" s="207"/>
      <c r="G63" s="207"/>
      <c r="H63" s="207"/>
      <c r="I63" s="216"/>
      <c r="J63" s="207"/>
      <c r="K63" s="207"/>
      <c r="L63" s="207"/>
      <c r="M63" s="244"/>
      <c r="N63" s="207"/>
      <c r="O63" s="244"/>
      <c r="P63" s="211"/>
      <c r="Q63" s="212"/>
      <c r="R63" s="213"/>
    </row>
    <row r="64" spans="1:18" s="50" customFormat="1" ht="9.6" customHeight="1">
      <c r="A64" s="242"/>
      <c r="B64" s="216"/>
      <c r="C64" s="216"/>
      <c r="D64" s="216"/>
      <c r="E64" s="207"/>
      <c r="F64" s="207"/>
      <c r="H64" s="245"/>
      <c r="I64" s="216"/>
      <c r="J64" s="207"/>
      <c r="K64" s="207"/>
      <c r="L64" s="207"/>
      <c r="M64" s="244"/>
      <c r="N64" s="244"/>
      <c r="O64" s="244"/>
      <c r="P64" s="211"/>
      <c r="Q64" s="212"/>
      <c r="R64" s="213"/>
    </row>
    <row r="65" spans="1:18" s="50" customFormat="1" ht="9.6" customHeight="1">
      <c r="A65" s="242"/>
      <c r="B65" s="207"/>
      <c r="C65" s="207"/>
      <c r="D65" s="216"/>
      <c r="E65" s="207"/>
      <c r="F65" s="207"/>
      <c r="G65" s="207"/>
      <c r="H65" s="207"/>
      <c r="I65" s="216"/>
      <c r="J65" s="207"/>
      <c r="K65" s="246"/>
      <c r="L65" s="207"/>
      <c r="M65" s="244"/>
      <c r="N65" s="244"/>
      <c r="O65" s="244"/>
      <c r="P65" s="211"/>
      <c r="Q65" s="212"/>
      <c r="R65" s="213"/>
    </row>
    <row r="66" spans="1:18" s="50" customFormat="1" ht="9.6" customHeight="1">
      <c r="A66" s="242"/>
      <c r="B66" s="216"/>
      <c r="C66" s="216"/>
      <c r="D66" s="216"/>
      <c r="E66" s="207"/>
      <c r="F66" s="207"/>
      <c r="H66" s="207"/>
      <c r="I66" s="216"/>
      <c r="J66" s="245"/>
      <c r="K66" s="216"/>
      <c r="L66" s="207"/>
      <c r="M66" s="244"/>
      <c r="N66" s="244"/>
      <c r="O66" s="244"/>
      <c r="P66" s="211"/>
      <c r="Q66" s="212"/>
      <c r="R66" s="213"/>
    </row>
    <row r="67" spans="1:18" s="50" customFormat="1" ht="9.6" customHeight="1">
      <c r="A67" s="242"/>
      <c r="B67" s="207"/>
      <c r="C67" s="207"/>
      <c r="D67" s="216"/>
      <c r="E67" s="207"/>
      <c r="F67" s="207"/>
      <c r="G67" s="207"/>
      <c r="H67" s="207"/>
      <c r="I67" s="216"/>
      <c r="J67" s="207"/>
      <c r="K67" s="207"/>
      <c r="L67" s="207"/>
      <c r="M67" s="244"/>
      <c r="N67" s="244"/>
      <c r="O67" s="244"/>
      <c r="P67" s="211"/>
      <c r="Q67" s="212"/>
      <c r="R67" s="213"/>
    </row>
    <row r="68" spans="1:18" s="50" customFormat="1" ht="9.6" customHeight="1">
      <c r="A68" s="242"/>
      <c r="B68" s="216"/>
      <c r="C68" s="216"/>
      <c r="D68" s="216"/>
      <c r="E68" s="207"/>
      <c r="F68" s="207"/>
      <c r="H68" s="245"/>
      <c r="I68" s="216"/>
      <c r="J68" s="207"/>
      <c r="K68" s="207"/>
      <c r="L68" s="207"/>
      <c r="M68" s="244"/>
      <c r="N68" s="244"/>
      <c r="O68" s="244"/>
      <c r="P68" s="211"/>
      <c r="Q68" s="212"/>
      <c r="R68" s="213"/>
    </row>
    <row r="69" spans="1:18" s="50" customFormat="1" ht="9.6" customHeight="1">
      <c r="A69" s="243"/>
      <c r="B69" s="207"/>
      <c r="C69" s="207"/>
      <c r="D69" s="216"/>
      <c r="E69" s="207"/>
      <c r="F69" s="207"/>
      <c r="G69" s="207"/>
      <c r="H69" s="207"/>
      <c r="I69" s="216"/>
      <c r="J69" s="207"/>
      <c r="K69" s="207"/>
      <c r="L69" s="207"/>
      <c r="M69" s="207"/>
      <c r="N69" s="208"/>
      <c r="O69" s="208"/>
      <c r="P69" s="211"/>
      <c r="Q69" s="212"/>
      <c r="R69" s="213"/>
    </row>
    <row r="70" spans="1:18" s="2" customFormat="1" ht="6.75" customHeight="1">
      <c r="A70" s="248"/>
      <c r="B70" s="248"/>
      <c r="C70" s="248"/>
      <c r="D70" s="248"/>
      <c r="E70" s="249"/>
      <c r="F70" s="249"/>
      <c r="G70" s="249"/>
      <c r="H70" s="249"/>
      <c r="I70" s="250"/>
      <c r="J70" s="251"/>
      <c r="K70" s="252"/>
      <c r="L70" s="251"/>
      <c r="M70" s="252"/>
      <c r="N70" s="251"/>
      <c r="O70" s="252"/>
      <c r="P70" s="251"/>
      <c r="Q70" s="252"/>
      <c r="R70" s="253"/>
    </row>
    <row r="71" spans="1:18" s="19" customFormat="1" ht="10.5" customHeight="1">
      <c r="A71" s="254" t="s">
        <v>61</v>
      </c>
      <c r="B71" s="255"/>
      <c r="C71" s="256"/>
      <c r="D71" s="257" t="s">
        <v>62</v>
      </c>
      <c r="E71" s="258" t="s">
        <v>63</v>
      </c>
      <c r="F71" s="257"/>
      <c r="G71" s="259"/>
      <c r="H71" s="260"/>
      <c r="I71" s="257" t="s">
        <v>62</v>
      </c>
      <c r="J71" s="258" t="s">
        <v>146</v>
      </c>
      <c r="K71" s="261"/>
      <c r="L71" s="258" t="s">
        <v>65</v>
      </c>
      <c r="M71" s="262"/>
      <c r="N71" s="263" t="s">
        <v>66</v>
      </c>
      <c r="O71" s="263"/>
      <c r="P71" s="264"/>
      <c r="Q71" s="265"/>
    </row>
    <row r="72" spans="1:18" s="19" customFormat="1" ht="9" customHeight="1">
      <c r="A72" s="267" t="s">
        <v>67</v>
      </c>
      <c r="B72" s="266"/>
      <c r="C72" s="268"/>
      <c r="D72" s="269">
        <v>1</v>
      </c>
      <c r="E72" s="80">
        <f>IF(D72&gt;$Q$79,,UPPER(VLOOKUP(D72,'Girls Si Main Draw Prep'!$A$7:$R$134,2)))</f>
        <v>0</v>
      </c>
      <c r="F72" s="270"/>
      <c r="G72" s="80"/>
      <c r="H72" s="79"/>
      <c r="I72" s="271" t="s">
        <v>68</v>
      </c>
      <c r="J72" s="266"/>
      <c r="K72" s="272"/>
      <c r="L72" s="266"/>
      <c r="M72" s="273"/>
      <c r="N72" s="275" t="s">
        <v>69</v>
      </c>
      <c r="O72" s="276"/>
      <c r="P72" s="276"/>
      <c r="Q72" s="277"/>
    </row>
    <row r="73" spans="1:18" s="19" customFormat="1" ht="9" customHeight="1">
      <c r="A73" s="267" t="s">
        <v>70</v>
      </c>
      <c r="B73" s="266"/>
      <c r="C73" s="268"/>
      <c r="D73" s="269">
        <v>2</v>
      </c>
      <c r="E73" s="80">
        <f>IF(D73&gt;$Q$79,,UPPER(VLOOKUP(D73,'Girls Si Main Draw Prep'!$A$7:$R$134,2)))</f>
        <v>0</v>
      </c>
      <c r="F73" s="270"/>
      <c r="G73" s="80"/>
      <c r="H73" s="79"/>
      <c r="I73" s="271" t="s">
        <v>71</v>
      </c>
      <c r="J73" s="266"/>
      <c r="K73" s="272"/>
      <c r="L73" s="266"/>
      <c r="M73" s="273"/>
      <c r="N73" s="278"/>
      <c r="O73" s="279"/>
      <c r="P73" s="280"/>
      <c r="Q73" s="281"/>
    </row>
    <row r="74" spans="1:18" s="19" customFormat="1" ht="9" customHeight="1">
      <c r="A74" s="282" t="s">
        <v>72</v>
      </c>
      <c r="B74" s="280"/>
      <c r="C74" s="283"/>
      <c r="D74" s="269">
        <v>3</v>
      </c>
      <c r="E74" s="80">
        <f>IF(D74&gt;$Q$79,,UPPER(VLOOKUP(D74,'Girls Si Main Draw Prep'!$A$7:$R$134,2)))</f>
        <v>0</v>
      </c>
      <c r="F74" s="270"/>
      <c r="G74" s="80"/>
      <c r="H74" s="79"/>
      <c r="I74" s="271" t="s">
        <v>73</v>
      </c>
      <c r="J74" s="266"/>
      <c r="K74" s="272"/>
      <c r="L74" s="266"/>
      <c r="M74" s="273"/>
      <c r="N74" s="275" t="s">
        <v>74</v>
      </c>
      <c r="O74" s="276"/>
      <c r="P74" s="276"/>
      <c r="Q74" s="277"/>
    </row>
    <row r="75" spans="1:18" s="19" customFormat="1" ht="9" customHeight="1">
      <c r="A75" s="284"/>
      <c r="B75" s="188"/>
      <c r="C75" s="285"/>
      <c r="D75" s="269">
        <v>4</v>
      </c>
      <c r="E75" s="80">
        <f>IF(D75&gt;$Q$79,,UPPER(VLOOKUP(D75,'Girls Si Main Draw Prep'!$A$7:$R$134,2)))</f>
        <v>0</v>
      </c>
      <c r="F75" s="270"/>
      <c r="G75" s="80"/>
      <c r="H75" s="79"/>
      <c r="I75" s="271" t="s">
        <v>75</v>
      </c>
      <c r="J75" s="266"/>
      <c r="K75" s="272"/>
      <c r="L75" s="266"/>
      <c r="M75" s="273"/>
      <c r="N75" s="266"/>
      <c r="O75" s="272"/>
      <c r="P75" s="266"/>
      <c r="Q75" s="273"/>
    </row>
    <row r="76" spans="1:18" s="19" customFormat="1" ht="9" customHeight="1">
      <c r="A76" s="286" t="s">
        <v>76</v>
      </c>
      <c r="B76" s="287"/>
      <c r="C76" s="288"/>
      <c r="D76" s="269"/>
      <c r="E76" s="80"/>
      <c r="F76" s="270"/>
      <c r="G76" s="80"/>
      <c r="H76" s="79"/>
      <c r="I76" s="271" t="s">
        <v>77</v>
      </c>
      <c r="J76" s="266"/>
      <c r="K76" s="272"/>
      <c r="L76" s="266"/>
      <c r="M76" s="273"/>
      <c r="N76" s="280"/>
      <c r="O76" s="279"/>
      <c r="P76" s="280"/>
      <c r="Q76" s="281"/>
    </row>
    <row r="77" spans="1:18" s="19" customFormat="1" ht="9" customHeight="1">
      <c r="A77" s="267" t="s">
        <v>67</v>
      </c>
      <c r="B77" s="266"/>
      <c r="C77" s="268"/>
      <c r="D77" s="269"/>
      <c r="E77" s="80"/>
      <c r="F77" s="270"/>
      <c r="G77" s="80"/>
      <c r="H77" s="79"/>
      <c r="I77" s="271" t="s">
        <v>78</v>
      </c>
      <c r="J77" s="266"/>
      <c r="K77" s="272"/>
      <c r="L77" s="266"/>
      <c r="M77" s="273"/>
      <c r="N77" s="275" t="s">
        <v>24</v>
      </c>
      <c r="O77" s="276"/>
      <c r="P77" s="276"/>
      <c r="Q77" s="277"/>
    </row>
    <row r="78" spans="1:18" s="19" customFormat="1" ht="9" customHeight="1">
      <c r="A78" s="267" t="s">
        <v>79</v>
      </c>
      <c r="B78" s="266"/>
      <c r="C78" s="289"/>
      <c r="D78" s="269"/>
      <c r="E78" s="80"/>
      <c r="F78" s="270"/>
      <c r="G78" s="80"/>
      <c r="H78" s="79"/>
      <c r="I78" s="271" t="s">
        <v>80</v>
      </c>
      <c r="J78" s="266"/>
      <c r="K78" s="272"/>
      <c r="L78" s="266"/>
      <c r="M78" s="273"/>
      <c r="N78" s="266"/>
      <c r="O78" s="272"/>
      <c r="P78" s="266"/>
      <c r="Q78" s="273"/>
    </row>
    <row r="79" spans="1:18" s="19" customFormat="1" ht="9" customHeight="1">
      <c r="A79" s="282" t="s">
        <v>81</v>
      </c>
      <c r="B79" s="280"/>
      <c r="C79" s="290"/>
      <c r="D79" s="291"/>
      <c r="E79" s="292"/>
      <c r="F79" s="293"/>
      <c r="G79" s="292"/>
      <c r="H79" s="294"/>
      <c r="I79" s="295" t="s">
        <v>82</v>
      </c>
      <c r="J79" s="280"/>
      <c r="K79" s="279"/>
      <c r="L79" s="280"/>
      <c r="M79" s="281"/>
      <c r="N79" s="280">
        <f>Q4</f>
        <v>0</v>
      </c>
      <c r="O79" s="279"/>
      <c r="P79" s="280"/>
      <c r="Q79" s="296">
        <f>MIN(4,'Girls Si Main Draw Prep'!R5)</f>
        <v>0</v>
      </c>
    </row>
  </sheetData>
  <mergeCells count="1">
    <mergeCell ref="A4:C4"/>
  </mergeCells>
  <phoneticPr fontId="78" type="noConversion"/>
  <conditionalFormatting sqref="F67:H67 F51:H51 F53:H53 F39:H39 F41:H41 F43:H43 F45:H45 F47:H47 G23 G25 G27 G29 G31 G33 G35 G37 F49:H49 F69:H69 F55:H55 F57:H57 F59:H59 F61:H61 F63:H63 F65:H65 G7 G9 G11 G13 G15 G17 G19 G21">
    <cfRule type="expression" dxfId="349" priority="1" stopIfTrue="1">
      <formula>AND($D7&lt;9,$C7&gt;0)</formula>
    </cfRule>
  </conditionalFormatting>
  <conditionalFormatting sqref="H40 H60 J50 H24 H48 H32 J58 H68 H36 H56 J66 H64 J10 L46 H28 L14 J18 J26 J34 L30 L62 H44 J42 H52 H8 H16 H20 H12 N22">
    <cfRule type="expression" dxfId="348" priority="2" stopIfTrue="1">
      <formula>AND($N$1="CU",H8="Umpire")</formula>
    </cfRule>
    <cfRule type="expression" dxfId="347" priority="3" stopIfTrue="1">
      <formula>AND($N$1="CU",H8&lt;&gt;"Umpire",I8&lt;&gt;"")</formula>
    </cfRule>
    <cfRule type="expression" dxfId="346" priority="4" stopIfTrue="1">
      <formula>AND($N$1="CU",H8&lt;&gt;"Umpire")</formula>
    </cfRule>
  </conditionalFormatting>
  <conditionalFormatting sqref="D53 D47 D45 D43 D41 D39 D69 D67 D49 D65 D63 D61 D59 D57 D55 D51">
    <cfRule type="expression" dxfId="345" priority="5" stopIfTrue="1">
      <formula>AND($D39&lt;9,$C39&gt;0)</formula>
    </cfRule>
  </conditionalFormatting>
  <conditionalFormatting sqref="E55 E57 E59 E61 E63 E65 E67 E69 E39 E41 E43 E45 E47 E49 E51 E53">
    <cfRule type="cellIs" dxfId="344" priority="6" stopIfTrue="1" operator="equal">
      <formula>"Bye"</formula>
    </cfRule>
    <cfRule type="expression" dxfId="343" priority="7" stopIfTrue="1">
      <formula>AND($D39&lt;9,$C39&gt;0)</formula>
    </cfRule>
  </conditionalFormatting>
  <conditionalFormatting sqref="L10 L18 L26 L34 N30 N62 L58 L66 N14 N46 L42 L50 P22 J8 J12 J16 J20 J24 J28 J32 J36 J56 J60 J64 J68 J40 J44 J48 J52">
    <cfRule type="expression" dxfId="342" priority="8" stopIfTrue="1">
      <formula>I8="as"</formula>
    </cfRule>
    <cfRule type="expression" dxfId="341" priority="9" stopIfTrue="1">
      <formula>I8="bs"</formula>
    </cfRule>
  </conditionalFormatting>
  <conditionalFormatting sqref="B7 B9 B11 B13 B15 B17 B19 B21 B23 B25 B27 B29 B31 B33 B35 B37 B55 B57 B59 B61 B63 B65 B67 B69 B39 B41 B43 B45 B47 B49 B51 B53">
    <cfRule type="cellIs" dxfId="340" priority="10" stopIfTrue="1" operator="equal">
      <formula>"QA"</formula>
    </cfRule>
    <cfRule type="cellIs" dxfId="339" priority="11" stopIfTrue="1" operator="equal">
      <formula>"DA"</formula>
    </cfRule>
  </conditionalFormatting>
  <conditionalFormatting sqref="I8 I12 I16 I20 I24 I28 I32 I36 M30 M14 K10 K34 Q79 K18 K26 O22">
    <cfRule type="expression" dxfId="338" priority="12" stopIfTrue="1">
      <formula>$N$1="CU"</formula>
    </cfRule>
  </conditionalFormatting>
  <conditionalFormatting sqref="E35 E37 E25 E33 E31 E29 E27 E23 E19 E21 E9 E17 E15 E13 E11 E7">
    <cfRule type="cellIs" dxfId="337" priority="13" stopIfTrue="1" operator="equal">
      <formula>"Bye"</formula>
    </cfRule>
  </conditionalFormatting>
  <conditionalFormatting sqref="D7 D9 D11 D13 D15 D17 D19 D21 D23 D25 D27 D29 D31 D33 D35 D37">
    <cfRule type="expression" dxfId="336" priority="14" stopIfTrue="1">
      <formula>$D7&lt;5</formula>
    </cfRule>
  </conditionalFormatting>
  <dataValidations count="1">
    <dataValidation type="list" allowBlank="1" showInputMessage="1" sqref="H40 H56 H44 H36 H52 H60 H48 H24 H68 H28 H64 H32 H20 H8 H12 H16 J66 J58 L30 L62 J34 J26 J18 J10 L14 J50 J42 L46 N22">
      <formula1>$T$7:$T$16</formula1>
    </dataValidation>
  </dataValidations>
  <printOptions horizontalCentered="1"/>
  <pageMargins left="0.35" right="0.35" top="0.39" bottom="0.39" header="0" footer="0"/>
  <pageSetup paperSize="9" orientation="portrait" horizontalDpi="360" verticalDpi="200" r:id="rId1"/>
  <headerFooter alignWithMargins="0"/>
  <drawing r:id="rId2"/>
  <legacyDrawing r:id="rId3"/>
</worksheet>
</file>

<file path=xl/worksheets/sheet11.xml><?xml version="1.0" encoding="utf-8"?>
<worksheet xmlns="http://schemas.openxmlformats.org/spreadsheetml/2006/main" xmlns:r="http://schemas.openxmlformats.org/officeDocument/2006/relationships">
  <sheetPr codeName="Sheet140">
    <pageSetUpPr fitToPage="1"/>
  </sheetPr>
  <dimension ref="A1:T79"/>
  <sheetViews>
    <sheetView showGridLines="0" showZeros="0" workbookViewId="0">
      <selection activeCell="A4" sqref="A4:C4"/>
    </sheetView>
  </sheetViews>
  <sheetFormatPr defaultRowHeight="12.75"/>
  <cols>
    <col min="1" max="2" width="3.28515625" customWidth="1"/>
    <col min="3" max="3" width="4.7109375" customWidth="1"/>
    <col min="4" max="4" width="4.28515625" customWidth="1"/>
    <col min="5" max="5" width="12.7109375" customWidth="1"/>
    <col min="6" max="6" width="2.7109375" customWidth="1"/>
    <col min="7" max="7" width="7.7109375" customWidth="1"/>
    <col min="8" max="8" width="5.85546875" customWidth="1"/>
    <col min="9" max="9" width="1.7109375" style="172" customWidth="1"/>
    <col min="10" max="10" width="10.7109375" customWidth="1"/>
    <col min="11" max="11" width="1.7109375" style="172" customWidth="1"/>
    <col min="12" max="12" width="10.7109375" customWidth="1"/>
    <col min="13" max="13" width="1.7109375" style="173" customWidth="1"/>
    <col min="14" max="14" width="10.7109375" customWidth="1"/>
    <col min="15" max="15" width="1.7109375" style="172" customWidth="1"/>
    <col min="16" max="16" width="10.7109375" customWidth="1"/>
    <col min="17" max="17" width="1.7109375" style="173" customWidth="1"/>
    <col min="18" max="18" width="0" hidden="1" customWidth="1"/>
    <col min="19" max="19" width="8.7109375" customWidth="1"/>
    <col min="20" max="20" width="9.140625" hidden="1" customWidth="1"/>
  </cols>
  <sheetData>
    <row r="1" spans="1:20" s="174" customFormat="1" ht="21.75" customHeight="1">
      <c r="A1" s="82">
        <f>'Week SetUp'!$A$6</f>
        <v>0</v>
      </c>
      <c r="B1" s="82"/>
      <c r="C1" s="177"/>
      <c r="D1" s="177"/>
      <c r="E1" s="177"/>
      <c r="F1" s="177"/>
      <c r="G1" s="177"/>
      <c r="H1" s="177"/>
      <c r="I1" s="178"/>
      <c r="J1" s="146" t="s">
        <v>231</v>
      </c>
      <c r="K1" s="146"/>
      <c r="L1" s="83"/>
      <c r="M1" s="178"/>
      <c r="N1" s="178" t="s">
        <v>378</v>
      </c>
      <c r="O1" s="178"/>
      <c r="P1" s="177"/>
      <c r="Q1" s="178"/>
    </row>
    <row r="2" spans="1:20" s="103" customFormat="1">
      <c r="A2" s="85" t="str">
        <f>'Week SetUp'!$A$8</f>
        <v>ITF Junior Circuit</v>
      </c>
      <c r="B2" s="85"/>
      <c r="C2" s="85"/>
      <c r="D2" s="85"/>
      <c r="E2" s="85"/>
      <c r="F2" s="179"/>
      <c r="G2" s="108"/>
      <c r="H2" s="108"/>
      <c r="I2" s="180"/>
      <c r="J2" s="146" t="s">
        <v>83</v>
      </c>
      <c r="K2" s="146"/>
      <c r="L2" s="146"/>
      <c r="M2" s="180"/>
      <c r="N2" s="108"/>
      <c r="O2" s="180"/>
      <c r="P2" s="108"/>
      <c r="Q2" s="180"/>
    </row>
    <row r="3" spans="1:20" s="20" customFormat="1" ht="11.25" customHeight="1">
      <c r="A3" s="63" t="s">
        <v>12</v>
      </c>
      <c r="B3" s="63"/>
      <c r="C3" s="63"/>
      <c r="D3" s="63"/>
      <c r="E3" s="63"/>
      <c r="F3" s="63" t="s">
        <v>6</v>
      </c>
      <c r="G3" s="63"/>
      <c r="H3" s="63"/>
      <c r="I3" s="182"/>
      <c r="J3" s="63" t="s">
        <v>7</v>
      </c>
      <c r="K3" s="182"/>
      <c r="L3" s="63" t="s">
        <v>18</v>
      </c>
      <c r="M3" s="182"/>
      <c r="N3" s="63"/>
      <c r="O3" s="182"/>
      <c r="P3" s="63"/>
      <c r="Q3" s="64" t="s">
        <v>8</v>
      </c>
    </row>
    <row r="4" spans="1:20" s="39" customFormat="1" ht="11.25" customHeight="1" thickBot="1">
      <c r="A4" s="711">
        <f>'Week SetUp'!$A$10</f>
        <v>0</v>
      </c>
      <c r="B4" s="711"/>
      <c r="C4" s="711"/>
      <c r="D4" s="184"/>
      <c r="E4" s="184"/>
      <c r="F4" s="184">
        <f>'Week SetUp'!$C$10</f>
        <v>0</v>
      </c>
      <c r="G4" s="92"/>
      <c r="H4" s="184"/>
      <c r="I4" s="185"/>
      <c r="J4" s="186">
        <f>'Week SetUp'!$D$10</f>
        <v>0</v>
      </c>
      <c r="K4" s="185"/>
      <c r="L4" s="187">
        <f>'Week SetUp'!$A$12</f>
        <v>0</v>
      </c>
      <c r="M4" s="185"/>
      <c r="N4" s="184"/>
      <c r="O4" s="185"/>
      <c r="P4" s="184"/>
      <c r="Q4" s="76">
        <f>'Week SetUp'!$E$10</f>
        <v>0</v>
      </c>
    </row>
    <row r="5" spans="1:20" s="20" customFormat="1" ht="9.75">
      <c r="A5" s="188"/>
      <c r="B5" s="189" t="s">
        <v>52</v>
      </c>
      <c r="C5" s="189" t="s">
        <v>53</v>
      </c>
      <c r="D5" s="189" t="s">
        <v>54</v>
      </c>
      <c r="E5" s="190" t="s">
        <v>55</v>
      </c>
      <c r="F5" s="190" t="s">
        <v>14</v>
      </c>
      <c r="G5" s="190"/>
      <c r="H5" s="190" t="s">
        <v>56</v>
      </c>
      <c r="I5" s="190"/>
      <c r="J5" s="189" t="s">
        <v>57</v>
      </c>
      <c r="K5" s="191"/>
      <c r="L5" s="189" t="s">
        <v>84</v>
      </c>
      <c r="M5" s="191"/>
      <c r="N5" s="189" t="s">
        <v>58</v>
      </c>
      <c r="O5" s="191"/>
      <c r="P5" s="189" t="s">
        <v>59</v>
      </c>
      <c r="Q5" s="192"/>
    </row>
    <row r="6" spans="1:20" s="20" customFormat="1" ht="3.75" customHeight="1" thickBot="1">
      <c r="A6" s="193"/>
      <c r="B6" s="194"/>
      <c r="C6" s="91"/>
      <c r="D6" s="194"/>
      <c r="E6" s="195"/>
      <c r="F6" s="195"/>
      <c r="G6" s="196"/>
      <c r="H6" s="195"/>
      <c r="I6" s="197"/>
      <c r="J6" s="194"/>
      <c r="K6" s="197"/>
      <c r="L6" s="194"/>
      <c r="M6" s="197"/>
      <c r="N6" s="194"/>
      <c r="O6" s="197"/>
      <c r="P6" s="194"/>
      <c r="Q6" s="198"/>
    </row>
    <row r="7" spans="1:20" s="50" customFormat="1" ht="10.5" customHeight="1">
      <c r="A7" s="200">
        <v>1</v>
      </c>
      <c r="B7" s="202" t="str">
        <f>IF($D7="","",VLOOKUP($D7,'Girls Si Main Draw Prep'!$A$7:$P$38,15))</f>
        <v/>
      </c>
      <c r="C7" s="202" t="str">
        <f>IF($D7="","",VLOOKUP($D7,'Girls Si Main Draw Prep'!$A$7:$P$38,16))</f>
        <v/>
      </c>
      <c r="D7" s="203"/>
      <c r="E7" s="204" t="str">
        <f>UPPER(IF($D7="","",VLOOKUP($D7,'Girls Si Main Draw Prep'!$A$7:$P$38,2)))</f>
        <v/>
      </c>
      <c r="F7" s="204" t="str">
        <f>IF($D7="","",VLOOKUP($D7,'Girls Si Main Draw Prep'!$A$7:$P$38,3))</f>
        <v/>
      </c>
      <c r="G7" s="204"/>
      <c r="H7" s="204" t="str">
        <f>IF($D7="","",VLOOKUP($D7,'Girls Si Main Draw Prep'!$A$7:$P$38,4))</f>
        <v/>
      </c>
      <c r="I7" s="206"/>
      <c r="J7" s="205"/>
      <c r="K7" s="205"/>
      <c r="L7" s="205"/>
      <c r="M7" s="205"/>
      <c r="N7" s="208"/>
      <c r="O7" s="210"/>
      <c r="P7" s="211"/>
      <c r="Q7" s="212"/>
      <c r="R7" s="213"/>
      <c r="T7" s="214" t="e">
        <f>#REF!</f>
        <v>#REF!</v>
      </c>
    </row>
    <row r="8" spans="1:20" s="50" customFormat="1" ht="9.6" customHeight="1">
      <c r="A8" s="215"/>
      <c r="B8" s="216"/>
      <c r="C8" s="216"/>
      <c r="D8" s="216"/>
      <c r="E8" s="217"/>
      <c r="F8" s="217"/>
      <c r="G8" s="218"/>
      <c r="H8" s="219" t="s">
        <v>15</v>
      </c>
      <c r="I8" s="220"/>
      <c r="J8" s="221" t="str">
        <f>UPPER(IF(OR(I8="a",I8="as"),E7,IF(OR(I8="b",I8="bs"),E9,)))</f>
        <v/>
      </c>
      <c r="K8" s="221"/>
      <c r="L8" s="205"/>
      <c r="M8" s="205"/>
      <c r="N8" s="208"/>
      <c r="O8" s="210"/>
      <c r="P8" s="211"/>
      <c r="Q8" s="212"/>
      <c r="R8" s="213"/>
      <c r="T8" s="222" t="e">
        <f>#REF!</f>
        <v>#REF!</v>
      </c>
    </row>
    <row r="9" spans="1:20" s="50" customFormat="1" ht="9.6" customHeight="1">
      <c r="A9" s="215">
        <v>2</v>
      </c>
      <c r="B9" s="202" t="str">
        <f>IF($D9="","",VLOOKUP($D9,'Girls Si Main Draw Prep'!$A$7:$P$38,15))</f>
        <v/>
      </c>
      <c r="C9" s="202" t="str">
        <f>IF($D9="","",VLOOKUP($D9,'Girls Si Main Draw Prep'!$A$7:$P$38,16))</f>
        <v/>
      </c>
      <c r="D9" s="203"/>
      <c r="E9" s="223" t="str">
        <f>UPPER(IF($D9="","",VLOOKUP($D9,'Girls Si Main Draw Prep'!$A$7:$P$38,2)))</f>
        <v/>
      </c>
      <c r="F9" s="223" t="str">
        <f>IF($D9="","",VLOOKUP($D9,'Girls Si Main Draw Prep'!$A$7:$P$38,3))</f>
        <v/>
      </c>
      <c r="G9" s="223"/>
      <c r="H9" s="223" t="str">
        <f>IF($D9="","",VLOOKUP($D9,'Girls Si Main Draw Prep'!$A$7:$P$38,4))</f>
        <v/>
      </c>
      <c r="I9" s="224"/>
      <c r="J9" s="205"/>
      <c r="K9" s="225"/>
      <c r="L9" s="205"/>
      <c r="M9" s="205"/>
      <c r="N9" s="208"/>
      <c r="O9" s="210"/>
      <c r="P9" s="211"/>
      <c r="Q9" s="212"/>
      <c r="R9" s="213"/>
      <c r="T9" s="222" t="e">
        <f>#REF!</f>
        <v>#REF!</v>
      </c>
    </row>
    <row r="10" spans="1:20" s="50" customFormat="1" ht="9.6" customHeight="1">
      <c r="A10" s="215"/>
      <c r="B10" s="216"/>
      <c r="C10" s="216"/>
      <c r="D10" s="226"/>
      <c r="E10" s="217"/>
      <c r="F10" s="217"/>
      <c r="G10" s="218"/>
      <c r="H10" s="217"/>
      <c r="I10" s="227"/>
      <c r="J10" s="219" t="s">
        <v>15</v>
      </c>
      <c r="K10" s="228"/>
      <c r="L10" s="221" t="str">
        <f>UPPER(IF(OR(K10="a",K10="as"),J8,IF(OR(K10="b",K10="bs"),J12,)))</f>
        <v/>
      </c>
      <c r="M10" s="229"/>
      <c r="N10" s="230"/>
      <c r="O10" s="230"/>
      <c r="P10" s="211"/>
      <c r="Q10" s="212"/>
      <c r="R10" s="213"/>
      <c r="T10" s="222" t="e">
        <f>#REF!</f>
        <v>#REF!</v>
      </c>
    </row>
    <row r="11" spans="1:20" s="50" customFormat="1" ht="9.6" customHeight="1">
      <c r="A11" s="215">
        <v>3</v>
      </c>
      <c r="B11" s="202" t="str">
        <f>IF($D11="","",VLOOKUP($D11,'Girls Si Main Draw Prep'!$A$7:$P$38,15))</f>
        <v/>
      </c>
      <c r="C11" s="202" t="str">
        <f>IF($D11="","",VLOOKUP($D11,'Girls Si Main Draw Prep'!$A$7:$P$38,16))</f>
        <v/>
      </c>
      <c r="D11" s="203"/>
      <c r="E11" s="223" t="str">
        <f>UPPER(IF($D11="","",VLOOKUP($D11,'Girls Si Main Draw Prep'!$A$7:$P$38,2)))</f>
        <v/>
      </c>
      <c r="F11" s="223" t="str">
        <f>IF($D11="","",VLOOKUP($D11,'Girls Si Main Draw Prep'!$A$7:$P$38,3))</f>
        <v/>
      </c>
      <c r="G11" s="223"/>
      <c r="H11" s="223" t="str">
        <f>IF($D11="","",VLOOKUP($D11,'Girls Si Main Draw Prep'!$A$7:$P$38,4))</f>
        <v/>
      </c>
      <c r="I11" s="206"/>
      <c r="J11" s="205"/>
      <c r="K11" s="231"/>
      <c r="L11" s="205"/>
      <c r="M11" s="232"/>
      <c r="N11" s="230"/>
      <c r="O11" s="230"/>
      <c r="P11" s="211"/>
      <c r="Q11" s="212"/>
      <c r="R11" s="213"/>
      <c r="T11" s="222" t="e">
        <f>#REF!</f>
        <v>#REF!</v>
      </c>
    </row>
    <row r="12" spans="1:20" s="50" customFormat="1" ht="9.6" customHeight="1">
      <c r="A12" s="215"/>
      <c r="B12" s="216"/>
      <c r="C12" s="216"/>
      <c r="D12" s="226"/>
      <c r="E12" s="217"/>
      <c r="F12" s="217"/>
      <c r="G12" s="218"/>
      <c r="H12" s="219" t="s">
        <v>15</v>
      </c>
      <c r="I12" s="220"/>
      <c r="J12" s="221" t="str">
        <f>UPPER(IF(OR(I12="a",I12="as"),E11,IF(OR(I12="b",I12="bs"),E13,)))</f>
        <v/>
      </c>
      <c r="K12" s="233"/>
      <c r="L12" s="205"/>
      <c r="M12" s="232"/>
      <c r="N12" s="230"/>
      <c r="O12" s="230"/>
      <c r="P12" s="211"/>
      <c r="Q12" s="212"/>
      <c r="R12" s="213"/>
      <c r="T12" s="222" t="e">
        <f>#REF!</f>
        <v>#REF!</v>
      </c>
    </row>
    <row r="13" spans="1:20" s="50" customFormat="1" ht="9.6" customHeight="1">
      <c r="A13" s="215">
        <v>4</v>
      </c>
      <c r="B13" s="202" t="str">
        <f>IF($D13="","",VLOOKUP($D13,'Girls Si Main Draw Prep'!$A$7:$P$38,15))</f>
        <v/>
      </c>
      <c r="C13" s="202" t="str">
        <f>IF($D13="","",VLOOKUP($D13,'Girls Si Main Draw Prep'!$A$7:$P$38,16))</f>
        <v/>
      </c>
      <c r="D13" s="203"/>
      <c r="E13" s="223" t="str">
        <f>UPPER(IF($D13="","",VLOOKUP($D13,'Girls Si Main Draw Prep'!$A$7:$P$38,2)))</f>
        <v/>
      </c>
      <c r="F13" s="223" t="str">
        <f>IF($D13="","",VLOOKUP($D13,'Girls Si Main Draw Prep'!$A$7:$P$38,3))</f>
        <v/>
      </c>
      <c r="G13" s="223"/>
      <c r="H13" s="223" t="str">
        <f>IF($D13="","",VLOOKUP($D13,'Girls Si Main Draw Prep'!$A$7:$P$38,4))</f>
        <v/>
      </c>
      <c r="I13" s="234"/>
      <c r="J13" s="205"/>
      <c r="K13" s="205"/>
      <c r="L13" s="205"/>
      <c r="M13" s="232"/>
      <c r="N13" s="230"/>
      <c r="O13" s="230"/>
      <c r="P13" s="211"/>
      <c r="Q13" s="212"/>
      <c r="R13" s="213"/>
      <c r="T13" s="222" t="e">
        <f>#REF!</f>
        <v>#REF!</v>
      </c>
    </row>
    <row r="14" spans="1:20" s="50" customFormat="1" ht="9.6" customHeight="1">
      <c r="A14" s="215"/>
      <c r="B14" s="216"/>
      <c r="C14" s="216"/>
      <c r="D14" s="226"/>
      <c r="E14" s="205"/>
      <c r="F14" s="205"/>
      <c r="G14" s="68"/>
      <c r="H14" s="235"/>
      <c r="I14" s="227"/>
      <c r="J14" s="205"/>
      <c r="K14" s="205"/>
      <c r="L14" s="219" t="s">
        <v>15</v>
      </c>
      <c r="M14" s="228"/>
      <c r="N14" s="221" t="str">
        <f>UPPER(IF(OR(M14="a",M14="as"),L10,IF(OR(M14="b",M14="bs"),L18,)))</f>
        <v/>
      </c>
      <c r="O14" s="229"/>
      <c r="P14" s="211"/>
      <c r="Q14" s="212"/>
      <c r="R14" s="213"/>
      <c r="T14" s="222" t="e">
        <f>#REF!</f>
        <v>#REF!</v>
      </c>
    </row>
    <row r="15" spans="1:20" s="50" customFormat="1" ht="9.6" customHeight="1">
      <c r="A15" s="215">
        <v>5</v>
      </c>
      <c r="B15" s="202" t="str">
        <f>IF($D15="","",VLOOKUP($D15,'Girls Si Main Draw Prep'!$A$7:$P$38,15))</f>
        <v/>
      </c>
      <c r="C15" s="202" t="str">
        <f>IF($D15="","",VLOOKUP($D15,'Girls Si Main Draw Prep'!$A$7:$P$38,16))</f>
        <v/>
      </c>
      <c r="D15" s="203"/>
      <c r="E15" s="223" t="str">
        <f>UPPER(IF($D15="","",VLOOKUP($D15,'Girls Si Main Draw Prep'!$A$7:$P$38,2)))</f>
        <v/>
      </c>
      <c r="F15" s="223" t="str">
        <f>IF($D15="","",VLOOKUP($D15,'Girls Si Main Draw Prep'!$A$7:$P$38,3))</f>
        <v/>
      </c>
      <c r="G15" s="223"/>
      <c r="H15" s="223" t="str">
        <f>IF($D15="","",VLOOKUP($D15,'Girls Si Main Draw Prep'!$A$7:$P$38,4))</f>
        <v/>
      </c>
      <c r="I15" s="236"/>
      <c r="J15" s="205"/>
      <c r="K15" s="205"/>
      <c r="L15" s="205"/>
      <c r="M15" s="232"/>
      <c r="N15" s="205"/>
      <c r="O15" s="297"/>
      <c r="P15" s="208"/>
      <c r="Q15" s="210"/>
      <c r="R15" s="213"/>
      <c r="T15" s="222" t="e">
        <f>#REF!</f>
        <v>#REF!</v>
      </c>
    </row>
    <row r="16" spans="1:20" s="50" customFormat="1" ht="9.6" customHeight="1" thickBot="1">
      <c r="A16" s="215"/>
      <c r="B16" s="216"/>
      <c r="C16" s="216"/>
      <c r="D16" s="226"/>
      <c r="E16" s="217"/>
      <c r="F16" s="217"/>
      <c r="G16" s="218"/>
      <c r="H16" s="219" t="s">
        <v>15</v>
      </c>
      <c r="I16" s="220"/>
      <c r="J16" s="221" t="str">
        <f>UPPER(IF(OR(I16="a",I16="as"),E15,IF(OR(I16="b",I16="bs"),E17,)))</f>
        <v/>
      </c>
      <c r="K16" s="221"/>
      <c r="L16" s="205"/>
      <c r="M16" s="232"/>
      <c r="N16" s="208"/>
      <c r="O16" s="297"/>
      <c r="P16" s="208"/>
      <c r="Q16" s="210"/>
      <c r="R16" s="213"/>
      <c r="T16" s="237" t="e">
        <f>#REF!</f>
        <v>#REF!</v>
      </c>
    </row>
    <row r="17" spans="1:18" s="50" customFormat="1" ht="9.6" customHeight="1">
      <c r="A17" s="215">
        <v>6</v>
      </c>
      <c r="B17" s="202" t="str">
        <f>IF($D17="","",VLOOKUP($D17,'Girls Si Main Draw Prep'!$A$7:$P$38,15))</f>
        <v/>
      </c>
      <c r="C17" s="202" t="str">
        <f>IF($D17="","",VLOOKUP($D17,'Girls Si Main Draw Prep'!$A$7:$P$38,16))</f>
        <v/>
      </c>
      <c r="D17" s="203"/>
      <c r="E17" s="223" t="str">
        <f>UPPER(IF($D17="","",VLOOKUP($D17,'Girls Si Main Draw Prep'!$A$7:$P$38,2)))</f>
        <v/>
      </c>
      <c r="F17" s="223" t="str">
        <f>IF($D17="","",VLOOKUP($D17,'Girls Si Main Draw Prep'!$A$7:$P$38,3))</f>
        <v/>
      </c>
      <c r="G17" s="223"/>
      <c r="H17" s="223" t="str">
        <f>IF($D17="","",VLOOKUP($D17,'Girls Si Main Draw Prep'!$A$7:$P$38,4))</f>
        <v/>
      </c>
      <c r="I17" s="224"/>
      <c r="J17" s="205"/>
      <c r="K17" s="225"/>
      <c r="L17" s="205"/>
      <c r="M17" s="232"/>
      <c r="N17" s="208"/>
      <c r="O17" s="297"/>
      <c r="P17" s="208"/>
      <c r="Q17" s="210"/>
      <c r="R17" s="213"/>
    </row>
    <row r="18" spans="1:18" s="50" customFormat="1" ht="9.6" customHeight="1">
      <c r="A18" s="215"/>
      <c r="B18" s="216"/>
      <c r="C18" s="216"/>
      <c r="D18" s="226"/>
      <c r="E18" s="217"/>
      <c r="F18" s="217"/>
      <c r="G18" s="218"/>
      <c r="H18" s="205"/>
      <c r="I18" s="227"/>
      <c r="J18" s="219" t="s">
        <v>15</v>
      </c>
      <c r="K18" s="228"/>
      <c r="L18" s="221" t="str">
        <f>UPPER(IF(OR(K18="a",K18="as"),J16,IF(OR(K18="b",K18="bs"),J20,)))</f>
        <v/>
      </c>
      <c r="M18" s="238"/>
      <c r="N18" s="208"/>
      <c r="O18" s="297"/>
      <c r="P18" s="208"/>
      <c r="Q18" s="210"/>
      <c r="R18" s="213"/>
    </row>
    <row r="19" spans="1:18" s="50" customFormat="1" ht="9.6" customHeight="1">
      <c r="A19" s="215">
        <v>7</v>
      </c>
      <c r="B19" s="202" t="str">
        <f>IF($D19="","",VLOOKUP($D19,'Girls Si Main Draw Prep'!$A$7:$P$38,15))</f>
        <v/>
      </c>
      <c r="C19" s="202" t="str">
        <f>IF($D19="","",VLOOKUP($D19,'Girls Si Main Draw Prep'!$A$7:$P$38,16))</f>
        <v/>
      </c>
      <c r="D19" s="203"/>
      <c r="E19" s="223" t="str">
        <f>UPPER(IF($D19="","",VLOOKUP($D19,'Girls Si Main Draw Prep'!$A$7:$P$38,2)))</f>
        <v/>
      </c>
      <c r="F19" s="223" t="str">
        <f>IF($D19="","",VLOOKUP($D19,'Girls Si Main Draw Prep'!$A$7:$P$38,3))</f>
        <v/>
      </c>
      <c r="G19" s="223"/>
      <c r="H19" s="223" t="str">
        <f>IF($D19="","",VLOOKUP($D19,'Girls Si Main Draw Prep'!$A$7:$P$38,4))</f>
        <v/>
      </c>
      <c r="I19" s="206"/>
      <c r="J19" s="205"/>
      <c r="K19" s="231"/>
      <c r="L19" s="205"/>
      <c r="M19" s="230"/>
      <c r="N19" s="208"/>
      <c r="O19" s="297"/>
      <c r="P19" s="208"/>
      <c r="Q19" s="210"/>
      <c r="R19" s="213"/>
    </row>
    <row r="20" spans="1:18" s="50" customFormat="1" ht="9.6" customHeight="1">
      <c r="A20" s="215"/>
      <c r="B20" s="216"/>
      <c r="C20" s="216"/>
      <c r="D20" s="216"/>
      <c r="E20" s="217"/>
      <c r="F20" s="217"/>
      <c r="G20" s="218"/>
      <c r="H20" s="219" t="s">
        <v>15</v>
      </c>
      <c r="I20" s="220"/>
      <c r="J20" s="221" t="str">
        <f>UPPER(IF(OR(I20="a",I20="as"),E19,IF(OR(I20="b",I20="bs"),E21,)))</f>
        <v/>
      </c>
      <c r="K20" s="233"/>
      <c r="L20" s="205"/>
      <c r="M20" s="230"/>
      <c r="N20" s="208"/>
      <c r="O20" s="297"/>
      <c r="P20" s="208"/>
      <c r="Q20" s="210"/>
      <c r="R20" s="213"/>
    </row>
    <row r="21" spans="1:18" s="50" customFormat="1" ht="9.6" customHeight="1">
      <c r="A21" s="200">
        <v>8</v>
      </c>
      <c r="B21" s="202" t="str">
        <f>IF($D21="","",VLOOKUP($D21,'Girls Si Main Draw Prep'!$A$7:$P$38,15))</f>
        <v/>
      </c>
      <c r="C21" s="202" t="str">
        <f>IF($D21="","",VLOOKUP($D21,'Girls Si Main Draw Prep'!$A$7:$P$38,16))</f>
        <v/>
      </c>
      <c r="D21" s="203"/>
      <c r="E21" s="204" t="str">
        <f>UPPER(IF($D21="","",VLOOKUP($D21,'Girls Si Main Draw Prep'!$A$7:$P$38,2)))</f>
        <v/>
      </c>
      <c r="F21" s="204" t="str">
        <f>IF($D21="","",VLOOKUP($D21,'Girls Si Main Draw Prep'!$A$7:$P$38,3))</f>
        <v/>
      </c>
      <c r="G21" s="204"/>
      <c r="H21" s="204" t="str">
        <f>IF($D21="","",VLOOKUP($D21,'Girls Si Main Draw Prep'!$A$7:$P$38,4))</f>
        <v/>
      </c>
      <c r="I21" s="234"/>
      <c r="J21" s="205"/>
      <c r="K21" s="205"/>
      <c r="L21" s="205"/>
      <c r="M21" s="230"/>
      <c r="N21" s="208"/>
      <c r="O21" s="297"/>
      <c r="P21" s="208"/>
      <c r="Q21" s="210"/>
      <c r="R21" s="213"/>
    </row>
    <row r="22" spans="1:18" s="50" customFormat="1" ht="9.6" customHeight="1">
      <c r="A22" s="215"/>
      <c r="B22" s="216"/>
      <c r="C22" s="216"/>
      <c r="D22" s="216"/>
      <c r="E22" s="235"/>
      <c r="F22" s="235"/>
      <c r="G22" s="239"/>
      <c r="H22" s="235"/>
      <c r="I22" s="227"/>
      <c r="J22" s="205"/>
      <c r="K22" s="205"/>
      <c r="L22" s="205"/>
      <c r="M22" s="230"/>
      <c r="N22" s="219" t="s">
        <v>15</v>
      </c>
      <c r="O22" s="228"/>
      <c r="P22" s="221" t="str">
        <f>UPPER(IF(OR(O22="a",O22="as"),N14,IF(OR(O22="b",O22="bs"),N30,)))</f>
        <v/>
      </c>
      <c r="Q22" s="298"/>
      <c r="R22" s="213"/>
    </row>
    <row r="23" spans="1:18" s="50" customFormat="1" ht="9.6" customHeight="1">
      <c r="A23" s="200">
        <v>9</v>
      </c>
      <c r="B23" s="202" t="str">
        <f>IF($D23="","",VLOOKUP($D23,'Girls Si Main Draw Prep'!$A$7:$P$38,15))</f>
        <v/>
      </c>
      <c r="C23" s="202" t="str">
        <f>IF($D23="","",VLOOKUP($D23,'Girls Si Main Draw Prep'!$A$7:$P$38,16))</f>
        <v/>
      </c>
      <c r="D23" s="203"/>
      <c r="E23" s="204" t="str">
        <f>UPPER(IF($D23="","",VLOOKUP($D23,'Girls Si Main Draw Prep'!$A$7:$P$38,2)))</f>
        <v/>
      </c>
      <c r="F23" s="204" t="str">
        <f>IF($D23="","",VLOOKUP($D23,'Girls Si Main Draw Prep'!$A$7:$P$38,3))</f>
        <v/>
      </c>
      <c r="G23" s="204"/>
      <c r="H23" s="204" t="str">
        <f>IF($D23="","",VLOOKUP($D23,'Girls Si Main Draw Prep'!$A$7:$P$38,4))</f>
        <v/>
      </c>
      <c r="I23" s="206"/>
      <c r="J23" s="205"/>
      <c r="K23" s="205"/>
      <c r="L23" s="205"/>
      <c r="M23" s="230"/>
      <c r="N23" s="208"/>
      <c r="O23" s="297"/>
      <c r="P23" s="205"/>
      <c r="Q23" s="297"/>
      <c r="R23" s="213"/>
    </row>
    <row r="24" spans="1:18" s="50" customFormat="1" ht="9.6" customHeight="1">
      <c r="A24" s="215"/>
      <c r="B24" s="216"/>
      <c r="C24" s="216"/>
      <c r="D24" s="216"/>
      <c r="E24" s="217"/>
      <c r="F24" s="217"/>
      <c r="G24" s="218"/>
      <c r="H24" s="219" t="s">
        <v>15</v>
      </c>
      <c r="I24" s="220"/>
      <c r="J24" s="221" t="str">
        <f>UPPER(IF(OR(I24="a",I24="as"),E23,IF(OR(I24="b",I24="bs"),E25,)))</f>
        <v/>
      </c>
      <c r="K24" s="221"/>
      <c r="L24" s="205"/>
      <c r="M24" s="230"/>
      <c r="N24" s="208"/>
      <c r="O24" s="297"/>
      <c r="P24" s="208"/>
      <c r="Q24" s="297"/>
      <c r="R24" s="213"/>
    </row>
    <row r="25" spans="1:18" s="50" customFormat="1" ht="9.6" customHeight="1">
      <c r="A25" s="215">
        <v>10</v>
      </c>
      <c r="B25" s="202" t="str">
        <f>IF($D25="","",VLOOKUP($D25,'Girls Si Main Draw Prep'!$A$7:$P$38,15))</f>
        <v/>
      </c>
      <c r="C25" s="202" t="str">
        <f>IF($D25="","",VLOOKUP($D25,'Girls Si Main Draw Prep'!$A$7:$P$38,16))</f>
        <v/>
      </c>
      <c r="D25" s="203"/>
      <c r="E25" s="223" t="str">
        <f>UPPER(IF($D25="","",VLOOKUP($D25,'Girls Si Main Draw Prep'!$A$7:$P$38,2)))</f>
        <v/>
      </c>
      <c r="F25" s="223" t="str">
        <f>IF($D25="","",VLOOKUP($D25,'Girls Si Main Draw Prep'!$A$7:$P$38,3))</f>
        <v/>
      </c>
      <c r="G25" s="223"/>
      <c r="H25" s="223" t="str">
        <f>IF($D25="","",VLOOKUP($D25,'Girls Si Main Draw Prep'!$A$7:$P$38,4))</f>
        <v/>
      </c>
      <c r="I25" s="224"/>
      <c r="J25" s="205"/>
      <c r="K25" s="225"/>
      <c r="L25" s="205"/>
      <c r="M25" s="230"/>
      <c r="N25" s="208"/>
      <c r="O25" s="297"/>
      <c r="P25" s="208"/>
      <c r="Q25" s="297"/>
      <c r="R25" s="213"/>
    </row>
    <row r="26" spans="1:18" s="50" customFormat="1" ht="9.6" customHeight="1">
      <c r="A26" s="215"/>
      <c r="B26" s="216"/>
      <c r="C26" s="216"/>
      <c r="D26" s="226"/>
      <c r="E26" s="217"/>
      <c r="F26" s="217"/>
      <c r="G26" s="218"/>
      <c r="H26" s="217"/>
      <c r="I26" s="227"/>
      <c r="J26" s="219" t="s">
        <v>15</v>
      </c>
      <c r="K26" s="228"/>
      <c r="L26" s="221" t="str">
        <f>UPPER(IF(OR(K26="a",K26="as"),J24,IF(OR(K26="b",K26="bs"),J28,)))</f>
        <v/>
      </c>
      <c r="M26" s="229"/>
      <c r="N26" s="208"/>
      <c r="O26" s="297"/>
      <c r="P26" s="208"/>
      <c r="Q26" s="297"/>
      <c r="R26" s="213"/>
    </row>
    <row r="27" spans="1:18" s="50" customFormat="1" ht="9.6" customHeight="1">
      <c r="A27" s="215">
        <v>11</v>
      </c>
      <c r="B27" s="202" t="str">
        <f>IF($D27="","",VLOOKUP($D27,'Girls Si Main Draw Prep'!$A$7:$P$38,15))</f>
        <v/>
      </c>
      <c r="C27" s="202" t="str">
        <f>IF($D27="","",VLOOKUP($D27,'Girls Si Main Draw Prep'!$A$7:$P$38,16))</f>
        <v/>
      </c>
      <c r="D27" s="203"/>
      <c r="E27" s="223" t="str">
        <f>UPPER(IF($D27="","",VLOOKUP($D27,'Girls Si Main Draw Prep'!$A$7:$P$38,2)))</f>
        <v/>
      </c>
      <c r="F27" s="223" t="str">
        <f>IF($D27="","",VLOOKUP($D27,'Girls Si Main Draw Prep'!$A$7:$P$38,3))</f>
        <v/>
      </c>
      <c r="G27" s="223"/>
      <c r="H27" s="223" t="str">
        <f>IF($D27="","",VLOOKUP($D27,'Girls Si Main Draw Prep'!$A$7:$P$38,4))</f>
        <v/>
      </c>
      <c r="I27" s="206"/>
      <c r="J27" s="205"/>
      <c r="K27" s="231"/>
      <c r="L27" s="205"/>
      <c r="M27" s="232"/>
      <c r="N27" s="208"/>
      <c r="O27" s="297"/>
      <c r="P27" s="208"/>
      <c r="Q27" s="297"/>
      <c r="R27" s="213"/>
    </row>
    <row r="28" spans="1:18" s="50" customFormat="1" ht="9.6" customHeight="1">
      <c r="A28" s="241"/>
      <c r="B28" s="216"/>
      <c r="C28" s="216"/>
      <c r="D28" s="226"/>
      <c r="E28" s="217"/>
      <c r="F28" s="217"/>
      <c r="G28" s="218"/>
      <c r="H28" s="219" t="s">
        <v>15</v>
      </c>
      <c r="I28" s="220"/>
      <c r="J28" s="221" t="str">
        <f>UPPER(IF(OR(I28="a",I28="as"),E27,IF(OR(I28="b",I28="bs"),E29,)))</f>
        <v/>
      </c>
      <c r="K28" s="233"/>
      <c r="L28" s="205"/>
      <c r="M28" s="232"/>
      <c r="N28" s="208"/>
      <c r="O28" s="297"/>
      <c r="P28" s="208"/>
      <c r="Q28" s="297"/>
      <c r="R28" s="213"/>
    </row>
    <row r="29" spans="1:18" s="50" customFormat="1" ht="9.6" customHeight="1">
      <c r="A29" s="215">
        <v>12</v>
      </c>
      <c r="B29" s="202" t="str">
        <f>IF($D29="","",VLOOKUP($D29,'Girls Si Main Draw Prep'!$A$7:$P$38,15))</f>
        <v/>
      </c>
      <c r="C29" s="202" t="str">
        <f>IF($D29="","",VLOOKUP($D29,'Girls Si Main Draw Prep'!$A$7:$P$38,16))</f>
        <v/>
      </c>
      <c r="D29" s="203"/>
      <c r="E29" s="223" t="str">
        <f>UPPER(IF($D29="","",VLOOKUP($D29,'Girls Si Main Draw Prep'!$A$7:$P$38,2)))</f>
        <v/>
      </c>
      <c r="F29" s="223" t="str">
        <f>IF($D29="","",VLOOKUP($D29,'Girls Si Main Draw Prep'!$A$7:$P$38,3))</f>
        <v/>
      </c>
      <c r="G29" s="223"/>
      <c r="H29" s="223" t="str">
        <f>IF($D29="","",VLOOKUP($D29,'Girls Si Main Draw Prep'!$A$7:$P$38,4))</f>
        <v/>
      </c>
      <c r="I29" s="234"/>
      <c r="J29" s="205"/>
      <c r="K29" s="205"/>
      <c r="L29" s="205"/>
      <c r="M29" s="232"/>
      <c r="N29" s="208"/>
      <c r="O29" s="297"/>
      <c r="P29" s="208"/>
      <c r="Q29" s="297"/>
      <c r="R29" s="213"/>
    </row>
    <row r="30" spans="1:18" s="50" customFormat="1" ht="9.6" customHeight="1">
      <c r="A30" s="215"/>
      <c r="B30" s="216"/>
      <c r="C30" s="216"/>
      <c r="D30" s="226"/>
      <c r="E30" s="205"/>
      <c r="F30" s="205"/>
      <c r="G30" s="68"/>
      <c r="H30" s="235"/>
      <c r="I30" s="227"/>
      <c r="J30" s="205"/>
      <c r="K30" s="205"/>
      <c r="L30" s="219" t="s">
        <v>15</v>
      </c>
      <c r="M30" s="228"/>
      <c r="N30" s="221" t="str">
        <f>UPPER(IF(OR(M30="a",M30="as"),L26,IF(OR(M30="b",M30="bs"),L34,)))</f>
        <v/>
      </c>
      <c r="O30" s="299"/>
      <c r="P30" s="208"/>
      <c r="Q30" s="297"/>
      <c r="R30" s="213"/>
    </row>
    <row r="31" spans="1:18" s="50" customFormat="1" ht="9.6" customHeight="1">
      <c r="A31" s="215">
        <v>13</v>
      </c>
      <c r="B31" s="202" t="str">
        <f>IF($D31="","",VLOOKUP($D31,'Girls Si Main Draw Prep'!$A$7:$P$38,15))</f>
        <v/>
      </c>
      <c r="C31" s="202" t="str">
        <f>IF($D31="","",VLOOKUP($D31,'Girls Si Main Draw Prep'!$A$7:$P$38,16))</f>
        <v/>
      </c>
      <c r="D31" s="203"/>
      <c r="E31" s="223" t="str">
        <f>UPPER(IF($D31="","",VLOOKUP($D31,'Girls Si Main Draw Prep'!$A$7:$P$38,2)))</f>
        <v/>
      </c>
      <c r="F31" s="223" t="str">
        <f>IF($D31="","",VLOOKUP($D31,'Girls Si Main Draw Prep'!$A$7:$P$38,3))</f>
        <v/>
      </c>
      <c r="G31" s="223"/>
      <c r="H31" s="223" t="str">
        <f>IF($D31="","",VLOOKUP($D31,'Girls Si Main Draw Prep'!$A$7:$P$38,4))</f>
        <v/>
      </c>
      <c r="I31" s="236"/>
      <c r="J31" s="205"/>
      <c r="K31" s="205"/>
      <c r="L31" s="205"/>
      <c r="M31" s="232"/>
      <c r="N31" s="205"/>
      <c r="O31" s="210"/>
      <c r="P31" s="208"/>
      <c r="Q31" s="297"/>
      <c r="R31" s="213"/>
    </row>
    <row r="32" spans="1:18" s="50" customFormat="1" ht="9.6" customHeight="1">
      <c r="A32" s="215"/>
      <c r="B32" s="216"/>
      <c r="C32" s="216"/>
      <c r="D32" s="226"/>
      <c r="E32" s="217"/>
      <c r="F32" s="217"/>
      <c r="G32" s="218"/>
      <c r="H32" s="219" t="s">
        <v>15</v>
      </c>
      <c r="I32" s="220"/>
      <c r="J32" s="221" t="str">
        <f>UPPER(IF(OR(I32="a",I32="as"),E31,IF(OR(I32="b",I32="bs"),E33,)))</f>
        <v/>
      </c>
      <c r="K32" s="221"/>
      <c r="L32" s="205"/>
      <c r="M32" s="232"/>
      <c r="N32" s="208"/>
      <c r="O32" s="210"/>
      <c r="P32" s="208"/>
      <c r="Q32" s="297"/>
      <c r="R32" s="213"/>
    </row>
    <row r="33" spans="1:18" s="50" customFormat="1" ht="9.6" customHeight="1">
      <c r="A33" s="215">
        <v>14</v>
      </c>
      <c r="B33" s="202" t="str">
        <f>IF($D33="","",VLOOKUP($D33,'Girls Si Main Draw Prep'!$A$7:$P$38,15))</f>
        <v/>
      </c>
      <c r="C33" s="202" t="str">
        <f>IF($D33="","",VLOOKUP($D33,'Girls Si Main Draw Prep'!$A$7:$P$38,16))</f>
        <v/>
      </c>
      <c r="D33" s="203"/>
      <c r="E33" s="223" t="str">
        <f>UPPER(IF($D33="","",VLOOKUP($D33,'Girls Si Main Draw Prep'!$A$7:$P$38,2)))</f>
        <v/>
      </c>
      <c r="F33" s="223" t="str">
        <f>IF($D33="","",VLOOKUP($D33,'Girls Si Main Draw Prep'!$A$7:$P$38,3))</f>
        <v/>
      </c>
      <c r="G33" s="223"/>
      <c r="H33" s="223" t="str">
        <f>IF($D33="","",VLOOKUP($D33,'Girls Si Main Draw Prep'!$A$7:$P$38,4))</f>
        <v/>
      </c>
      <c r="I33" s="224"/>
      <c r="J33" s="205"/>
      <c r="K33" s="225"/>
      <c r="L33" s="205"/>
      <c r="M33" s="232"/>
      <c r="N33" s="208"/>
      <c r="O33" s="210"/>
      <c r="P33" s="208"/>
      <c r="Q33" s="297"/>
      <c r="R33" s="213"/>
    </row>
    <row r="34" spans="1:18" s="50" customFormat="1" ht="9.6" customHeight="1">
      <c r="A34" s="215"/>
      <c r="B34" s="216"/>
      <c r="C34" s="216"/>
      <c r="D34" s="226"/>
      <c r="E34" s="217"/>
      <c r="F34" s="217"/>
      <c r="G34" s="218"/>
      <c r="H34" s="205"/>
      <c r="I34" s="227"/>
      <c r="J34" s="219" t="s">
        <v>15</v>
      </c>
      <c r="K34" s="228"/>
      <c r="L34" s="221" t="str">
        <f>UPPER(IF(OR(K34="a",K34="as"),J32,IF(OR(K34="b",K34="bs"),J36,)))</f>
        <v/>
      </c>
      <c r="M34" s="238"/>
      <c r="N34" s="208"/>
      <c r="O34" s="210"/>
      <c r="P34" s="208"/>
      <c r="Q34" s="297"/>
      <c r="R34" s="213"/>
    </row>
    <row r="35" spans="1:18" s="50" customFormat="1" ht="9.6" customHeight="1">
      <c r="A35" s="215">
        <v>15</v>
      </c>
      <c r="B35" s="202" t="str">
        <f>IF($D35="","",VLOOKUP($D35,'Girls Si Main Draw Prep'!$A$7:$P$38,15))</f>
        <v/>
      </c>
      <c r="C35" s="202" t="str">
        <f>IF($D35="","",VLOOKUP($D35,'Girls Si Main Draw Prep'!$A$7:$P$38,16))</f>
        <v/>
      </c>
      <c r="D35" s="203"/>
      <c r="E35" s="223" t="str">
        <f>UPPER(IF($D35="","",VLOOKUP($D35,'Girls Si Main Draw Prep'!$A$7:$P$38,2)))</f>
        <v/>
      </c>
      <c r="F35" s="223" t="str">
        <f>IF($D35="","",VLOOKUP($D35,'Girls Si Main Draw Prep'!$A$7:$P$38,3))</f>
        <v/>
      </c>
      <c r="G35" s="223"/>
      <c r="H35" s="223" t="str">
        <f>IF($D35="","",VLOOKUP($D35,'Girls Si Main Draw Prep'!$A$7:$P$38,4))</f>
        <v/>
      </c>
      <c r="I35" s="206"/>
      <c r="J35" s="205"/>
      <c r="K35" s="231"/>
      <c r="L35" s="205"/>
      <c r="M35" s="230"/>
      <c r="N35" s="208"/>
      <c r="O35" s="210"/>
      <c r="P35" s="208"/>
      <c r="Q35" s="297"/>
      <c r="R35" s="213"/>
    </row>
    <row r="36" spans="1:18" s="50" customFormat="1" ht="9.6" customHeight="1">
      <c r="A36" s="215"/>
      <c r="B36" s="216"/>
      <c r="C36" s="216"/>
      <c r="D36" s="216"/>
      <c r="E36" s="217"/>
      <c r="F36" s="217"/>
      <c r="G36" s="218"/>
      <c r="H36" s="219" t="s">
        <v>15</v>
      </c>
      <c r="I36" s="220"/>
      <c r="J36" s="221" t="str">
        <f>UPPER(IF(OR(I36="a",I36="as"),E35,IF(OR(I36="b",I36="bs"),E37,)))</f>
        <v/>
      </c>
      <c r="K36" s="233"/>
      <c r="L36" s="205"/>
      <c r="M36" s="230"/>
      <c r="N36" s="208"/>
      <c r="O36" s="210"/>
      <c r="P36" s="208"/>
      <c r="Q36" s="297"/>
      <c r="R36" s="213"/>
    </row>
    <row r="37" spans="1:18" s="50" customFormat="1" ht="9.6" customHeight="1">
      <c r="A37" s="200">
        <v>16</v>
      </c>
      <c r="B37" s="202" t="str">
        <f>IF($D37="","",VLOOKUP($D37,'Girls Si Main Draw Prep'!$A$7:$P$38,15))</f>
        <v/>
      </c>
      <c r="C37" s="202" t="str">
        <f>IF($D37="","",VLOOKUP($D37,'Girls Si Main Draw Prep'!$A$7:$P$38,16))</f>
        <v/>
      </c>
      <c r="D37" s="203"/>
      <c r="E37" s="204" t="str">
        <f>UPPER(IF($D37="","",VLOOKUP($D37,'Girls Si Main Draw Prep'!$A$7:$P$38,2)))</f>
        <v/>
      </c>
      <c r="F37" s="204" t="str">
        <f>IF($D37="","",VLOOKUP($D37,'Girls Si Main Draw Prep'!$A$7:$P$38,3))</f>
        <v/>
      </c>
      <c r="G37" s="204"/>
      <c r="H37" s="204" t="str">
        <f>IF($D37="","",VLOOKUP($D37,'Girls Si Main Draw Prep'!$A$7:$P$38,4))</f>
        <v/>
      </c>
      <c r="I37" s="234"/>
      <c r="J37" s="205"/>
      <c r="K37" s="205"/>
      <c r="L37" s="205"/>
      <c r="M37" s="230"/>
      <c r="N37" s="210"/>
      <c r="O37" s="210"/>
      <c r="P37" s="208"/>
      <c r="Q37" s="297"/>
      <c r="R37" s="213"/>
    </row>
    <row r="38" spans="1:18" s="50" customFormat="1" ht="9.6" customHeight="1">
      <c r="A38" s="215"/>
      <c r="B38" s="216"/>
      <c r="C38" s="216"/>
      <c r="D38" s="216"/>
      <c r="E38" s="217"/>
      <c r="F38" s="217"/>
      <c r="G38" s="218"/>
      <c r="H38" s="217"/>
      <c r="I38" s="227"/>
      <c r="J38" s="205"/>
      <c r="K38" s="205"/>
      <c r="L38" s="205"/>
      <c r="M38" s="230"/>
      <c r="N38" s="300" t="s">
        <v>85</v>
      </c>
      <c r="O38" s="301"/>
      <c r="P38" s="221" t="str">
        <f>UPPER(IF(OR(O39="a",O39="as"),P22,IF(OR(O39="b",O39="bs"),P54,)))</f>
        <v/>
      </c>
      <c r="Q38" s="302"/>
      <c r="R38" s="213"/>
    </row>
    <row r="39" spans="1:18" s="50" customFormat="1" ht="9.6" customHeight="1">
      <c r="A39" s="200">
        <v>17</v>
      </c>
      <c r="B39" s="202" t="str">
        <f>IF($D39="","",VLOOKUP($D39,'Girls Si Main Draw Prep'!$A$7:$P$38,15))</f>
        <v/>
      </c>
      <c r="C39" s="202" t="str">
        <f>IF($D39="","",VLOOKUP($D39,'Girls Si Main Draw Prep'!$A$7:$P$38,16))</f>
        <v/>
      </c>
      <c r="D39" s="203"/>
      <c r="E39" s="204" t="str">
        <f>UPPER(IF($D39="","",VLOOKUP($D39,'Girls Si Main Draw Prep'!$A$7:$P$38,2)))</f>
        <v/>
      </c>
      <c r="F39" s="204" t="str">
        <f>IF($D39="","",VLOOKUP($D39,'Girls Si Main Draw Prep'!$A$7:$P$38,3))</f>
        <v/>
      </c>
      <c r="G39" s="204"/>
      <c r="H39" s="204" t="str">
        <f>IF($D39="","",VLOOKUP($D39,'Girls Si Main Draw Prep'!$A$7:$P$38,4))</f>
        <v/>
      </c>
      <c r="I39" s="206"/>
      <c r="J39" s="205"/>
      <c r="K39" s="205"/>
      <c r="L39" s="205"/>
      <c r="M39" s="230"/>
      <c r="N39" s="219" t="s">
        <v>15</v>
      </c>
      <c r="O39" s="303"/>
      <c r="P39" s="205"/>
      <c r="Q39" s="297"/>
      <c r="R39" s="213"/>
    </row>
    <row r="40" spans="1:18" s="50" customFormat="1" ht="9.6" customHeight="1">
      <c r="A40" s="215"/>
      <c r="B40" s="216"/>
      <c r="C40" s="216"/>
      <c r="D40" s="216"/>
      <c r="E40" s="217"/>
      <c r="F40" s="217"/>
      <c r="G40" s="218"/>
      <c r="H40" s="219" t="s">
        <v>15</v>
      </c>
      <c r="I40" s="220"/>
      <c r="J40" s="221" t="str">
        <f>UPPER(IF(OR(I40="a",I40="as"),E39,IF(OR(I40="b",I40="bs"),E41,)))</f>
        <v/>
      </c>
      <c r="K40" s="221"/>
      <c r="L40" s="205"/>
      <c r="M40" s="230"/>
      <c r="N40" s="208"/>
      <c r="O40" s="210"/>
      <c r="P40" s="208"/>
      <c r="Q40" s="297"/>
      <c r="R40" s="213"/>
    </row>
    <row r="41" spans="1:18" s="50" customFormat="1" ht="9.6" customHeight="1">
      <c r="A41" s="215">
        <v>18</v>
      </c>
      <c r="B41" s="202" t="str">
        <f>IF($D41="","",VLOOKUP($D41,'Girls Si Main Draw Prep'!$A$7:$P$38,15))</f>
        <v/>
      </c>
      <c r="C41" s="202" t="str">
        <f>IF($D41="","",VLOOKUP($D41,'Girls Si Main Draw Prep'!$A$7:$P$38,16))</f>
        <v/>
      </c>
      <c r="D41" s="203"/>
      <c r="E41" s="223" t="str">
        <f>UPPER(IF($D41="","",VLOOKUP($D41,'Girls Si Main Draw Prep'!$A$7:$P$38,2)))</f>
        <v/>
      </c>
      <c r="F41" s="223" t="str">
        <f>IF($D41="","",VLOOKUP($D41,'Girls Si Main Draw Prep'!$A$7:$P$38,3))</f>
        <v/>
      </c>
      <c r="G41" s="223"/>
      <c r="H41" s="223" t="str">
        <f>IF($D41="","",VLOOKUP($D41,'Girls Si Main Draw Prep'!$A$7:$P$38,4))</f>
        <v/>
      </c>
      <c r="I41" s="224"/>
      <c r="J41" s="205"/>
      <c r="K41" s="225"/>
      <c r="L41" s="205"/>
      <c r="M41" s="230"/>
      <c r="N41" s="208"/>
      <c r="O41" s="210"/>
      <c r="P41" s="208"/>
      <c r="Q41" s="297"/>
      <c r="R41" s="213"/>
    </row>
    <row r="42" spans="1:18" s="50" customFormat="1" ht="9.6" customHeight="1">
      <c r="A42" s="215"/>
      <c r="B42" s="216"/>
      <c r="C42" s="216"/>
      <c r="D42" s="226"/>
      <c r="E42" s="217"/>
      <c r="F42" s="217"/>
      <c r="G42" s="218"/>
      <c r="H42" s="217"/>
      <c r="I42" s="227"/>
      <c r="J42" s="219" t="s">
        <v>15</v>
      </c>
      <c r="K42" s="228"/>
      <c r="L42" s="221" t="str">
        <f>UPPER(IF(OR(K42="a",K42="as"),J40,IF(OR(K42="b",K42="bs"),J44,)))</f>
        <v/>
      </c>
      <c r="M42" s="229"/>
      <c r="N42" s="208"/>
      <c r="O42" s="210"/>
      <c r="P42" s="208"/>
      <c r="Q42" s="297"/>
      <c r="R42" s="213"/>
    </row>
    <row r="43" spans="1:18" s="50" customFormat="1" ht="9.6" customHeight="1">
      <c r="A43" s="215">
        <v>19</v>
      </c>
      <c r="B43" s="202" t="str">
        <f>IF($D43="","",VLOOKUP($D43,'Girls Si Main Draw Prep'!$A$7:$P$38,15))</f>
        <v/>
      </c>
      <c r="C43" s="202" t="str">
        <f>IF($D43="","",VLOOKUP($D43,'Girls Si Main Draw Prep'!$A$7:$P$38,16))</f>
        <v/>
      </c>
      <c r="D43" s="203"/>
      <c r="E43" s="223" t="str">
        <f>UPPER(IF($D43="","",VLOOKUP($D43,'Girls Si Main Draw Prep'!$A$7:$P$38,2)))</f>
        <v/>
      </c>
      <c r="F43" s="223" t="str">
        <f>IF($D43="","",VLOOKUP($D43,'Girls Si Main Draw Prep'!$A$7:$P$38,3))</f>
        <v/>
      </c>
      <c r="G43" s="223"/>
      <c r="H43" s="223" t="str">
        <f>IF($D43="","",VLOOKUP($D43,'Girls Si Main Draw Prep'!$A$7:$P$38,4))</f>
        <v/>
      </c>
      <c r="I43" s="206"/>
      <c r="J43" s="205"/>
      <c r="K43" s="231"/>
      <c r="L43" s="205"/>
      <c r="M43" s="232"/>
      <c r="N43" s="208"/>
      <c r="O43" s="210"/>
      <c r="P43" s="208"/>
      <c r="Q43" s="297"/>
      <c r="R43" s="213"/>
    </row>
    <row r="44" spans="1:18" s="50" customFormat="1" ht="9.6" customHeight="1">
      <c r="A44" s="215"/>
      <c r="B44" s="216"/>
      <c r="C44" s="216"/>
      <c r="D44" s="226"/>
      <c r="E44" s="217"/>
      <c r="F44" s="217"/>
      <c r="G44" s="218"/>
      <c r="H44" s="219" t="s">
        <v>15</v>
      </c>
      <c r="I44" s="220"/>
      <c r="J44" s="221" t="str">
        <f>UPPER(IF(OR(I44="a",I44="as"),E43,IF(OR(I44="b",I44="bs"),E45,)))</f>
        <v/>
      </c>
      <c r="K44" s="233"/>
      <c r="L44" s="205"/>
      <c r="M44" s="232"/>
      <c r="N44" s="208"/>
      <c r="O44" s="210"/>
      <c r="P44" s="208"/>
      <c r="Q44" s="297"/>
      <c r="R44" s="213"/>
    </row>
    <row r="45" spans="1:18" s="50" customFormat="1" ht="9.6" customHeight="1">
      <c r="A45" s="215">
        <v>20</v>
      </c>
      <c r="B45" s="202" t="str">
        <f>IF($D45="","",VLOOKUP($D45,'Girls Si Main Draw Prep'!$A$7:$P$38,15))</f>
        <v/>
      </c>
      <c r="C45" s="202" t="str">
        <f>IF($D45="","",VLOOKUP($D45,'Girls Si Main Draw Prep'!$A$7:$P$38,16))</f>
        <v/>
      </c>
      <c r="D45" s="203"/>
      <c r="E45" s="223" t="str">
        <f>UPPER(IF($D45="","",VLOOKUP($D45,'Girls Si Main Draw Prep'!$A$7:$P$38,2)))</f>
        <v/>
      </c>
      <c r="F45" s="223" t="str">
        <f>IF($D45="","",VLOOKUP($D45,'Girls Si Main Draw Prep'!$A$7:$P$38,3))</f>
        <v/>
      </c>
      <c r="G45" s="223"/>
      <c r="H45" s="223" t="str">
        <f>IF($D45="","",VLOOKUP($D45,'Girls Si Main Draw Prep'!$A$7:$P$38,4))</f>
        <v/>
      </c>
      <c r="I45" s="234"/>
      <c r="J45" s="205"/>
      <c r="K45" s="205"/>
      <c r="L45" s="205"/>
      <c r="M45" s="232"/>
      <c r="N45" s="208"/>
      <c r="O45" s="210"/>
      <c r="P45" s="208"/>
      <c r="Q45" s="297"/>
      <c r="R45" s="213"/>
    </row>
    <row r="46" spans="1:18" s="50" customFormat="1" ht="9.6" customHeight="1">
      <c r="A46" s="215"/>
      <c r="B46" s="216"/>
      <c r="C46" s="216"/>
      <c r="D46" s="226"/>
      <c r="E46" s="205"/>
      <c r="F46" s="205"/>
      <c r="G46" s="68"/>
      <c r="H46" s="235"/>
      <c r="I46" s="227"/>
      <c r="J46" s="205"/>
      <c r="K46" s="205"/>
      <c r="L46" s="219" t="s">
        <v>15</v>
      </c>
      <c r="M46" s="228"/>
      <c r="N46" s="221" t="str">
        <f>UPPER(IF(OR(M46="a",M46="as"),L42,IF(OR(M46="b",M46="bs"),L50,)))</f>
        <v/>
      </c>
      <c r="O46" s="298"/>
      <c r="P46" s="208"/>
      <c r="Q46" s="297"/>
      <c r="R46" s="213"/>
    </row>
    <row r="47" spans="1:18" s="50" customFormat="1" ht="9.6" customHeight="1">
      <c r="A47" s="215">
        <v>21</v>
      </c>
      <c r="B47" s="202" t="str">
        <f>IF($D47="","",VLOOKUP($D47,'Girls Si Main Draw Prep'!$A$7:$P$38,15))</f>
        <v/>
      </c>
      <c r="C47" s="202" t="str">
        <f>IF($D47="","",VLOOKUP($D47,'Girls Si Main Draw Prep'!$A$7:$P$38,16))</f>
        <v/>
      </c>
      <c r="D47" s="203"/>
      <c r="E47" s="223" t="str">
        <f>UPPER(IF($D47="","",VLOOKUP($D47,'Girls Si Main Draw Prep'!$A$7:$P$38,2)))</f>
        <v/>
      </c>
      <c r="F47" s="223" t="str">
        <f>IF($D47="","",VLOOKUP($D47,'Girls Si Main Draw Prep'!$A$7:$P$38,3))</f>
        <v/>
      </c>
      <c r="G47" s="223"/>
      <c r="H47" s="223" t="str">
        <f>IF($D47="","",VLOOKUP($D47,'Girls Si Main Draw Prep'!$A$7:$P$38,4))</f>
        <v/>
      </c>
      <c r="I47" s="236"/>
      <c r="J47" s="205"/>
      <c r="K47" s="205"/>
      <c r="L47" s="205"/>
      <c r="M47" s="232"/>
      <c r="N47" s="205"/>
      <c r="O47" s="297"/>
      <c r="P47" s="208"/>
      <c r="Q47" s="297"/>
      <c r="R47" s="213"/>
    </row>
    <row r="48" spans="1:18" s="50" customFormat="1" ht="9.6" customHeight="1">
      <c r="A48" s="215"/>
      <c r="B48" s="216"/>
      <c r="C48" s="216"/>
      <c r="D48" s="226"/>
      <c r="E48" s="217"/>
      <c r="F48" s="217"/>
      <c r="G48" s="218"/>
      <c r="H48" s="219" t="s">
        <v>15</v>
      </c>
      <c r="I48" s="220"/>
      <c r="J48" s="221" t="str">
        <f>UPPER(IF(OR(I48="a",I48="as"),E47,IF(OR(I48="b",I48="bs"),E49,)))</f>
        <v/>
      </c>
      <c r="K48" s="221"/>
      <c r="L48" s="205"/>
      <c r="M48" s="232"/>
      <c r="N48" s="208"/>
      <c r="O48" s="297"/>
      <c r="P48" s="208"/>
      <c r="Q48" s="297"/>
      <c r="R48" s="213"/>
    </row>
    <row r="49" spans="1:18" s="50" customFormat="1" ht="9.6" customHeight="1">
      <c r="A49" s="215">
        <v>22</v>
      </c>
      <c r="B49" s="202" t="str">
        <f>IF($D49="","",VLOOKUP($D49,'Girls Si Main Draw Prep'!$A$7:$P$38,15))</f>
        <v/>
      </c>
      <c r="C49" s="202" t="str">
        <f>IF($D49="","",VLOOKUP($D49,'Girls Si Main Draw Prep'!$A$7:$P$38,16))</f>
        <v/>
      </c>
      <c r="D49" s="203"/>
      <c r="E49" s="223" t="str">
        <f>UPPER(IF($D49="","",VLOOKUP($D49,'Girls Si Main Draw Prep'!$A$7:$P$38,2)))</f>
        <v/>
      </c>
      <c r="F49" s="223" t="str">
        <f>IF($D49="","",VLOOKUP($D49,'Girls Si Main Draw Prep'!$A$7:$P$38,3))</f>
        <v/>
      </c>
      <c r="G49" s="223"/>
      <c r="H49" s="223" t="str">
        <f>IF($D49="","",VLOOKUP($D49,'Girls Si Main Draw Prep'!$A$7:$P$38,4))</f>
        <v/>
      </c>
      <c r="I49" s="224"/>
      <c r="J49" s="205"/>
      <c r="K49" s="225"/>
      <c r="L49" s="205"/>
      <c r="M49" s="232"/>
      <c r="N49" s="208"/>
      <c r="O49" s="297"/>
      <c r="P49" s="208"/>
      <c r="Q49" s="297"/>
      <c r="R49" s="213"/>
    </row>
    <row r="50" spans="1:18" s="50" customFormat="1" ht="9.6" customHeight="1">
      <c r="A50" s="215"/>
      <c r="B50" s="216"/>
      <c r="C50" s="216"/>
      <c r="D50" s="226"/>
      <c r="E50" s="217"/>
      <c r="F50" s="217"/>
      <c r="G50" s="218"/>
      <c r="H50" s="205"/>
      <c r="I50" s="227"/>
      <c r="J50" s="219" t="s">
        <v>15</v>
      </c>
      <c r="K50" s="228"/>
      <c r="L50" s="221" t="str">
        <f>UPPER(IF(OR(K50="a",K50="as"),J48,IF(OR(K50="b",K50="bs"),J52,)))</f>
        <v/>
      </c>
      <c r="M50" s="238"/>
      <c r="N50" s="208"/>
      <c r="O50" s="297"/>
      <c r="P50" s="208"/>
      <c r="Q50" s="297"/>
      <c r="R50" s="213"/>
    </row>
    <row r="51" spans="1:18" s="50" customFormat="1" ht="9.6" customHeight="1">
      <c r="A51" s="215">
        <v>23</v>
      </c>
      <c r="B51" s="202" t="str">
        <f>IF($D51="","",VLOOKUP($D51,'Girls Si Main Draw Prep'!$A$7:$P$38,15))</f>
        <v/>
      </c>
      <c r="C51" s="202" t="str">
        <f>IF($D51="","",VLOOKUP($D51,'Girls Si Main Draw Prep'!$A$7:$P$38,16))</f>
        <v/>
      </c>
      <c r="D51" s="203"/>
      <c r="E51" s="223" t="str">
        <f>UPPER(IF($D51="","",VLOOKUP($D51,'Girls Si Main Draw Prep'!$A$7:$P$38,2)))</f>
        <v/>
      </c>
      <c r="F51" s="223" t="str">
        <f>IF($D51="","",VLOOKUP($D51,'Girls Si Main Draw Prep'!$A$7:$P$38,3))</f>
        <v/>
      </c>
      <c r="G51" s="223"/>
      <c r="H51" s="223" t="str">
        <f>IF($D51="","",VLOOKUP($D51,'Girls Si Main Draw Prep'!$A$7:$P$38,4))</f>
        <v/>
      </c>
      <c r="I51" s="206"/>
      <c r="J51" s="205"/>
      <c r="K51" s="231"/>
      <c r="L51" s="205"/>
      <c r="M51" s="230"/>
      <c r="N51" s="208"/>
      <c r="O51" s="297"/>
      <c r="P51" s="208"/>
      <c r="Q51" s="297"/>
      <c r="R51" s="213"/>
    </row>
    <row r="52" spans="1:18" s="50" customFormat="1" ht="9.6" customHeight="1">
      <c r="A52" s="215"/>
      <c r="B52" s="216"/>
      <c r="C52" s="216"/>
      <c r="D52" s="216"/>
      <c r="E52" s="217"/>
      <c r="F52" s="217"/>
      <c r="G52" s="218"/>
      <c r="H52" s="219" t="s">
        <v>15</v>
      </c>
      <c r="I52" s="220"/>
      <c r="J52" s="221" t="str">
        <f>UPPER(IF(OR(I52="a",I52="as"),E51,IF(OR(I52="b",I52="bs"),E53,)))</f>
        <v/>
      </c>
      <c r="K52" s="233"/>
      <c r="L52" s="205"/>
      <c r="M52" s="230"/>
      <c r="N52" s="208"/>
      <c r="O52" s="297"/>
      <c r="P52" s="208"/>
      <c r="Q52" s="297"/>
      <c r="R52" s="213"/>
    </row>
    <row r="53" spans="1:18" s="50" customFormat="1" ht="9.6" customHeight="1">
      <c r="A53" s="200">
        <v>24</v>
      </c>
      <c r="B53" s="202" t="str">
        <f>IF($D53="","",VLOOKUP($D53,'Girls Si Main Draw Prep'!$A$7:$P$38,15))</f>
        <v/>
      </c>
      <c r="C53" s="202" t="str">
        <f>IF($D53="","",VLOOKUP($D53,'Girls Si Main Draw Prep'!$A$7:$P$38,16))</f>
        <v/>
      </c>
      <c r="D53" s="203"/>
      <c r="E53" s="204" t="str">
        <f>UPPER(IF($D53="","",VLOOKUP($D53,'Girls Si Main Draw Prep'!$A$7:$P$38,2)))</f>
        <v/>
      </c>
      <c r="F53" s="204" t="str">
        <f>IF($D53="","",VLOOKUP($D53,'Girls Si Main Draw Prep'!$A$7:$P$38,3))</f>
        <v/>
      </c>
      <c r="G53" s="204"/>
      <c r="H53" s="204" t="str">
        <f>IF($D53="","",VLOOKUP($D53,'Girls Si Main Draw Prep'!$A$7:$P$38,4))</f>
        <v/>
      </c>
      <c r="I53" s="234"/>
      <c r="J53" s="205"/>
      <c r="K53" s="205"/>
      <c r="L53" s="205"/>
      <c r="M53" s="230"/>
      <c r="N53" s="208"/>
      <c r="O53" s="297"/>
      <c r="P53" s="208"/>
      <c r="Q53" s="297"/>
      <c r="R53" s="213"/>
    </row>
    <row r="54" spans="1:18" s="50" customFormat="1" ht="9.6" customHeight="1">
      <c r="A54" s="215"/>
      <c r="B54" s="216"/>
      <c r="C54" s="216"/>
      <c r="D54" s="216"/>
      <c r="E54" s="235"/>
      <c r="F54" s="235"/>
      <c r="G54" s="239"/>
      <c r="H54" s="235"/>
      <c r="I54" s="227"/>
      <c r="J54" s="205"/>
      <c r="K54" s="205"/>
      <c r="L54" s="205"/>
      <c r="M54" s="230"/>
      <c r="N54" s="219" t="s">
        <v>15</v>
      </c>
      <c r="O54" s="228"/>
      <c r="P54" s="221" t="str">
        <f>UPPER(IF(OR(O54="a",O54="as"),N46,IF(OR(O54="b",O54="bs"),N62,)))</f>
        <v/>
      </c>
      <c r="Q54" s="299"/>
      <c r="R54" s="213"/>
    </row>
    <row r="55" spans="1:18" s="50" customFormat="1" ht="9.6" customHeight="1">
      <c r="A55" s="200">
        <v>25</v>
      </c>
      <c r="B55" s="202" t="str">
        <f>IF($D55="","",VLOOKUP($D55,'Girls Si Main Draw Prep'!$A$7:$P$38,15))</f>
        <v/>
      </c>
      <c r="C55" s="202" t="str">
        <f>IF($D55="","",VLOOKUP($D55,'Girls Si Main Draw Prep'!$A$7:$P$38,16))</f>
        <v/>
      </c>
      <c r="D55" s="203"/>
      <c r="E55" s="204" t="str">
        <f>UPPER(IF($D55="","",VLOOKUP($D55,'Girls Si Main Draw Prep'!$A$7:$P$38,2)))</f>
        <v/>
      </c>
      <c r="F55" s="204" t="str">
        <f>IF($D55="","",VLOOKUP($D55,'Girls Si Main Draw Prep'!$A$7:$P$38,3))</f>
        <v/>
      </c>
      <c r="G55" s="204"/>
      <c r="H55" s="204" t="str">
        <f>IF($D55="","",VLOOKUP($D55,'Girls Si Main Draw Prep'!$A$7:$P$38,4))</f>
        <v/>
      </c>
      <c r="I55" s="206"/>
      <c r="J55" s="205"/>
      <c r="K55" s="205"/>
      <c r="L55" s="205"/>
      <c r="M55" s="230"/>
      <c r="N55" s="208"/>
      <c r="O55" s="297"/>
      <c r="P55" s="205"/>
      <c r="Q55" s="210"/>
      <c r="R55" s="213"/>
    </row>
    <row r="56" spans="1:18" s="50" customFormat="1" ht="9.6" customHeight="1">
      <c r="A56" s="215"/>
      <c r="B56" s="216"/>
      <c r="C56" s="216"/>
      <c r="D56" s="216"/>
      <c r="E56" s="217"/>
      <c r="F56" s="217"/>
      <c r="G56" s="218"/>
      <c r="H56" s="219" t="s">
        <v>15</v>
      </c>
      <c r="I56" s="220"/>
      <c r="J56" s="221" t="str">
        <f>UPPER(IF(OR(I56="a",I56="as"),E55,IF(OR(I56="b",I56="bs"),E57,)))</f>
        <v/>
      </c>
      <c r="K56" s="221"/>
      <c r="L56" s="205"/>
      <c r="M56" s="230"/>
      <c r="N56" s="208"/>
      <c r="O56" s="297"/>
      <c r="P56" s="208"/>
      <c r="Q56" s="210"/>
      <c r="R56" s="213"/>
    </row>
    <row r="57" spans="1:18" s="50" customFormat="1" ht="9.6" customHeight="1">
      <c r="A57" s="215">
        <v>26</v>
      </c>
      <c r="B57" s="202" t="str">
        <f>IF($D57="","",VLOOKUP($D57,'Girls Si Main Draw Prep'!$A$7:$P$38,15))</f>
        <v/>
      </c>
      <c r="C57" s="202" t="str">
        <f>IF($D57="","",VLOOKUP($D57,'Girls Si Main Draw Prep'!$A$7:$P$38,16))</f>
        <v/>
      </c>
      <c r="D57" s="203"/>
      <c r="E57" s="223" t="str">
        <f>UPPER(IF($D57="","",VLOOKUP($D57,'Girls Si Main Draw Prep'!$A$7:$P$38,2)))</f>
        <v/>
      </c>
      <c r="F57" s="223" t="str">
        <f>IF($D57="","",VLOOKUP($D57,'Girls Si Main Draw Prep'!$A$7:$P$38,3))</f>
        <v/>
      </c>
      <c r="G57" s="223"/>
      <c r="H57" s="223" t="str">
        <f>IF($D57="","",VLOOKUP($D57,'Girls Si Main Draw Prep'!$A$7:$P$38,4))</f>
        <v/>
      </c>
      <c r="I57" s="224"/>
      <c r="J57" s="205"/>
      <c r="K57" s="225"/>
      <c r="L57" s="205"/>
      <c r="M57" s="230"/>
      <c r="N57" s="208"/>
      <c r="O57" s="297"/>
      <c r="P57" s="208"/>
      <c r="Q57" s="210"/>
      <c r="R57" s="213"/>
    </row>
    <row r="58" spans="1:18" s="50" customFormat="1" ht="9.6" customHeight="1">
      <c r="A58" s="215"/>
      <c r="B58" s="216"/>
      <c r="C58" s="216"/>
      <c r="D58" s="226"/>
      <c r="E58" s="217"/>
      <c r="F58" s="217"/>
      <c r="G58" s="218"/>
      <c r="H58" s="217"/>
      <c r="I58" s="227"/>
      <c r="J58" s="219" t="s">
        <v>15</v>
      </c>
      <c r="K58" s="228"/>
      <c r="L58" s="221" t="str">
        <f>UPPER(IF(OR(K58="a",K58="as"),J56,IF(OR(K58="b",K58="bs"),J60,)))</f>
        <v/>
      </c>
      <c r="M58" s="229"/>
      <c r="N58" s="208"/>
      <c r="O58" s="297"/>
      <c r="P58" s="208"/>
      <c r="Q58" s="210"/>
      <c r="R58" s="213"/>
    </row>
    <row r="59" spans="1:18" s="50" customFormat="1" ht="9.6" customHeight="1">
      <c r="A59" s="215">
        <v>27</v>
      </c>
      <c r="B59" s="202" t="str">
        <f>IF($D59="","",VLOOKUP($D59,'Girls Si Main Draw Prep'!$A$7:$P$38,15))</f>
        <v/>
      </c>
      <c r="C59" s="202" t="str">
        <f>IF($D59="","",VLOOKUP($D59,'Girls Si Main Draw Prep'!$A$7:$P$38,16))</f>
        <v/>
      </c>
      <c r="D59" s="203"/>
      <c r="E59" s="223" t="str">
        <f>UPPER(IF($D59="","",VLOOKUP($D59,'Girls Si Main Draw Prep'!$A$7:$P$38,2)))</f>
        <v/>
      </c>
      <c r="F59" s="223" t="str">
        <f>IF($D59="","",VLOOKUP($D59,'Girls Si Main Draw Prep'!$A$7:$P$38,3))</f>
        <v/>
      </c>
      <c r="G59" s="223"/>
      <c r="H59" s="223" t="str">
        <f>IF($D59="","",VLOOKUP($D59,'Girls Si Main Draw Prep'!$A$7:$P$38,4))</f>
        <v/>
      </c>
      <c r="I59" s="206"/>
      <c r="J59" s="205"/>
      <c r="K59" s="231"/>
      <c r="L59" s="205"/>
      <c r="M59" s="232"/>
      <c r="N59" s="208"/>
      <c r="O59" s="297"/>
      <c r="P59" s="208"/>
      <c r="Q59" s="210"/>
      <c r="R59" s="247"/>
    </row>
    <row r="60" spans="1:18" s="50" customFormat="1" ht="9.6" customHeight="1">
      <c r="A60" s="215"/>
      <c r="B60" s="216"/>
      <c r="C60" s="216"/>
      <c r="D60" s="226"/>
      <c r="E60" s="217"/>
      <c r="F60" s="217"/>
      <c r="G60" s="218"/>
      <c r="H60" s="219" t="s">
        <v>15</v>
      </c>
      <c r="I60" s="220"/>
      <c r="J60" s="221" t="str">
        <f>UPPER(IF(OR(I60="a",I60="as"),E59,IF(OR(I60="b",I60="bs"),E61,)))</f>
        <v/>
      </c>
      <c r="K60" s="233"/>
      <c r="L60" s="205"/>
      <c r="M60" s="232"/>
      <c r="N60" s="208"/>
      <c r="O60" s="297"/>
      <c r="P60" s="208"/>
      <c r="Q60" s="210"/>
      <c r="R60" s="213"/>
    </row>
    <row r="61" spans="1:18" s="50" customFormat="1" ht="9.6" customHeight="1">
      <c r="A61" s="215">
        <v>28</v>
      </c>
      <c r="B61" s="202" t="str">
        <f>IF($D61="","",VLOOKUP($D61,'Girls Si Main Draw Prep'!$A$7:$P$38,15))</f>
        <v/>
      </c>
      <c r="C61" s="202" t="str">
        <f>IF($D61="","",VLOOKUP($D61,'Girls Si Main Draw Prep'!$A$7:$P$38,16))</f>
        <v/>
      </c>
      <c r="D61" s="203"/>
      <c r="E61" s="223" t="str">
        <f>UPPER(IF($D61="","",VLOOKUP($D61,'Girls Si Main Draw Prep'!$A$7:$P$38,2)))</f>
        <v/>
      </c>
      <c r="F61" s="223" t="str">
        <f>IF($D61="","",VLOOKUP($D61,'Girls Si Main Draw Prep'!$A$7:$P$38,3))</f>
        <v/>
      </c>
      <c r="G61" s="223"/>
      <c r="H61" s="223" t="str">
        <f>IF($D61="","",VLOOKUP($D61,'Girls Si Main Draw Prep'!$A$7:$P$38,4))</f>
        <v/>
      </c>
      <c r="I61" s="234"/>
      <c r="J61" s="205"/>
      <c r="K61" s="205"/>
      <c r="L61" s="205"/>
      <c r="M61" s="232"/>
      <c r="N61" s="208"/>
      <c r="O61" s="297"/>
      <c r="P61" s="208"/>
      <c r="Q61" s="210"/>
      <c r="R61" s="213"/>
    </row>
    <row r="62" spans="1:18" s="50" customFormat="1" ht="9.6" customHeight="1">
      <c r="A62" s="215"/>
      <c r="B62" s="216"/>
      <c r="C62" s="216"/>
      <c r="D62" s="226"/>
      <c r="E62" s="205"/>
      <c r="F62" s="205"/>
      <c r="G62" s="68"/>
      <c r="H62" s="235"/>
      <c r="I62" s="227"/>
      <c r="J62" s="205"/>
      <c r="K62" s="205"/>
      <c r="L62" s="219" t="s">
        <v>15</v>
      </c>
      <c r="M62" s="228"/>
      <c r="N62" s="221" t="str">
        <f>UPPER(IF(OR(M62="a",M62="as"),L58,IF(OR(M62="b",M62="bs"),L66,)))</f>
        <v/>
      </c>
      <c r="O62" s="299"/>
      <c r="P62" s="208"/>
      <c r="Q62" s="210"/>
      <c r="R62" s="213"/>
    </row>
    <row r="63" spans="1:18" s="50" customFormat="1" ht="9.6" customHeight="1">
      <c r="A63" s="215">
        <v>29</v>
      </c>
      <c r="B63" s="202" t="str">
        <f>IF($D63="","",VLOOKUP($D63,'Girls Si Main Draw Prep'!$A$7:$P$38,15))</f>
        <v/>
      </c>
      <c r="C63" s="202" t="str">
        <f>IF($D63="","",VLOOKUP($D63,'Girls Si Main Draw Prep'!$A$7:$P$38,16))</f>
        <v/>
      </c>
      <c r="D63" s="203"/>
      <c r="E63" s="223" t="str">
        <f>UPPER(IF($D63="","",VLOOKUP($D63,'Girls Si Main Draw Prep'!$A$7:$P$38,2)))</f>
        <v/>
      </c>
      <c r="F63" s="223" t="str">
        <f>IF($D63="","",VLOOKUP($D63,'Girls Si Main Draw Prep'!$A$7:$P$38,3))</f>
        <v/>
      </c>
      <c r="G63" s="223"/>
      <c r="H63" s="223" t="str">
        <f>IF($D63="","",VLOOKUP($D63,'Girls Si Main Draw Prep'!$A$7:$P$38,4))</f>
        <v/>
      </c>
      <c r="I63" s="236"/>
      <c r="J63" s="205"/>
      <c r="K63" s="205"/>
      <c r="L63" s="205"/>
      <c r="M63" s="232"/>
      <c r="N63" s="205"/>
      <c r="O63" s="230"/>
      <c r="P63" s="211"/>
      <c r="Q63" s="212"/>
      <c r="R63" s="213"/>
    </row>
    <row r="64" spans="1:18" s="50" customFormat="1" ht="9.6" customHeight="1">
      <c r="A64" s="215"/>
      <c r="B64" s="216"/>
      <c r="C64" s="216"/>
      <c r="D64" s="226"/>
      <c r="E64" s="217"/>
      <c r="F64" s="217"/>
      <c r="G64" s="218"/>
      <c r="H64" s="219" t="s">
        <v>15</v>
      </c>
      <c r="I64" s="220"/>
      <c r="J64" s="221" t="str">
        <f>UPPER(IF(OR(I64="a",I64="as"),E63,IF(OR(I64="b",I64="bs"),E65,)))</f>
        <v/>
      </c>
      <c r="K64" s="221"/>
      <c r="L64" s="205"/>
      <c r="M64" s="232"/>
      <c r="N64" s="230"/>
      <c r="O64" s="230"/>
      <c r="P64" s="211"/>
      <c r="Q64" s="212"/>
      <c r="R64" s="213"/>
    </row>
    <row r="65" spans="1:18" s="50" customFormat="1" ht="9.6" customHeight="1">
      <c r="A65" s="215">
        <v>30</v>
      </c>
      <c r="B65" s="202" t="str">
        <f>IF($D65="","",VLOOKUP($D65,'Girls Si Main Draw Prep'!$A$7:$P$38,15))</f>
        <v/>
      </c>
      <c r="C65" s="202" t="str">
        <f>IF($D65="","",VLOOKUP($D65,'Girls Si Main Draw Prep'!$A$7:$P$38,16))</f>
        <v/>
      </c>
      <c r="D65" s="203"/>
      <c r="E65" s="223" t="str">
        <f>UPPER(IF($D65="","",VLOOKUP($D65,'Girls Si Main Draw Prep'!$A$7:$P$38,2)))</f>
        <v/>
      </c>
      <c r="F65" s="223" t="str">
        <f>IF($D65="","",VLOOKUP($D65,'Girls Si Main Draw Prep'!$A$7:$P$38,3))</f>
        <v/>
      </c>
      <c r="G65" s="223"/>
      <c r="H65" s="223" t="str">
        <f>IF($D65="","",VLOOKUP($D65,'Girls Si Main Draw Prep'!$A$7:$P$38,4))</f>
        <v/>
      </c>
      <c r="I65" s="224"/>
      <c r="J65" s="205"/>
      <c r="K65" s="225"/>
      <c r="L65" s="205"/>
      <c r="M65" s="232"/>
      <c r="N65" s="230"/>
      <c r="O65" s="230"/>
      <c r="P65" s="211"/>
      <c r="Q65" s="212"/>
      <c r="R65" s="213"/>
    </row>
    <row r="66" spans="1:18" s="50" customFormat="1" ht="9.6" customHeight="1">
      <c r="A66" s="215"/>
      <c r="B66" s="216"/>
      <c r="C66" s="216"/>
      <c r="D66" s="226"/>
      <c r="E66" s="217"/>
      <c r="F66" s="217"/>
      <c r="G66" s="218"/>
      <c r="H66" s="205"/>
      <c r="I66" s="227"/>
      <c r="J66" s="219" t="s">
        <v>15</v>
      </c>
      <c r="K66" s="228"/>
      <c r="L66" s="221" t="str">
        <f>UPPER(IF(OR(K66="a",K66="as"),J64,IF(OR(K66="b",K66="bs"),J68,)))</f>
        <v/>
      </c>
      <c r="M66" s="238"/>
      <c r="N66" s="230"/>
      <c r="O66" s="230"/>
      <c r="P66" s="211"/>
      <c r="Q66" s="212"/>
      <c r="R66" s="213"/>
    </row>
    <row r="67" spans="1:18" s="50" customFormat="1" ht="9.6" customHeight="1">
      <c r="A67" s="215">
        <v>31</v>
      </c>
      <c r="B67" s="202" t="str">
        <f>IF($D67="","",VLOOKUP($D67,'Girls Si Main Draw Prep'!$A$7:$P$38,15))</f>
        <v/>
      </c>
      <c r="C67" s="202" t="str">
        <f>IF($D67="","",VLOOKUP($D67,'Girls Si Main Draw Prep'!$A$7:$P$38,16))</f>
        <v/>
      </c>
      <c r="D67" s="203"/>
      <c r="E67" s="223" t="str">
        <f>UPPER(IF($D67="","",VLOOKUP($D67,'Girls Si Main Draw Prep'!$A$7:$P$38,2)))</f>
        <v/>
      </c>
      <c r="F67" s="223" t="str">
        <f>IF($D67="","",VLOOKUP($D67,'Girls Si Main Draw Prep'!$A$7:$P$38,3))</f>
        <v/>
      </c>
      <c r="G67" s="223"/>
      <c r="H67" s="223" t="str">
        <f>IF($D67="","",VLOOKUP($D67,'Girls Si Main Draw Prep'!$A$7:$P$38,4))</f>
        <v/>
      </c>
      <c r="I67" s="206"/>
      <c r="J67" s="205"/>
      <c r="K67" s="231"/>
      <c r="L67" s="205"/>
      <c r="M67" s="230"/>
      <c r="N67" s="230"/>
      <c r="O67" s="230"/>
      <c r="P67" s="211"/>
      <c r="Q67" s="212"/>
      <c r="R67" s="213"/>
    </row>
    <row r="68" spans="1:18" s="50" customFormat="1" ht="9.6" customHeight="1">
      <c r="A68" s="215"/>
      <c r="B68" s="216"/>
      <c r="C68" s="216"/>
      <c r="D68" s="216"/>
      <c r="E68" s="217"/>
      <c r="F68" s="217"/>
      <c r="G68" s="218"/>
      <c r="H68" s="219" t="s">
        <v>15</v>
      </c>
      <c r="I68" s="220"/>
      <c r="J68" s="221" t="str">
        <f>UPPER(IF(OR(I68="a",I68="as"),E67,IF(OR(I68="b",I68="bs"),E69,)))</f>
        <v/>
      </c>
      <c r="K68" s="233"/>
      <c r="L68" s="205"/>
      <c r="M68" s="230"/>
      <c r="N68" s="230"/>
      <c r="O68" s="230"/>
      <c r="P68" s="211"/>
      <c r="Q68" s="212"/>
      <c r="R68" s="213"/>
    </row>
    <row r="69" spans="1:18" s="50" customFormat="1" ht="9.6" customHeight="1">
      <c r="A69" s="200">
        <v>32</v>
      </c>
      <c r="B69" s="202" t="str">
        <f>IF($D69="","",VLOOKUP($D69,'Girls Si Main Draw Prep'!$A$7:$P$38,15))</f>
        <v/>
      </c>
      <c r="C69" s="202" t="str">
        <f>IF($D69="","",VLOOKUP($D69,'Girls Si Main Draw Prep'!$A$7:$P$38,16))</f>
        <v/>
      </c>
      <c r="D69" s="203"/>
      <c r="E69" s="204" t="str">
        <f>UPPER(IF($D69="","",VLOOKUP($D69,'Girls Si Main Draw Prep'!$A$7:$P$38,2)))</f>
        <v/>
      </c>
      <c r="F69" s="204" t="str">
        <f>IF($D69="","",VLOOKUP($D69,'Girls Si Main Draw Prep'!$A$7:$P$38,3))</f>
        <v/>
      </c>
      <c r="G69" s="204"/>
      <c r="H69" s="204" t="str">
        <f>IF($D69="","",VLOOKUP($D69,'Girls Si Main Draw Prep'!$A$7:$P$38,4))</f>
        <v/>
      </c>
      <c r="I69" s="234"/>
      <c r="J69" s="205"/>
      <c r="K69" s="205"/>
      <c r="L69" s="205"/>
      <c r="M69" s="205"/>
      <c r="N69" s="208"/>
      <c r="O69" s="210"/>
      <c r="P69" s="211"/>
      <c r="Q69" s="212"/>
      <c r="R69" s="213"/>
    </row>
    <row r="70" spans="1:18" s="2" customFormat="1" ht="6.75" customHeight="1">
      <c r="A70" s="248"/>
      <c r="B70" s="248"/>
      <c r="C70" s="248"/>
      <c r="D70" s="248"/>
      <c r="E70" s="249"/>
      <c r="F70" s="249"/>
      <c r="G70" s="249"/>
      <c r="H70" s="249"/>
      <c r="I70" s="250"/>
      <c r="J70" s="251"/>
      <c r="K70" s="252"/>
      <c r="L70" s="251"/>
      <c r="M70" s="252"/>
      <c r="N70" s="251"/>
      <c r="O70" s="252"/>
      <c r="P70" s="251"/>
      <c r="Q70" s="252"/>
      <c r="R70" s="253"/>
    </row>
    <row r="71" spans="1:18" s="19" customFormat="1" ht="10.5" customHeight="1">
      <c r="A71" s="254" t="s">
        <v>61</v>
      </c>
      <c r="B71" s="255"/>
      <c r="C71" s="256"/>
      <c r="D71" s="257" t="s">
        <v>62</v>
      </c>
      <c r="E71" s="258" t="s">
        <v>63</v>
      </c>
      <c r="F71" s="257"/>
      <c r="G71" s="259"/>
      <c r="H71" s="260"/>
      <c r="I71" s="257" t="s">
        <v>62</v>
      </c>
      <c r="J71" s="258" t="s">
        <v>146</v>
      </c>
      <c r="K71" s="261"/>
      <c r="L71" s="258" t="s">
        <v>65</v>
      </c>
      <c r="M71" s="262"/>
      <c r="N71" s="263" t="s">
        <v>66</v>
      </c>
      <c r="O71" s="263"/>
      <c r="P71" s="264"/>
      <c r="Q71" s="265"/>
    </row>
    <row r="72" spans="1:18" s="19" customFormat="1" ht="9" customHeight="1">
      <c r="A72" s="267" t="s">
        <v>67</v>
      </c>
      <c r="B72" s="266"/>
      <c r="C72" s="268"/>
      <c r="D72" s="269">
        <v>1</v>
      </c>
      <c r="E72" s="80">
        <f>IF(D72&gt;$Q$79,,UPPER(VLOOKUP(D72,'Girls Si Main Draw Prep'!$A$7:$R$134,2)))</f>
        <v>0</v>
      </c>
      <c r="F72" s="270"/>
      <c r="G72" s="80"/>
      <c r="H72" s="79"/>
      <c r="I72" s="271" t="s">
        <v>68</v>
      </c>
      <c r="J72" s="266"/>
      <c r="K72" s="272"/>
      <c r="L72" s="266"/>
      <c r="M72" s="273"/>
      <c r="N72" s="275" t="s">
        <v>69</v>
      </c>
      <c r="O72" s="276"/>
      <c r="P72" s="276"/>
      <c r="Q72" s="277"/>
    </row>
    <row r="73" spans="1:18" s="19" customFormat="1" ht="9" customHeight="1">
      <c r="A73" s="267" t="s">
        <v>70</v>
      </c>
      <c r="B73" s="266"/>
      <c r="C73" s="268"/>
      <c r="D73" s="269">
        <v>2</v>
      </c>
      <c r="E73" s="80">
        <f>IF(D73&gt;$Q$79,,UPPER(VLOOKUP(D73,'Girls Si Main Draw Prep'!$A$7:$R$134,2)))</f>
        <v>0</v>
      </c>
      <c r="F73" s="270"/>
      <c r="G73" s="80"/>
      <c r="H73" s="79"/>
      <c r="I73" s="271" t="s">
        <v>71</v>
      </c>
      <c r="J73" s="266"/>
      <c r="K73" s="272"/>
      <c r="L73" s="266"/>
      <c r="M73" s="273"/>
      <c r="N73" s="278"/>
      <c r="O73" s="279"/>
      <c r="P73" s="280"/>
      <c r="Q73" s="281"/>
    </row>
    <row r="74" spans="1:18" s="19" customFormat="1" ht="9" customHeight="1">
      <c r="A74" s="282" t="s">
        <v>72</v>
      </c>
      <c r="B74" s="280"/>
      <c r="C74" s="283"/>
      <c r="D74" s="269">
        <v>3</v>
      </c>
      <c r="E74" s="80">
        <f>IF(D74&gt;$Q$79,,UPPER(VLOOKUP(D74,'Girls Si Main Draw Prep'!$A$7:$R$134,2)))</f>
        <v>0</v>
      </c>
      <c r="F74" s="270"/>
      <c r="G74" s="80"/>
      <c r="H74" s="79"/>
      <c r="I74" s="271" t="s">
        <v>73</v>
      </c>
      <c r="J74" s="266"/>
      <c r="K74" s="272"/>
      <c r="L74" s="266"/>
      <c r="M74" s="273"/>
      <c r="N74" s="275" t="s">
        <v>74</v>
      </c>
      <c r="O74" s="276"/>
      <c r="P74" s="276"/>
      <c r="Q74" s="277"/>
    </row>
    <row r="75" spans="1:18" s="19" customFormat="1" ht="9" customHeight="1">
      <c r="A75" s="284"/>
      <c r="B75" s="188"/>
      <c r="C75" s="285"/>
      <c r="D75" s="269">
        <v>4</v>
      </c>
      <c r="E75" s="80">
        <f>IF(D75&gt;$Q$79,,UPPER(VLOOKUP(D75,'Girls Si Main Draw Prep'!$A$7:$R$134,2)))</f>
        <v>0</v>
      </c>
      <c r="F75" s="270"/>
      <c r="G75" s="80"/>
      <c r="H75" s="79"/>
      <c r="I75" s="271" t="s">
        <v>75</v>
      </c>
      <c r="J75" s="266"/>
      <c r="K75" s="272"/>
      <c r="L75" s="266"/>
      <c r="M75" s="273"/>
      <c r="N75" s="266"/>
      <c r="O75" s="272"/>
      <c r="P75" s="266"/>
      <c r="Q75" s="273"/>
    </row>
    <row r="76" spans="1:18" s="19" customFormat="1" ht="9" customHeight="1">
      <c r="A76" s="286" t="s">
        <v>76</v>
      </c>
      <c r="B76" s="287"/>
      <c r="C76" s="288"/>
      <c r="D76" s="269">
        <v>5</v>
      </c>
      <c r="E76" s="80">
        <f>IF(D76&gt;$Q$79,,UPPER(VLOOKUP(D76,'Girls Si Main Draw Prep'!$A$7:$R$134,2)))</f>
        <v>0</v>
      </c>
      <c r="F76" s="270"/>
      <c r="G76" s="80"/>
      <c r="H76" s="79"/>
      <c r="I76" s="271" t="s">
        <v>77</v>
      </c>
      <c r="J76" s="266"/>
      <c r="K76" s="272"/>
      <c r="L76" s="266"/>
      <c r="M76" s="273"/>
      <c r="N76" s="280"/>
      <c r="O76" s="279"/>
      <c r="P76" s="280"/>
      <c r="Q76" s="281"/>
    </row>
    <row r="77" spans="1:18" s="19" customFormat="1" ht="9" customHeight="1">
      <c r="A77" s="267" t="s">
        <v>67</v>
      </c>
      <c r="B77" s="266"/>
      <c r="C77" s="268"/>
      <c r="D77" s="269">
        <v>6</v>
      </c>
      <c r="E77" s="80">
        <f>IF(D77&gt;$Q$79,,UPPER(VLOOKUP(D77,'Girls Si Main Draw Prep'!$A$7:$R$134,2)))</f>
        <v>0</v>
      </c>
      <c r="F77" s="270"/>
      <c r="G77" s="80"/>
      <c r="H77" s="79"/>
      <c r="I77" s="271" t="s">
        <v>78</v>
      </c>
      <c r="J77" s="266"/>
      <c r="K77" s="272"/>
      <c r="L77" s="266"/>
      <c r="M77" s="273"/>
      <c r="N77" s="275" t="s">
        <v>24</v>
      </c>
      <c r="O77" s="276"/>
      <c r="P77" s="276"/>
      <c r="Q77" s="277"/>
    </row>
    <row r="78" spans="1:18" s="19" customFormat="1" ht="9" customHeight="1">
      <c r="A78" s="267" t="s">
        <v>79</v>
      </c>
      <c r="B78" s="266"/>
      <c r="C78" s="289"/>
      <c r="D78" s="269">
        <v>7</v>
      </c>
      <c r="E78" s="80">
        <f>IF(D78&gt;$Q$79,,UPPER(VLOOKUP(D78,'Girls Si Main Draw Prep'!$A$7:$R$134,2)))</f>
        <v>0</v>
      </c>
      <c r="F78" s="270"/>
      <c r="G78" s="80"/>
      <c r="H78" s="79"/>
      <c r="I78" s="271" t="s">
        <v>80</v>
      </c>
      <c r="J78" s="266"/>
      <c r="K78" s="272"/>
      <c r="L78" s="266"/>
      <c r="M78" s="273"/>
      <c r="N78" s="266"/>
      <c r="O78" s="272"/>
      <c r="P78" s="266"/>
      <c r="Q78" s="273"/>
    </row>
    <row r="79" spans="1:18" s="19" customFormat="1" ht="9" customHeight="1">
      <c r="A79" s="282" t="s">
        <v>81</v>
      </c>
      <c r="B79" s="280"/>
      <c r="C79" s="290"/>
      <c r="D79" s="291">
        <v>8</v>
      </c>
      <c r="E79" s="292">
        <f>IF(D79&gt;$Q$79,,UPPER(VLOOKUP(D79,'Girls Si Main Draw Prep'!$A$7:$R$134,2)))</f>
        <v>0</v>
      </c>
      <c r="F79" s="293"/>
      <c r="G79" s="292"/>
      <c r="H79" s="294"/>
      <c r="I79" s="295" t="s">
        <v>82</v>
      </c>
      <c r="J79" s="280"/>
      <c r="K79" s="279"/>
      <c r="L79" s="280"/>
      <c r="M79" s="281"/>
      <c r="N79" s="280">
        <f>Q4</f>
        <v>0</v>
      </c>
      <c r="O79" s="279"/>
      <c r="P79" s="280"/>
      <c r="Q79" s="296">
        <f>MIN(8,'Girls Si Main Draw Prep'!R5)</f>
        <v>0</v>
      </c>
    </row>
  </sheetData>
  <mergeCells count="1">
    <mergeCell ref="A4:C4"/>
  </mergeCells>
  <phoneticPr fontId="78" type="noConversion"/>
  <conditionalFormatting sqref="G39 G41 G7 G9 G11 G13 G15 G17 G19 G23 G43 G45 G47 G49 G51 G53 G21 G25 G27 G29 G31 G33 G35 G37 G55 G57 G59 G61 G63 G65 G67 G69">
    <cfRule type="expression" dxfId="335" priority="1" stopIfTrue="1">
      <formula>AND($D7&lt;9,$C7&gt;0)</formula>
    </cfRule>
  </conditionalFormatting>
  <conditionalFormatting sqref="H8 H40 H16 L14 H20 L30 H24 H48 L46 H52 H32 H44 H36 H12 L62 H28 J18 J26 J34 J42 J50 J58 J66 J10 H56 H64 H68 H60 N22 N39 N54">
    <cfRule type="expression" dxfId="334" priority="2" stopIfTrue="1">
      <formula>AND($N$1="CU",H8="Umpire")</formula>
    </cfRule>
    <cfRule type="expression" dxfId="333" priority="3" stopIfTrue="1">
      <formula>AND($N$1="CU",H8&lt;&gt;"Umpire",I8&lt;&gt;"")</formula>
    </cfRule>
    <cfRule type="expression" dxfId="332" priority="4" stopIfTrue="1">
      <formula>AND($N$1="CU",H8&lt;&gt;"Umpire")</formula>
    </cfRule>
  </conditionalFormatting>
  <conditionalFormatting sqref="D67 D65 D63 D61 D59 D57 D55 D53 D51 D49 D47 D45 D43 D41 D69">
    <cfRule type="expression" dxfId="331" priority="5" stopIfTrue="1">
      <formula>AND($D41&lt;9,$C41&gt;0)</formula>
    </cfRule>
  </conditionalFormatting>
  <conditionalFormatting sqref="L10 L18 L26 L34 L42 L50 L58 L66 N14 N30 N46 N62 P22 P54 J8 J12 J16 J20 J24 J28 J32 J36 J40 J44 J48 J52 J56 J60 J64 J68">
    <cfRule type="expression" dxfId="330" priority="6" stopIfTrue="1">
      <formula>I8="as"</formula>
    </cfRule>
    <cfRule type="expression" dxfId="329" priority="7" stopIfTrue="1">
      <formula>I8="bs"</formula>
    </cfRule>
  </conditionalFormatting>
  <conditionalFormatting sqref="B7 B9 B11 B13 B15 B17 B19 B21 B23 B25 B27 B29 B31 B33 B35 B37 B39 B41 B43 B45 B47 B49 B51 B53 B55 B57 B59 B61 B63 B65 B67 B69">
    <cfRule type="cellIs" dxfId="328" priority="8" stopIfTrue="1" operator="equal">
      <formula>"QA"</formula>
    </cfRule>
    <cfRule type="cellIs" dxfId="327" priority="9" stopIfTrue="1" operator="equal">
      <formula>"DA"</formula>
    </cfRule>
  </conditionalFormatting>
  <conditionalFormatting sqref="I8 I12 I16 I20 I24 I28 I32 I36 I40 I44 I48 I52 I56 I60 I64 I68 K66 K58 K50 K42 K34 K26 K18 K10 M14 M30 M46 M62 Q79 O54 O39 O22">
    <cfRule type="expression" dxfId="326" priority="10" stopIfTrue="1">
      <formula>$N$1="CU"</formula>
    </cfRule>
  </conditionalFormatting>
  <conditionalFormatting sqref="P38">
    <cfRule type="expression" dxfId="325" priority="11" stopIfTrue="1">
      <formula>O39="as"</formula>
    </cfRule>
    <cfRule type="expression" dxfId="324" priority="12" stopIfTrue="1">
      <formula>O39="bs"</formula>
    </cfRule>
  </conditionalFormatting>
  <conditionalFormatting sqref="D7 D9 D11 D13 D15 D17 D19 D21 D23 D25 D27 D29 D31 D33 D35 D37 D39">
    <cfRule type="expression" dxfId="323" priority="13" stopIfTrue="1">
      <formula>$D7&lt;9</formula>
    </cfRule>
  </conditionalFormatting>
  <dataValidations count="2">
    <dataValidation type="list" allowBlank="1" showInputMessage="1" sqref="H8 H24 H12 H28 H16 H40 H20 H44 H48 H52 H32 H36 H56 H60 H64 H68 J66 J58 J50 J42 J34 J26 J18 J10 L14 L30 L46 L62">
      <formula1>$T$7:$T$16</formula1>
    </dataValidation>
    <dataValidation type="list" allowBlank="1" showInputMessage="1" sqref="N54 N39 N22">
      <formula1>$U$8:$U$17</formula1>
    </dataValidation>
  </dataValidations>
  <printOptions horizontalCentered="1"/>
  <pageMargins left="0.35" right="0.35" top="0.39" bottom="0.39" header="0" footer="0"/>
  <pageSetup paperSize="9" orientation="portrait" horizontalDpi="360" verticalDpi="200" r:id="rId1"/>
  <headerFooter alignWithMargins="0"/>
  <drawing r:id="rId2"/>
  <legacyDrawing r:id="rId3"/>
</worksheet>
</file>

<file path=xl/worksheets/sheet12.xml><?xml version="1.0" encoding="utf-8"?>
<worksheet xmlns="http://schemas.openxmlformats.org/spreadsheetml/2006/main" xmlns:r="http://schemas.openxmlformats.org/officeDocument/2006/relationships">
  <sheetPr codeName="Sheet157">
    <pageSetUpPr fitToPage="1"/>
  </sheetPr>
  <dimension ref="A1:T82"/>
  <sheetViews>
    <sheetView showGridLines="0" showZeros="0" workbookViewId="0">
      <selection activeCell="A4" sqref="A4:C4"/>
    </sheetView>
  </sheetViews>
  <sheetFormatPr defaultRowHeight="12.75"/>
  <cols>
    <col min="1" max="2" width="3.28515625" customWidth="1"/>
    <col min="3" max="3" width="4.7109375" customWidth="1"/>
    <col min="4" max="4" width="4.28515625" customWidth="1"/>
    <col min="5" max="5" width="12.7109375" customWidth="1"/>
    <col min="6" max="6" width="2.7109375" customWidth="1"/>
    <col min="7" max="7" width="7.7109375" customWidth="1"/>
    <col min="8" max="8" width="5.85546875" customWidth="1"/>
    <col min="9" max="9" width="1.7109375" style="172" customWidth="1"/>
    <col min="10" max="10" width="10.7109375" customWidth="1"/>
    <col min="11" max="11" width="1.7109375" style="172" customWidth="1"/>
    <col min="12" max="12" width="10.7109375" customWidth="1"/>
    <col min="13" max="13" width="1.7109375" style="173" customWidth="1"/>
    <col min="14" max="14" width="10.7109375" customWidth="1"/>
    <col min="15" max="15" width="1.7109375" style="172" customWidth="1"/>
    <col min="16" max="16" width="10.7109375" customWidth="1"/>
    <col min="17" max="17" width="1.7109375" style="173" customWidth="1"/>
    <col min="18" max="18" width="0" hidden="1" customWidth="1"/>
    <col min="19" max="19" width="8.28515625" customWidth="1"/>
    <col min="20" max="20" width="11.42578125" hidden="1" customWidth="1"/>
  </cols>
  <sheetData>
    <row r="1" spans="1:20" s="174" customFormat="1" ht="21.75" customHeight="1">
      <c r="A1" s="82">
        <f>'Week SetUp'!$A$6</f>
        <v>0</v>
      </c>
      <c r="B1" s="82"/>
      <c r="C1" s="177"/>
      <c r="D1" s="177"/>
      <c r="E1" s="177"/>
      <c r="F1" s="177"/>
      <c r="G1" s="177"/>
      <c r="H1" s="177"/>
      <c r="I1" s="178"/>
      <c r="J1" s="146" t="s">
        <v>231</v>
      </c>
      <c r="K1" s="146"/>
      <c r="L1" s="83"/>
      <c r="M1" s="178"/>
      <c r="N1" s="178" t="s">
        <v>378</v>
      </c>
      <c r="O1" s="178"/>
      <c r="P1" s="177"/>
      <c r="Q1" s="178"/>
    </row>
    <row r="2" spans="1:20" s="103" customFormat="1">
      <c r="A2" s="85" t="str">
        <f>'Week SetUp'!$A$8</f>
        <v>ITF Junior Circuit</v>
      </c>
      <c r="B2" s="85"/>
      <c r="C2" s="85"/>
      <c r="D2" s="85"/>
      <c r="E2" s="85"/>
      <c r="F2" s="179"/>
      <c r="G2" s="108"/>
      <c r="H2" s="108"/>
      <c r="I2" s="180"/>
      <c r="J2" s="146" t="s">
        <v>86</v>
      </c>
      <c r="K2" s="146"/>
      <c r="L2" s="146"/>
      <c r="M2" s="180"/>
      <c r="N2" s="108"/>
      <c r="O2" s="180"/>
      <c r="P2" s="108"/>
      <c r="Q2" s="180"/>
    </row>
    <row r="3" spans="1:20" s="20" customFormat="1" ht="9">
      <c r="A3" s="63" t="s">
        <v>12</v>
      </c>
      <c r="B3" s="63"/>
      <c r="C3" s="63"/>
      <c r="D3" s="63"/>
      <c r="E3" s="63"/>
      <c r="F3" s="63" t="s">
        <v>6</v>
      </c>
      <c r="G3" s="63"/>
      <c r="H3" s="63"/>
      <c r="I3" s="182"/>
      <c r="J3" s="63" t="s">
        <v>7</v>
      </c>
      <c r="K3" s="182"/>
      <c r="L3" s="73" t="s">
        <v>18</v>
      </c>
      <c r="M3" s="182"/>
      <c r="N3" s="63"/>
      <c r="O3" s="182"/>
      <c r="P3" s="63"/>
      <c r="Q3" s="64" t="s">
        <v>8</v>
      </c>
    </row>
    <row r="4" spans="1:20" s="39" customFormat="1" ht="11.25" customHeight="1" thickBot="1">
      <c r="A4" s="711">
        <f>'Week SetUp'!$A$10</f>
        <v>0</v>
      </c>
      <c r="B4" s="711"/>
      <c r="C4" s="711"/>
      <c r="D4" s="184"/>
      <c r="E4" s="184"/>
      <c r="F4" s="184">
        <f>'Week SetUp'!$C$10</f>
        <v>0</v>
      </c>
      <c r="G4" s="92"/>
      <c r="H4" s="184"/>
      <c r="I4" s="185"/>
      <c r="J4" s="186">
        <f>'Week SetUp'!$D$10</f>
        <v>0</v>
      </c>
      <c r="K4" s="185"/>
      <c r="L4" s="97">
        <f>'Week SetUp'!$A$12</f>
        <v>0</v>
      </c>
      <c r="M4" s="185"/>
      <c r="N4" s="184"/>
      <c r="O4" s="185"/>
      <c r="P4" s="184"/>
      <c r="Q4" s="76">
        <f>'Week SetUp'!$E$10</f>
        <v>0</v>
      </c>
    </row>
    <row r="5" spans="1:20" s="20" customFormat="1" ht="9.75">
      <c r="A5" s="188"/>
      <c r="B5" s="189" t="s">
        <v>52</v>
      </c>
      <c r="C5" s="189" t="s">
        <v>53</v>
      </c>
      <c r="D5" s="189" t="s">
        <v>54</v>
      </c>
      <c r="E5" s="190" t="s">
        <v>55</v>
      </c>
      <c r="F5" s="190" t="s">
        <v>14</v>
      </c>
      <c r="G5" s="190"/>
      <c r="H5" s="190" t="s">
        <v>56</v>
      </c>
      <c r="I5" s="190"/>
      <c r="J5" s="189" t="s">
        <v>57</v>
      </c>
      <c r="K5" s="191"/>
      <c r="L5" s="189" t="s">
        <v>87</v>
      </c>
      <c r="M5" s="191"/>
      <c r="N5" s="189" t="s">
        <v>84</v>
      </c>
      <c r="O5" s="191"/>
      <c r="P5" s="189" t="s">
        <v>58</v>
      </c>
      <c r="Q5" s="192"/>
    </row>
    <row r="6" spans="1:20" s="20" customFormat="1" ht="3.75" customHeight="1" thickBot="1">
      <c r="A6" s="193"/>
      <c r="B6" s="194"/>
      <c r="C6" s="91"/>
      <c r="D6" s="194"/>
      <c r="E6" s="195"/>
      <c r="F6" s="195"/>
      <c r="G6" s="196"/>
      <c r="H6" s="195"/>
      <c r="I6" s="197"/>
      <c r="J6" s="194"/>
      <c r="K6" s="197"/>
      <c r="L6" s="194"/>
      <c r="M6" s="197"/>
      <c r="N6" s="194"/>
      <c r="O6" s="197"/>
      <c r="P6" s="194"/>
      <c r="Q6" s="198"/>
    </row>
    <row r="7" spans="1:20" s="50" customFormat="1" ht="9" customHeight="1">
      <c r="A7" s="200" t="s">
        <v>68</v>
      </c>
      <c r="B7" s="202" t="str">
        <f>IF($D7="","",VLOOKUP($D7,'Girls Si Main Draw Prep'!$A$7:$P$70,15))</f>
        <v/>
      </c>
      <c r="C7" s="202" t="str">
        <f>IF($D7="","",VLOOKUP($D7,'Girls Si Main Draw Prep'!$A$7:$P$70,16))</f>
        <v/>
      </c>
      <c r="D7" s="203"/>
      <c r="E7" s="204" t="str">
        <f>UPPER(IF($D7="","",VLOOKUP($D7,'Girls Si Main Draw Prep'!$A$7:$P$70,2)))</f>
        <v/>
      </c>
      <c r="F7" s="204" t="str">
        <f>IF($D7="","",VLOOKUP($D7,'Girls Si Main Draw Prep'!$A$7:$P$70,3))</f>
        <v/>
      </c>
      <c r="G7" s="204"/>
      <c r="H7" s="204" t="str">
        <f>IF($D7="","",VLOOKUP($D7,'Girls Si Main Draw Prep'!$A$7:$P$70,4))</f>
        <v/>
      </c>
      <c r="I7" s="304"/>
      <c r="J7" s="221" t="str">
        <f>UPPER(IF(OR(I8="a",I8="as"),E7,IF(OR(I8="b",I8="bs"),E8,)))</f>
        <v/>
      </c>
      <c r="K7" s="229"/>
      <c r="L7" s="230"/>
      <c r="M7" s="230"/>
      <c r="N7" s="230"/>
      <c r="O7" s="230"/>
      <c r="P7" s="230"/>
      <c r="Q7" s="230"/>
      <c r="R7" s="213"/>
      <c r="T7" s="214" t="e">
        <f>#REF!</f>
        <v>#REF!</v>
      </c>
    </row>
    <row r="8" spans="1:20" s="50" customFormat="1" ht="9" customHeight="1">
      <c r="A8" s="305" t="s">
        <v>71</v>
      </c>
      <c r="B8" s="202" t="str">
        <f>IF($D8="","",VLOOKUP($D8,'Girls Si Main Draw Prep'!$A$7:$P$70,15))</f>
        <v/>
      </c>
      <c r="C8" s="202" t="str">
        <f>IF($D8="","",VLOOKUP($D8,'Girls Si Main Draw Prep'!$A$7:$P$70,16))</f>
        <v/>
      </c>
      <c r="D8" s="203"/>
      <c r="E8" s="223" t="str">
        <f>UPPER(IF($D8="","",VLOOKUP($D8,'Girls Si Main Draw Prep'!$A$7:$P$70,2)))</f>
        <v/>
      </c>
      <c r="F8" s="223" t="str">
        <f>IF($D8="","",VLOOKUP($D8,'Girls Si Main Draw Prep'!$A$7:$P$70,3))</f>
        <v/>
      </c>
      <c r="G8" s="223"/>
      <c r="H8" s="223" t="str">
        <f>IF($D8="","",VLOOKUP($D8,'Girls Si Main Draw Prep'!$A$7:$P$70,4))</f>
        <v/>
      </c>
      <c r="I8" s="306"/>
      <c r="J8" s="205"/>
      <c r="K8" s="220"/>
      <c r="L8" s="221" t="str">
        <f>UPPER(IF(OR(K8="a",K8="as"),J7,IF(OR(K8="b",K8="bs"),J9,)))</f>
        <v/>
      </c>
      <c r="M8" s="229"/>
      <c r="N8" s="230"/>
      <c r="O8" s="230"/>
      <c r="P8" s="230"/>
      <c r="Q8" s="230"/>
      <c r="R8" s="213"/>
      <c r="T8" s="222" t="e">
        <f>#REF!</f>
        <v>#REF!</v>
      </c>
    </row>
    <row r="9" spans="1:20" s="50" customFormat="1" ht="9" customHeight="1">
      <c r="A9" s="215" t="s">
        <v>73</v>
      </c>
      <c r="B9" s="202" t="str">
        <f>IF($D9="","",VLOOKUP($D9,'Girls Si Main Draw Prep'!$A$7:$P$70,15))</f>
        <v/>
      </c>
      <c r="C9" s="202" t="str">
        <f>IF($D9="","",VLOOKUP($D9,'Girls Si Main Draw Prep'!$A$7:$P$70,16))</f>
        <v/>
      </c>
      <c r="D9" s="203"/>
      <c r="E9" s="223" t="str">
        <f>UPPER(IF($D9="","",VLOOKUP($D9,'Girls Si Main Draw Prep'!$A$7:$P$70,2)))</f>
        <v/>
      </c>
      <c r="F9" s="223" t="str">
        <f>IF($D9="","",VLOOKUP($D9,'Girls Si Main Draw Prep'!$A$7:$P$70,3))</f>
        <v/>
      </c>
      <c r="G9" s="223"/>
      <c r="H9" s="223" t="str">
        <f>IF($D9="","",VLOOKUP($D9,'Girls Si Main Draw Prep'!$A$7:$P$70,4))</f>
        <v/>
      </c>
      <c r="I9" s="304"/>
      <c r="J9" s="221" t="str">
        <f>UPPER(IF(OR(I10="a",I10="as"),E9,IF(OR(I10="b",I10="bs"),E10,)))</f>
        <v/>
      </c>
      <c r="K9" s="307"/>
      <c r="L9" s="205"/>
      <c r="M9" s="232"/>
      <c r="N9" s="230"/>
      <c r="O9" s="230"/>
      <c r="P9" s="230"/>
      <c r="Q9" s="230"/>
      <c r="R9" s="213"/>
      <c r="T9" s="222" t="e">
        <f>#REF!</f>
        <v>#REF!</v>
      </c>
    </row>
    <row r="10" spans="1:20" s="50" customFormat="1" ht="9" customHeight="1">
      <c r="A10" s="215" t="s">
        <v>75</v>
      </c>
      <c r="B10" s="202" t="str">
        <f>IF($D10="","",VLOOKUP($D10,'Girls Si Main Draw Prep'!$A$7:$P$70,15))</f>
        <v/>
      </c>
      <c r="C10" s="202" t="str">
        <f>IF($D10="","",VLOOKUP($D10,'Girls Si Main Draw Prep'!$A$7:$P$70,16))</f>
        <v/>
      </c>
      <c r="D10" s="203"/>
      <c r="E10" s="223" t="str">
        <f>UPPER(IF($D10="","",VLOOKUP($D10,'Girls Si Main Draw Prep'!$A$7:$P$70,2)))</f>
        <v/>
      </c>
      <c r="F10" s="223" t="str">
        <f>IF($D10="","",VLOOKUP($D10,'Girls Si Main Draw Prep'!$A$7:$P$70,3))</f>
        <v/>
      </c>
      <c r="G10" s="223"/>
      <c r="H10" s="223" t="str">
        <f>IF($D10="","",VLOOKUP($D10,'Girls Si Main Draw Prep'!$A$7:$P$70,4))</f>
        <v/>
      </c>
      <c r="I10" s="306"/>
      <c r="J10" s="205"/>
      <c r="K10" s="230"/>
      <c r="L10" s="219" t="s">
        <v>15</v>
      </c>
      <c r="M10" s="228"/>
      <c r="N10" s="221" t="str">
        <f>UPPER(IF(OR(M10="a",M10="as"),L8,IF(OR(M10="b",M10="bs"),L12,)))</f>
        <v/>
      </c>
      <c r="O10" s="229"/>
      <c r="P10" s="230"/>
      <c r="Q10" s="230"/>
      <c r="R10" s="213"/>
      <c r="T10" s="222" t="e">
        <f>#REF!</f>
        <v>#REF!</v>
      </c>
    </row>
    <row r="11" spans="1:20" s="50" customFormat="1" ht="9.6" customHeight="1">
      <c r="A11" s="215" t="s">
        <v>77</v>
      </c>
      <c r="B11" s="202" t="str">
        <f>IF($D11="","",VLOOKUP($D11,'Girls Si Main Draw Prep'!$A$7:$P$70,15))</f>
        <v/>
      </c>
      <c r="C11" s="202" t="str">
        <f>IF($D11="","",VLOOKUP($D11,'Girls Si Main Draw Prep'!$A$7:$P$70,16))</f>
        <v/>
      </c>
      <c r="D11" s="203"/>
      <c r="E11" s="223" t="str">
        <f>UPPER(IF($D11="","",VLOOKUP($D11,'Girls Si Main Draw Prep'!$A$7:$P$70,2)))</f>
        <v/>
      </c>
      <c r="F11" s="223" t="str">
        <f>IF($D11="","",VLOOKUP($D11,'Girls Si Main Draw Prep'!$A$7:$P$70,3))</f>
        <v/>
      </c>
      <c r="G11" s="223"/>
      <c r="H11" s="223" t="str">
        <f>IF($D11="","",VLOOKUP($D11,'Girls Si Main Draw Prep'!$A$7:$P$70,4))</f>
        <v/>
      </c>
      <c r="I11" s="304"/>
      <c r="J11" s="221" t="str">
        <f>UPPER(IF(OR(I12="a",I12="as"),E11,IF(OR(I12="b",I12="bs"),E12,)))</f>
        <v/>
      </c>
      <c r="K11" s="229"/>
      <c r="L11" s="308"/>
      <c r="M11" s="309"/>
      <c r="N11" s="205"/>
      <c r="O11" s="232"/>
      <c r="P11" s="230"/>
      <c r="Q11" s="230"/>
      <c r="R11" s="213"/>
      <c r="T11" s="222" t="e">
        <f>#REF!</f>
        <v>#REF!</v>
      </c>
    </row>
    <row r="12" spans="1:20" s="50" customFormat="1" ht="9.6" customHeight="1">
      <c r="A12" s="215" t="s">
        <v>78</v>
      </c>
      <c r="B12" s="202" t="str">
        <f>IF($D12="","",VLOOKUP($D12,'Girls Si Main Draw Prep'!$A$7:$P$70,15))</f>
        <v/>
      </c>
      <c r="C12" s="202" t="str">
        <f>IF($D12="","",VLOOKUP($D12,'Girls Si Main Draw Prep'!$A$7:$P$70,16))</f>
        <v/>
      </c>
      <c r="D12" s="203"/>
      <c r="E12" s="223" t="str">
        <f>UPPER(IF($D12="","",VLOOKUP($D12,'Girls Si Main Draw Prep'!$A$7:$P$70,2)))</f>
        <v/>
      </c>
      <c r="F12" s="223" t="str">
        <f>IF($D12="","",VLOOKUP($D12,'Girls Si Main Draw Prep'!$A$7:$P$70,3))</f>
        <v/>
      </c>
      <c r="G12" s="223"/>
      <c r="H12" s="223" t="str">
        <f>IF($D12="","",VLOOKUP($D12,'Girls Si Main Draw Prep'!$A$7:$P$70,4))</f>
        <v/>
      </c>
      <c r="I12" s="306"/>
      <c r="J12" s="205"/>
      <c r="K12" s="220"/>
      <c r="L12" s="221" t="str">
        <f>UPPER(IF(OR(K12="a",K12="as"),J11,IF(OR(K12="b",K12="bs"),J13,)))</f>
        <v/>
      </c>
      <c r="M12" s="310"/>
      <c r="N12" s="230"/>
      <c r="O12" s="232"/>
      <c r="P12" s="230"/>
      <c r="Q12" s="230"/>
      <c r="R12" s="213"/>
      <c r="T12" s="222" t="e">
        <f>#REF!</f>
        <v>#REF!</v>
      </c>
    </row>
    <row r="13" spans="1:20" s="50" customFormat="1" ht="9.6" customHeight="1">
      <c r="A13" s="305" t="s">
        <v>80</v>
      </c>
      <c r="B13" s="202" t="str">
        <f>IF($D13="","",VLOOKUP($D13,'Girls Si Main Draw Prep'!$A$7:$P$70,15))</f>
        <v/>
      </c>
      <c r="C13" s="202" t="str">
        <f>IF($D13="","",VLOOKUP($D13,'Girls Si Main Draw Prep'!$A$7:$P$70,16))</f>
        <v/>
      </c>
      <c r="D13" s="203"/>
      <c r="E13" s="223" t="str">
        <f>UPPER(IF($D13="","",VLOOKUP($D13,'Girls Si Main Draw Prep'!$A$7:$P$70,2)))</f>
        <v/>
      </c>
      <c r="F13" s="223" t="str">
        <f>IF($D13="","",VLOOKUP($D13,'Girls Si Main Draw Prep'!$A$7:$P$70,3))</f>
        <v/>
      </c>
      <c r="G13" s="223"/>
      <c r="H13" s="223" t="str">
        <f>IF($D13="","",VLOOKUP($D13,'Girls Si Main Draw Prep'!$A$7:$P$70,4))</f>
        <v/>
      </c>
      <c r="I13" s="304"/>
      <c r="J13" s="221" t="str">
        <f>UPPER(IF(OR(I14="a",I14="as"),E13,IF(OR(I14="b",I14="bs"),E14,)))</f>
        <v/>
      </c>
      <c r="K13" s="238"/>
      <c r="L13" s="205"/>
      <c r="M13" s="230"/>
      <c r="N13" s="230"/>
      <c r="O13" s="232"/>
      <c r="P13" s="230"/>
      <c r="Q13" s="230"/>
      <c r="R13" s="213"/>
      <c r="T13" s="222" t="e">
        <f>#REF!</f>
        <v>#REF!</v>
      </c>
    </row>
    <row r="14" spans="1:20" s="50" customFormat="1" ht="9.6" customHeight="1">
      <c r="A14" s="241" t="s">
        <v>82</v>
      </c>
      <c r="B14" s="202" t="str">
        <f>IF($D14="","",VLOOKUP($D14,'Girls Si Main Draw Prep'!$A$7:$P$70,15))</f>
        <v/>
      </c>
      <c r="C14" s="202" t="str">
        <f>IF($D14="","",VLOOKUP($D14,'Girls Si Main Draw Prep'!$A$7:$P$70,16))</f>
        <v/>
      </c>
      <c r="D14" s="203"/>
      <c r="E14" s="204" t="str">
        <f>UPPER(IF($D14="","",VLOOKUP($D14,'Girls Si Main Draw Prep'!$A$7:$P$70,2)))</f>
        <v/>
      </c>
      <c r="F14" s="204" t="str">
        <f>IF($D14="","",VLOOKUP($D14,'Girls Si Main Draw Prep'!$A$7:$P$70,3))</f>
        <v/>
      </c>
      <c r="G14" s="204"/>
      <c r="H14" s="204" t="str">
        <f>IF($D14="","",VLOOKUP($D14,'Girls Si Main Draw Prep'!$A$7:$P$70,4))</f>
        <v/>
      </c>
      <c r="I14" s="306"/>
      <c r="J14" s="205"/>
      <c r="K14" s="230"/>
      <c r="L14" s="230"/>
      <c r="M14" s="311"/>
      <c r="N14" s="219" t="s">
        <v>15</v>
      </c>
      <c r="O14" s="228"/>
      <c r="P14" s="221" t="str">
        <f>UPPER(IF(OR(O14="a",O14="as"),N10,IF(OR(O14="b",O14="bs"),N18,)))</f>
        <v/>
      </c>
      <c r="Q14" s="229"/>
      <c r="R14" s="213"/>
      <c r="T14" s="222" t="e">
        <f>#REF!</f>
        <v>#REF!</v>
      </c>
    </row>
    <row r="15" spans="1:20" s="50" customFormat="1" ht="9.6" customHeight="1">
      <c r="A15" s="200" t="s">
        <v>88</v>
      </c>
      <c r="B15" s="202" t="str">
        <f>IF($D15="","",VLOOKUP($D15,'Girls Si Main Draw Prep'!$A$7:$P$70,15))</f>
        <v/>
      </c>
      <c r="C15" s="202" t="str">
        <f>IF($D15="","",VLOOKUP($D15,'Girls Si Main Draw Prep'!$A$7:$P$70,16))</f>
        <v/>
      </c>
      <c r="D15" s="203"/>
      <c r="E15" s="204" t="str">
        <f>UPPER(IF($D15="","",VLOOKUP($D15,'Girls Si Main Draw Prep'!$A$7:$P$70,2)))</f>
        <v/>
      </c>
      <c r="F15" s="204" t="str">
        <f>IF($D15="","",VLOOKUP($D15,'Girls Si Main Draw Prep'!$A$7:$P$70,3))</f>
        <v/>
      </c>
      <c r="G15" s="204"/>
      <c r="H15" s="204" t="str">
        <f>IF($D15="","",VLOOKUP($D15,'Girls Si Main Draw Prep'!$A$7:$P$70,4))</f>
        <v/>
      </c>
      <c r="I15" s="304"/>
      <c r="J15" s="221" t="str">
        <f>UPPER(IF(OR(I16="a",I16="as"),E15,IF(OR(I16="b",I16="bs"),E16,)))</f>
        <v/>
      </c>
      <c r="K15" s="229"/>
      <c r="L15" s="230"/>
      <c r="M15" s="230"/>
      <c r="N15" s="230"/>
      <c r="O15" s="232"/>
      <c r="P15" s="205"/>
      <c r="Q15" s="232"/>
      <c r="R15" s="213"/>
      <c r="T15" s="222" t="e">
        <f>#REF!</f>
        <v>#REF!</v>
      </c>
    </row>
    <row r="16" spans="1:20" s="50" customFormat="1" ht="9.6" customHeight="1" thickBot="1">
      <c r="A16" s="305" t="s">
        <v>89</v>
      </c>
      <c r="B16" s="202" t="str">
        <f>IF($D16="","",VLOOKUP($D16,'Girls Si Main Draw Prep'!$A$7:$P$70,15))</f>
        <v/>
      </c>
      <c r="C16" s="202" t="str">
        <f>IF($D16="","",VLOOKUP($D16,'Girls Si Main Draw Prep'!$A$7:$P$70,16))</f>
        <v/>
      </c>
      <c r="D16" s="203"/>
      <c r="E16" s="223" t="str">
        <f>UPPER(IF($D16="","",VLOOKUP($D16,'Girls Si Main Draw Prep'!$A$7:$P$70,2)))</f>
        <v/>
      </c>
      <c r="F16" s="223" t="str">
        <f>IF($D16="","",VLOOKUP($D16,'Girls Si Main Draw Prep'!$A$7:$P$70,3))</f>
        <v/>
      </c>
      <c r="G16" s="223"/>
      <c r="H16" s="223" t="str">
        <f>IF($D16="","",VLOOKUP($D16,'Girls Si Main Draw Prep'!$A$7:$P$70,4))</f>
        <v/>
      </c>
      <c r="I16" s="306"/>
      <c r="J16" s="205"/>
      <c r="K16" s="220"/>
      <c r="L16" s="221" t="str">
        <f>UPPER(IF(OR(K16="a",K16="as"),J15,IF(OR(K16="b",K16="bs"),J17,)))</f>
        <v/>
      </c>
      <c r="M16" s="229"/>
      <c r="N16" s="230"/>
      <c r="O16" s="232"/>
      <c r="P16" s="230"/>
      <c r="Q16" s="232"/>
      <c r="R16" s="213"/>
      <c r="T16" s="237" t="e">
        <f>#REF!</f>
        <v>#REF!</v>
      </c>
    </row>
    <row r="17" spans="1:18" s="50" customFormat="1" ht="9.6" customHeight="1">
      <c r="A17" s="215" t="s">
        <v>90</v>
      </c>
      <c r="B17" s="202" t="str">
        <f>IF($D17="","",VLOOKUP($D17,'Girls Si Main Draw Prep'!$A$7:$P$70,15))</f>
        <v/>
      </c>
      <c r="C17" s="202" t="str">
        <f>IF($D17="","",VLOOKUP($D17,'Girls Si Main Draw Prep'!$A$7:$P$70,16))</f>
        <v/>
      </c>
      <c r="D17" s="203"/>
      <c r="E17" s="223" t="str">
        <f>UPPER(IF($D17="","",VLOOKUP($D17,'Girls Si Main Draw Prep'!$A$7:$P$70,2)))</f>
        <v/>
      </c>
      <c r="F17" s="223" t="str">
        <f>IF($D17="","",VLOOKUP($D17,'Girls Si Main Draw Prep'!$A$7:$P$70,3))</f>
        <v/>
      </c>
      <c r="G17" s="223"/>
      <c r="H17" s="223" t="str">
        <f>IF($D17="","",VLOOKUP($D17,'Girls Si Main Draw Prep'!$A$7:$P$70,4))</f>
        <v/>
      </c>
      <c r="I17" s="304"/>
      <c r="J17" s="221" t="str">
        <f>UPPER(IF(OR(I18="a",I18="as"),E17,IF(OR(I18="b",I18="bs"),E18,)))</f>
        <v/>
      </c>
      <c r="K17" s="307"/>
      <c r="L17" s="205"/>
      <c r="M17" s="232"/>
      <c r="N17" s="230"/>
      <c r="O17" s="232"/>
      <c r="P17" s="230"/>
      <c r="Q17" s="232"/>
      <c r="R17" s="213"/>
    </row>
    <row r="18" spans="1:18" s="50" customFormat="1" ht="9.6" customHeight="1">
      <c r="A18" s="215" t="s">
        <v>91</v>
      </c>
      <c r="B18" s="202" t="str">
        <f>IF($D18="","",VLOOKUP($D18,'Girls Si Main Draw Prep'!$A$7:$P$70,15))</f>
        <v/>
      </c>
      <c r="C18" s="202" t="str">
        <f>IF($D18="","",VLOOKUP($D18,'Girls Si Main Draw Prep'!$A$7:$P$70,16))</f>
        <v/>
      </c>
      <c r="D18" s="203"/>
      <c r="E18" s="223" t="str">
        <f>UPPER(IF($D18="","",VLOOKUP($D18,'Girls Si Main Draw Prep'!$A$7:$P$70,2)))</f>
        <v/>
      </c>
      <c r="F18" s="223" t="str">
        <f>IF($D18="","",VLOOKUP($D18,'Girls Si Main Draw Prep'!$A$7:$P$70,3))</f>
        <v/>
      </c>
      <c r="G18" s="223"/>
      <c r="H18" s="223" t="str">
        <f>IF($D18="","",VLOOKUP($D18,'Girls Si Main Draw Prep'!$A$7:$P$70,4))</f>
        <v/>
      </c>
      <c r="I18" s="306"/>
      <c r="J18" s="205"/>
      <c r="K18" s="230"/>
      <c r="L18" s="219" t="s">
        <v>15</v>
      </c>
      <c r="M18" s="228"/>
      <c r="N18" s="221" t="str">
        <f>UPPER(IF(OR(M18="a",M18="as"),L16,IF(OR(M18="b",M18="bs"),L20,)))</f>
        <v/>
      </c>
      <c r="O18" s="238"/>
      <c r="P18" s="230"/>
      <c r="Q18" s="232"/>
      <c r="R18" s="213"/>
    </row>
    <row r="19" spans="1:18" s="50" customFormat="1" ht="9.6" customHeight="1">
      <c r="A19" s="215" t="s">
        <v>92</v>
      </c>
      <c r="B19" s="202" t="str">
        <f>IF($D19="","",VLOOKUP($D19,'Girls Si Main Draw Prep'!$A$7:$P$70,15))</f>
        <v/>
      </c>
      <c r="C19" s="202" t="str">
        <f>IF($D19="","",VLOOKUP($D19,'Girls Si Main Draw Prep'!$A$7:$P$70,16))</f>
        <v/>
      </c>
      <c r="D19" s="203"/>
      <c r="E19" s="223" t="str">
        <f>UPPER(IF($D19="","",VLOOKUP($D19,'Girls Si Main Draw Prep'!$A$7:$P$70,2)))</f>
        <v/>
      </c>
      <c r="F19" s="223" t="str">
        <f>IF($D19="","",VLOOKUP($D19,'Girls Si Main Draw Prep'!$A$7:$P$70,3))</f>
        <v/>
      </c>
      <c r="G19" s="223"/>
      <c r="H19" s="223" t="str">
        <f>IF($D19="","",VLOOKUP($D19,'Girls Si Main Draw Prep'!$A$7:$P$70,4))</f>
        <v/>
      </c>
      <c r="I19" s="304"/>
      <c r="J19" s="221" t="str">
        <f>UPPER(IF(OR(I20="a",I20="as"),E19,IF(OR(I20="b",I20="bs"),E20,)))</f>
        <v/>
      </c>
      <c r="K19" s="229"/>
      <c r="L19" s="308"/>
      <c r="M19" s="309"/>
      <c r="N19" s="205"/>
      <c r="O19" s="230"/>
      <c r="P19" s="230"/>
      <c r="Q19" s="232"/>
      <c r="R19" s="213"/>
    </row>
    <row r="20" spans="1:18" s="50" customFormat="1" ht="9.6" customHeight="1">
      <c r="A20" s="215" t="s">
        <v>93</v>
      </c>
      <c r="B20" s="202" t="str">
        <f>IF($D20="","",VLOOKUP($D20,'Girls Si Main Draw Prep'!$A$7:$P$70,15))</f>
        <v/>
      </c>
      <c r="C20" s="202" t="str">
        <f>IF($D20="","",VLOOKUP($D20,'Girls Si Main Draw Prep'!$A$7:$P$70,16))</f>
        <v/>
      </c>
      <c r="D20" s="203"/>
      <c r="E20" s="223" t="str">
        <f>UPPER(IF($D20="","",VLOOKUP($D20,'Girls Si Main Draw Prep'!$A$7:$P$70,2)))</f>
        <v/>
      </c>
      <c r="F20" s="223" t="str">
        <f>IF($D20="","",VLOOKUP($D20,'Girls Si Main Draw Prep'!$A$7:$P$70,3))</f>
        <v/>
      </c>
      <c r="G20" s="223"/>
      <c r="H20" s="223" t="str">
        <f>IF($D20="","",VLOOKUP($D20,'Girls Si Main Draw Prep'!$A$7:$P$70,4))</f>
        <v/>
      </c>
      <c r="I20" s="306"/>
      <c r="J20" s="205"/>
      <c r="K20" s="220"/>
      <c r="L20" s="221" t="str">
        <f>UPPER(IF(OR(K20="a",K20="as"),J19,IF(OR(K20="b",K20="bs"),J21,)))</f>
        <v/>
      </c>
      <c r="M20" s="310"/>
      <c r="N20" s="230"/>
      <c r="O20" s="230"/>
      <c r="P20" s="230"/>
      <c r="Q20" s="232"/>
      <c r="R20" s="213"/>
    </row>
    <row r="21" spans="1:18" s="50" customFormat="1" ht="9.6" customHeight="1">
      <c r="A21" s="305" t="s">
        <v>94</v>
      </c>
      <c r="B21" s="202" t="str">
        <f>IF($D21="","",VLOOKUP($D21,'Girls Si Main Draw Prep'!$A$7:$P$70,15))</f>
        <v/>
      </c>
      <c r="C21" s="202" t="str">
        <f>IF($D21="","",VLOOKUP($D21,'Girls Si Main Draw Prep'!$A$7:$P$70,16))</f>
        <v/>
      </c>
      <c r="D21" s="203"/>
      <c r="E21" s="223" t="str">
        <f>UPPER(IF($D21="","",VLOOKUP($D21,'Girls Si Main Draw Prep'!$A$7:$P$70,2)))</f>
        <v/>
      </c>
      <c r="F21" s="223" t="str">
        <f>IF($D21="","",VLOOKUP($D21,'Girls Si Main Draw Prep'!$A$7:$P$70,3))</f>
        <v/>
      </c>
      <c r="G21" s="223"/>
      <c r="H21" s="223" t="str">
        <f>IF($D21="","",VLOOKUP($D21,'Girls Si Main Draw Prep'!$A$7:$P$70,4))</f>
        <v/>
      </c>
      <c r="I21" s="304"/>
      <c r="J21" s="221" t="str">
        <f>UPPER(IF(OR(I22="a",I22="as"),E21,IF(OR(I22="b",I22="bs"),E22,)))</f>
        <v/>
      </c>
      <c r="K21" s="238"/>
      <c r="L21" s="205"/>
      <c r="M21" s="230"/>
      <c r="N21" s="230"/>
      <c r="O21" s="230"/>
      <c r="P21" s="230"/>
      <c r="Q21" s="232"/>
      <c r="R21" s="213"/>
    </row>
    <row r="22" spans="1:18" s="50" customFormat="1" ht="9.6" customHeight="1">
      <c r="A22" s="241" t="s">
        <v>95</v>
      </c>
      <c r="B22" s="202" t="str">
        <f>IF($D22="","",VLOOKUP($D22,'Girls Si Main Draw Prep'!$A$7:$P$70,15))</f>
        <v/>
      </c>
      <c r="C22" s="202" t="str">
        <f>IF($D22="","",VLOOKUP($D22,'Girls Si Main Draw Prep'!$A$7:$P$70,16))</f>
        <v/>
      </c>
      <c r="D22" s="203"/>
      <c r="E22" s="204" t="str">
        <f>UPPER(IF($D22="","",VLOOKUP($D22,'Girls Si Main Draw Prep'!$A$7:$P$70,2)))</f>
        <v/>
      </c>
      <c r="F22" s="204" t="str">
        <f>IF($D22="","",VLOOKUP($D22,'Girls Si Main Draw Prep'!$A$7:$P$70,3))</f>
        <v/>
      </c>
      <c r="G22" s="204"/>
      <c r="H22" s="204" t="str">
        <f>IF($D22="","",VLOOKUP($D22,'Girls Si Main Draw Prep'!$A$7:$P$70,4))</f>
        <v/>
      </c>
      <c r="I22" s="306"/>
      <c r="J22" s="205"/>
      <c r="K22" s="230"/>
      <c r="L22" s="230"/>
      <c r="M22" s="311"/>
      <c r="N22" s="312" t="s">
        <v>96</v>
      </c>
      <c r="O22" s="301"/>
      <c r="P22" s="221" t="str">
        <f>UPPER(IF(OR(O23="a",O23="as"),P14,IF(OR(O23="b",O23="bs"),P30,)))</f>
        <v/>
      </c>
      <c r="Q22" s="302"/>
      <c r="R22" s="213"/>
    </row>
    <row r="23" spans="1:18" s="50" customFormat="1" ht="9.6" customHeight="1">
      <c r="A23" s="200" t="s">
        <v>97</v>
      </c>
      <c r="B23" s="202" t="str">
        <f>IF($D23="","",VLOOKUP($D23,'Girls Si Main Draw Prep'!$A$7:$P$70,15))</f>
        <v/>
      </c>
      <c r="C23" s="202" t="str">
        <f>IF($D23="","",VLOOKUP($D23,'Girls Si Main Draw Prep'!$A$7:$P$70,16))</f>
        <v/>
      </c>
      <c r="D23" s="203"/>
      <c r="E23" s="204" t="str">
        <f>UPPER(IF($D23="","",VLOOKUP($D23,'Girls Si Main Draw Prep'!$A$7:$P$70,2)))</f>
        <v/>
      </c>
      <c r="F23" s="204" t="str">
        <f>IF($D23="","",VLOOKUP($D23,'Girls Si Main Draw Prep'!$A$7:$P$70,3))</f>
        <v/>
      </c>
      <c r="G23" s="204"/>
      <c r="H23" s="204" t="str">
        <f>IF($D23="","",VLOOKUP($D23,'Girls Si Main Draw Prep'!$A$7:$P$70,4))</f>
        <v/>
      </c>
      <c r="I23" s="304"/>
      <c r="J23" s="221" t="str">
        <f>UPPER(IF(OR(I24="a",I24="as"),E23,IF(OR(I24="b",I24="bs"),E24,)))</f>
        <v/>
      </c>
      <c r="K23" s="229"/>
      <c r="L23" s="230"/>
      <c r="M23" s="230"/>
      <c r="N23" s="219" t="s">
        <v>15</v>
      </c>
      <c r="O23" s="303"/>
      <c r="P23" s="205"/>
      <c r="Q23" s="297"/>
      <c r="R23" s="213"/>
    </row>
    <row r="24" spans="1:18" s="50" customFormat="1" ht="9.6" customHeight="1">
      <c r="A24" s="305" t="s">
        <v>98</v>
      </c>
      <c r="B24" s="202" t="str">
        <f>IF($D24="","",VLOOKUP($D24,'Girls Si Main Draw Prep'!$A$7:$P$70,15))</f>
        <v/>
      </c>
      <c r="C24" s="202" t="str">
        <f>IF($D24="","",VLOOKUP($D24,'Girls Si Main Draw Prep'!$A$7:$P$70,16))</f>
        <v/>
      </c>
      <c r="D24" s="203"/>
      <c r="E24" s="223" t="str">
        <f>UPPER(IF($D24="","",VLOOKUP($D24,'Girls Si Main Draw Prep'!$A$7:$P$70,2)))</f>
        <v/>
      </c>
      <c r="F24" s="223" t="str">
        <f>IF($D24="","",VLOOKUP($D24,'Girls Si Main Draw Prep'!$A$7:$P$70,3))</f>
        <v/>
      </c>
      <c r="G24" s="223"/>
      <c r="H24" s="223" t="str">
        <f>IF($D24="","",VLOOKUP($D24,'Girls Si Main Draw Prep'!$A$7:$P$70,4))</f>
        <v/>
      </c>
      <c r="I24" s="306"/>
      <c r="J24" s="205"/>
      <c r="K24" s="220"/>
      <c r="L24" s="221" t="str">
        <f>UPPER(IF(OR(K24="a",K24="as"),J23,IF(OR(K24="b",K24="bs"),J25,)))</f>
        <v/>
      </c>
      <c r="M24" s="229"/>
      <c r="N24" s="230"/>
      <c r="O24" s="230"/>
      <c r="P24" s="230"/>
      <c r="Q24" s="232"/>
      <c r="R24" s="213"/>
    </row>
    <row r="25" spans="1:18" s="50" customFormat="1" ht="9.6" customHeight="1">
      <c r="A25" s="215" t="s">
        <v>99</v>
      </c>
      <c r="B25" s="202" t="str">
        <f>IF($D25="","",VLOOKUP($D25,'Girls Si Main Draw Prep'!$A$7:$P$70,15))</f>
        <v/>
      </c>
      <c r="C25" s="202" t="str">
        <f>IF($D25="","",VLOOKUP($D25,'Girls Si Main Draw Prep'!$A$7:$P$70,16))</f>
        <v/>
      </c>
      <c r="D25" s="203"/>
      <c r="E25" s="223" t="str">
        <f>UPPER(IF($D25="","",VLOOKUP($D25,'Girls Si Main Draw Prep'!$A$7:$P$70,2)))</f>
        <v/>
      </c>
      <c r="F25" s="223" t="str">
        <f>IF($D25="","",VLOOKUP($D25,'Girls Si Main Draw Prep'!$A$7:$P$70,3))</f>
        <v/>
      </c>
      <c r="G25" s="223"/>
      <c r="H25" s="223" t="str">
        <f>IF($D25="","",VLOOKUP($D25,'Girls Si Main Draw Prep'!$A$7:$P$70,4))</f>
        <v/>
      </c>
      <c r="I25" s="304"/>
      <c r="J25" s="221" t="str">
        <f>UPPER(IF(OR(I26="a",I26="as"),E25,IF(OR(I26="b",I26="bs"),E26,)))</f>
        <v/>
      </c>
      <c r="K25" s="307"/>
      <c r="L25" s="205"/>
      <c r="M25" s="232"/>
      <c r="N25" s="230"/>
      <c r="O25" s="230"/>
      <c r="P25" s="230"/>
      <c r="Q25" s="232"/>
      <c r="R25" s="213"/>
    </row>
    <row r="26" spans="1:18" s="50" customFormat="1" ht="9.6" customHeight="1">
      <c r="A26" s="215" t="s">
        <v>100</v>
      </c>
      <c r="B26" s="202" t="str">
        <f>IF($D26="","",VLOOKUP($D26,'Girls Si Main Draw Prep'!$A$7:$P$70,15))</f>
        <v/>
      </c>
      <c r="C26" s="202" t="str">
        <f>IF($D26="","",VLOOKUP($D26,'Girls Si Main Draw Prep'!$A$7:$P$70,16))</f>
        <v/>
      </c>
      <c r="D26" s="203"/>
      <c r="E26" s="223" t="str">
        <f>UPPER(IF($D26="","",VLOOKUP($D26,'Girls Si Main Draw Prep'!$A$7:$P$70,2)))</f>
        <v/>
      </c>
      <c r="F26" s="223" t="str">
        <f>IF($D26="","",VLOOKUP($D26,'Girls Si Main Draw Prep'!$A$7:$P$70,3))</f>
        <v/>
      </c>
      <c r="G26" s="223"/>
      <c r="H26" s="223" t="str">
        <f>IF($D26="","",VLOOKUP($D26,'Girls Si Main Draw Prep'!$A$7:$P$70,4))</f>
        <v/>
      </c>
      <c r="I26" s="306"/>
      <c r="J26" s="205"/>
      <c r="K26" s="230"/>
      <c r="L26" s="219" t="s">
        <v>15</v>
      </c>
      <c r="M26" s="228"/>
      <c r="N26" s="221" t="str">
        <f>UPPER(IF(OR(M26="a",M26="as"),L24,IF(OR(M26="b",M26="bs"),L28,)))</f>
        <v/>
      </c>
      <c r="O26" s="229"/>
      <c r="P26" s="230"/>
      <c r="Q26" s="232"/>
      <c r="R26" s="213"/>
    </row>
    <row r="27" spans="1:18" s="50" customFormat="1" ht="9.6" customHeight="1">
      <c r="A27" s="215" t="s">
        <v>101</v>
      </c>
      <c r="B27" s="202" t="str">
        <f>IF($D27="","",VLOOKUP($D27,'Girls Si Main Draw Prep'!$A$7:$P$70,15))</f>
        <v/>
      </c>
      <c r="C27" s="202" t="str">
        <f>IF($D27="","",VLOOKUP($D27,'Girls Si Main Draw Prep'!$A$7:$P$70,16))</f>
        <v/>
      </c>
      <c r="D27" s="203"/>
      <c r="E27" s="223" t="str">
        <f>UPPER(IF($D27="","",VLOOKUP($D27,'Girls Si Main Draw Prep'!$A$7:$P$70,2)))</f>
        <v/>
      </c>
      <c r="F27" s="223" t="str">
        <f>IF($D27="","",VLOOKUP($D27,'Girls Si Main Draw Prep'!$A$7:$P$70,3))</f>
        <v/>
      </c>
      <c r="G27" s="223"/>
      <c r="H27" s="223" t="str">
        <f>IF($D27="","",VLOOKUP($D27,'Girls Si Main Draw Prep'!$A$7:$P$70,4))</f>
        <v/>
      </c>
      <c r="I27" s="304"/>
      <c r="J27" s="221" t="str">
        <f>UPPER(IF(OR(I28="a",I28="as"),E27,IF(OR(I28="b",I28="bs"),E28,)))</f>
        <v/>
      </c>
      <c r="K27" s="229"/>
      <c r="L27" s="308"/>
      <c r="M27" s="309"/>
      <c r="N27" s="205"/>
      <c r="O27" s="232"/>
      <c r="P27" s="230"/>
      <c r="Q27" s="232"/>
      <c r="R27" s="213"/>
    </row>
    <row r="28" spans="1:18" s="50" customFormat="1" ht="9.6" customHeight="1">
      <c r="A28" s="215" t="s">
        <v>102</v>
      </c>
      <c r="B28" s="202" t="str">
        <f>IF($D28="","",VLOOKUP($D28,'Girls Si Main Draw Prep'!$A$7:$P$70,15))</f>
        <v/>
      </c>
      <c r="C28" s="202" t="str">
        <f>IF($D28="","",VLOOKUP($D28,'Girls Si Main Draw Prep'!$A$7:$P$70,16))</f>
        <v/>
      </c>
      <c r="D28" s="203"/>
      <c r="E28" s="223" t="str">
        <f>UPPER(IF($D28="","",VLOOKUP($D28,'Girls Si Main Draw Prep'!$A$7:$P$70,2)))</f>
        <v/>
      </c>
      <c r="F28" s="223" t="str">
        <f>IF($D28="","",VLOOKUP($D28,'Girls Si Main Draw Prep'!$A$7:$P$70,3))</f>
        <v/>
      </c>
      <c r="G28" s="223"/>
      <c r="H28" s="223" t="str">
        <f>IF($D28="","",VLOOKUP($D28,'Girls Si Main Draw Prep'!$A$7:$P$70,4))</f>
        <v/>
      </c>
      <c r="I28" s="306"/>
      <c r="J28" s="205"/>
      <c r="K28" s="220"/>
      <c r="L28" s="221" t="str">
        <f>UPPER(IF(OR(K28="a",K28="as"),J27,IF(OR(K28="b",K28="bs"),J29,)))</f>
        <v/>
      </c>
      <c r="M28" s="310"/>
      <c r="N28" s="230"/>
      <c r="O28" s="232"/>
      <c r="P28" s="230"/>
      <c r="Q28" s="232"/>
      <c r="R28" s="213"/>
    </row>
    <row r="29" spans="1:18" s="50" customFormat="1" ht="9.6" customHeight="1">
      <c r="A29" s="305" t="s">
        <v>103</v>
      </c>
      <c r="B29" s="202" t="str">
        <f>IF($D29="","",VLOOKUP($D29,'Girls Si Main Draw Prep'!$A$7:$P$70,15))</f>
        <v/>
      </c>
      <c r="C29" s="202" t="str">
        <f>IF($D29="","",VLOOKUP($D29,'Girls Si Main Draw Prep'!$A$7:$P$70,16))</f>
        <v/>
      </c>
      <c r="D29" s="203"/>
      <c r="E29" s="223" t="str">
        <f>UPPER(IF($D29="","",VLOOKUP($D29,'Girls Si Main Draw Prep'!$A$7:$P$70,2)))</f>
        <v/>
      </c>
      <c r="F29" s="223" t="str">
        <f>IF($D29="","",VLOOKUP($D29,'Girls Si Main Draw Prep'!$A$7:$P$70,3))</f>
        <v/>
      </c>
      <c r="G29" s="223"/>
      <c r="H29" s="223" t="str">
        <f>IF($D29="","",VLOOKUP($D29,'Girls Si Main Draw Prep'!$A$7:$P$70,4))</f>
        <v/>
      </c>
      <c r="I29" s="304"/>
      <c r="J29" s="221" t="str">
        <f>UPPER(IF(OR(I30="a",I30="as"),E29,IF(OR(I30="b",I30="bs"),E30,)))</f>
        <v/>
      </c>
      <c r="K29" s="238"/>
      <c r="L29" s="205"/>
      <c r="M29" s="230"/>
      <c r="N29" s="230"/>
      <c r="O29" s="232"/>
      <c r="P29" s="230"/>
      <c r="Q29" s="232"/>
      <c r="R29" s="213"/>
    </row>
    <row r="30" spans="1:18" s="50" customFormat="1" ht="9.6" customHeight="1">
      <c r="A30" s="241" t="s">
        <v>104</v>
      </c>
      <c r="B30" s="202" t="str">
        <f>IF($D30="","",VLOOKUP($D30,'Girls Si Main Draw Prep'!$A$7:$P$70,15))</f>
        <v/>
      </c>
      <c r="C30" s="202" t="str">
        <f>IF($D30="","",VLOOKUP($D30,'Girls Si Main Draw Prep'!$A$7:$P$70,16))</f>
        <v/>
      </c>
      <c r="D30" s="203"/>
      <c r="E30" s="204" t="str">
        <f>UPPER(IF($D30="","",VLOOKUP($D30,'Girls Si Main Draw Prep'!$A$7:$P$70,2)))</f>
        <v/>
      </c>
      <c r="F30" s="204" t="str">
        <f>IF($D30="","",VLOOKUP($D30,'Girls Si Main Draw Prep'!$A$7:$P$70,3))</f>
        <v/>
      </c>
      <c r="G30" s="204"/>
      <c r="H30" s="204" t="str">
        <f>IF($D30="","",VLOOKUP($D30,'Girls Si Main Draw Prep'!$A$7:$P$70,4))</f>
        <v/>
      </c>
      <c r="I30" s="306"/>
      <c r="J30" s="205"/>
      <c r="K30" s="230"/>
      <c r="L30" s="230"/>
      <c r="M30" s="311"/>
      <c r="N30" s="219" t="s">
        <v>15</v>
      </c>
      <c r="O30" s="228"/>
      <c r="P30" s="221" t="str">
        <f>UPPER(IF(OR(O30="a",O30="as"),N26,IF(OR(O30="b",O30="bs"),N34,)))</f>
        <v/>
      </c>
      <c r="Q30" s="238"/>
      <c r="R30" s="213"/>
    </row>
    <row r="31" spans="1:18" s="50" customFormat="1" ht="9.6" customHeight="1">
      <c r="A31" s="200" t="s">
        <v>105</v>
      </c>
      <c r="B31" s="202" t="str">
        <f>IF($D31="","",VLOOKUP($D31,'Girls Si Main Draw Prep'!$A$7:$P$70,15))</f>
        <v/>
      </c>
      <c r="C31" s="202" t="str">
        <f>IF($D31="","",VLOOKUP($D31,'Girls Si Main Draw Prep'!$A$7:$P$70,16))</f>
        <v/>
      </c>
      <c r="D31" s="203"/>
      <c r="E31" s="204" t="str">
        <f>UPPER(IF($D31="","",VLOOKUP($D31,'Girls Si Main Draw Prep'!$A$7:$P$70,2)))</f>
        <v/>
      </c>
      <c r="F31" s="204" t="str">
        <f>IF($D31="","",VLOOKUP($D31,'Girls Si Main Draw Prep'!$A$7:$P$70,3))</f>
        <v/>
      </c>
      <c r="G31" s="204"/>
      <c r="H31" s="204" t="str">
        <f>IF($D31="","",VLOOKUP($D31,'Girls Si Main Draw Prep'!$A$7:$P$70,4))</f>
        <v/>
      </c>
      <c r="I31" s="304"/>
      <c r="J31" s="221" t="str">
        <f>UPPER(IF(OR(I32="a",I32="as"),E31,IF(OR(I32="b",I32="bs"),E32,)))</f>
        <v/>
      </c>
      <c r="K31" s="229"/>
      <c r="L31" s="230"/>
      <c r="M31" s="230"/>
      <c r="N31" s="230"/>
      <c r="O31" s="232"/>
      <c r="P31" s="205"/>
      <c r="Q31" s="230"/>
      <c r="R31" s="213"/>
    </row>
    <row r="32" spans="1:18" s="50" customFormat="1" ht="9.6" customHeight="1">
      <c r="A32" s="305" t="s">
        <v>106</v>
      </c>
      <c r="B32" s="202" t="str">
        <f>IF($D32="","",VLOOKUP($D32,'Girls Si Main Draw Prep'!$A$7:$P$70,15))</f>
        <v/>
      </c>
      <c r="C32" s="202" t="str">
        <f>IF($D32="","",VLOOKUP($D32,'Girls Si Main Draw Prep'!$A$7:$P$70,16))</f>
        <v/>
      </c>
      <c r="D32" s="203"/>
      <c r="E32" s="223" t="str">
        <f>UPPER(IF($D32="","",VLOOKUP($D32,'Girls Si Main Draw Prep'!$A$7:$P$70,2)))</f>
        <v/>
      </c>
      <c r="F32" s="223" t="str">
        <f>IF($D32="","",VLOOKUP($D32,'Girls Si Main Draw Prep'!$A$7:$P$70,3))</f>
        <v/>
      </c>
      <c r="G32" s="223"/>
      <c r="H32" s="223" t="str">
        <f>IF($D32="","",VLOOKUP($D32,'Girls Si Main Draw Prep'!$A$7:$P$70,4))</f>
        <v/>
      </c>
      <c r="I32" s="306"/>
      <c r="J32" s="205"/>
      <c r="K32" s="220"/>
      <c r="L32" s="221" t="str">
        <f>UPPER(IF(OR(K32="a",K32="as"),J31,IF(OR(K32="b",K32="bs"),J33,)))</f>
        <v/>
      </c>
      <c r="M32" s="229"/>
      <c r="N32" s="230"/>
      <c r="O32" s="232"/>
      <c r="P32" s="230"/>
      <c r="Q32" s="230"/>
      <c r="R32" s="213"/>
    </row>
    <row r="33" spans="1:18" s="50" customFormat="1" ht="9.6" customHeight="1">
      <c r="A33" s="215" t="s">
        <v>107</v>
      </c>
      <c r="B33" s="202" t="str">
        <f>IF($D33="","",VLOOKUP($D33,'Girls Si Main Draw Prep'!$A$7:$P$70,15))</f>
        <v/>
      </c>
      <c r="C33" s="202" t="str">
        <f>IF($D33="","",VLOOKUP($D33,'Girls Si Main Draw Prep'!$A$7:$P$70,16))</f>
        <v/>
      </c>
      <c r="D33" s="203"/>
      <c r="E33" s="223" t="str">
        <f>UPPER(IF($D33="","",VLOOKUP($D33,'Girls Si Main Draw Prep'!$A$7:$P$70,2)))</f>
        <v/>
      </c>
      <c r="F33" s="223" t="str">
        <f>IF($D33="","",VLOOKUP($D33,'Girls Si Main Draw Prep'!$A$7:$P$70,3))</f>
        <v/>
      </c>
      <c r="G33" s="223"/>
      <c r="H33" s="223" t="str">
        <f>IF($D33="","",VLOOKUP($D33,'Girls Si Main Draw Prep'!$A$7:$P$70,4))</f>
        <v/>
      </c>
      <c r="I33" s="304"/>
      <c r="J33" s="221" t="str">
        <f>UPPER(IF(OR(I34="a",I34="as"),E33,IF(OR(I34="b",I34="bs"),E34,)))</f>
        <v/>
      </c>
      <c r="K33" s="307"/>
      <c r="L33" s="205"/>
      <c r="M33" s="232"/>
      <c r="N33" s="230"/>
      <c r="O33" s="232"/>
      <c r="P33" s="230"/>
      <c r="Q33" s="230"/>
      <c r="R33" s="213"/>
    </row>
    <row r="34" spans="1:18" s="50" customFormat="1" ht="9.6" customHeight="1">
      <c r="A34" s="215" t="s">
        <v>108</v>
      </c>
      <c r="B34" s="202" t="str">
        <f>IF($D34="","",VLOOKUP($D34,'Girls Si Main Draw Prep'!$A$7:$P$70,15))</f>
        <v/>
      </c>
      <c r="C34" s="202" t="str">
        <f>IF($D34="","",VLOOKUP($D34,'Girls Si Main Draw Prep'!$A$7:$P$70,16))</f>
        <v/>
      </c>
      <c r="D34" s="203"/>
      <c r="E34" s="223" t="str">
        <f>UPPER(IF($D34="","",VLOOKUP($D34,'Girls Si Main Draw Prep'!$A$7:$P$70,2)))</f>
        <v/>
      </c>
      <c r="F34" s="223" t="str">
        <f>IF($D34="","",VLOOKUP($D34,'Girls Si Main Draw Prep'!$A$7:$P$70,3))</f>
        <v/>
      </c>
      <c r="G34" s="223"/>
      <c r="H34" s="223" t="str">
        <f>IF($D34="","",VLOOKUP($D34,'Girls Si Main Draw Prep'!$A$7:$P$70,4))</f>
        <v/>
      </c>
      <c r="I34" s="306"/>
      <c r="J34" s="205"/>
      <c r="K34" s="230"/>
      <c r="L34" s="219" t="s">
        <v>15</v>
      </c>
      <c r="M34" s="228"/>
      <c r="N34" s="221" t="str">
        <f>UPPER(IF(OR(M34="a",M34="as"),L32,IF(OR(M34="b",M34="bs"),L36,)))</f>
        <v/>
      </c>
      <c r="O34" s="238"/>
      <c r="P34" s="230"/>
      <c r="Q34" s="230"/>
      <c r="R34" s="213"/>
    </row>
    <row r="35" spans="1:18" s="50" customFormat="1" ht="9.6" customHeight="1">
      <c r="A35" s="215" t="s">
        <v>109</v>
      </c>
      <c r="B35" s="202" t="str">
        <f>IF($D35="","",VLOOKUP($D35,'Girls Si Main Draw Prep'!$A$7:$P$70,15))</f>
        <v/>
      </c>
      <c r="C35" s="202" t="str">
        <f>IF($D35="","",VLOOKUP($D35,'Girls Si Main Draw Prep'!$A$7:$P$70,16))</f>
        <v/>
      </c>
      <c r="D35" s="203"/>
      <c r="E35" s="223" t="str">
        <f>UPPER(IF($D35="","",VLOOKUP($D35,'Girls Si Main Draw Prep'!$A$7:$P$70,2)))</f>
        <v/>
      </c>
      <c r="F35" s="223" t="str">
        <f>IF($D35="","",VLOOKUP($D35,'Girls Si Main Draw Prep'!$A$7:$P$70,3))</f>
        <v/>
      </c>
      <c r="G35" s="223"/>
      <c r="H35" s="223" t="str">
        <f>IF($D35="","",VLOOKUP($D35,'Girls Si Main Draw Prep'!$A$7:$P$70,4))</f>
        <v/>
      </c>
      <c r="I35" s="304"/>
      <c r="J35" s="221" t="str">
        <f>UPPER(IF(OR(I36="a",I36="as"),E35,IF(OR(I36="b",I36="bs"),E36,)))</f>
        <v/>
      </c>
      <c r="K35" s="229"/>
      <c r="L35" s="308"/>
      <c r="M35" s="309"/>
      <c r="N35" s="205"/>
      <c r="O35" s="230"/>
      <c r="P35" s="230"/>
      <c r="Q35" s="230"/>
      <c r="R35" s="213"/>
    </row>
    <row r="36" spans="1:18" s="50" customFormat="1" ht="9.6" customHeight="1">
      <c r="A36" s="215" t="s">
        <v>110</v>
      </c>
      <c r="B36" s="202" t="str">
        <f>IF($D36="","",VLOOKUP($D36,'Girls Si Main Draw Prep'!$A$7:$P$70,15))</f>
        <v/>
      </c>
      <c r="C36" s="202" t="str">
        <f>IF($D36="","",VLOOKUP($D36,'Girls Si Main Draw Prep'!$A$7:$P$70,16))</f>
        <v/>
      </c>
      <c r="D36" s="203"/>
      <c r="E36" s="223" t="str">
        <f>UPPER(IF($D36="","",VLOOKUP($D36,'Girls Si Main Draw Prep'!$A$7:$P$70,2)))</f>
        <v/>
      </c>
      <c r="F36" s="223" t="str">
        <f>IF($D36="","",VLOOKUP($D36,'Girls Si Main Draw Prep'!$A$7:$P$70,3))</f>
        <v/>
      </c>
      <c r="G36" s="223"/>
      <c r="H36" s="223" t="str">
        <f>IF($D36="","",VLOOKUP($D36,'Girls Si Main Draw Prep'!$A$7:$P$70,4))</f>
        <v/>
      </c>
      <c r="I36" s="306"/>
      <c r="J36" s="205"/>
      <c r="K36" s="220"/>
      <c r="L36" s="221" t="str">
        <f>UPPER(IF(OR(K36="a",K36="as"),J35,IF(OR(K36="b",K36="bs"),J37,)))</f>
        <v/>
      </c>
      <c r="M36" s="310"/>
      <c r="N36" s="313" t="s">
        <v>59</v>
      </c>
      <c r="O36" s="314"/>
      <c r="P36" s="313" t="s">
        <v>60</v>
      </c>
      <c r="Q36" s="314"/>
      <c r="R36" s="213"/>
    </row>
    <row r="37" spans="1:18" s="50" customFormat="1" ht="9.6" customHeight="1">
      <c r="A37" s="305" t="s">
        <v>111</v>
      </c>
      <c r="B37" s="202" t="str">
        <f>IF($D37="","",VLOOKUP($D37,'Girls Si Main Draw Prep'!$A$7:$P$70,15))</f>
        <v/>
      </c>
      <c r="C37" s="202" t="str">
        <f>IF($D37="","",VLOOKUP($D37,'Girls Si Main Draw Prep'!$A$7:$P$70,16))</f>
        <v/>
      </c>
      <c r="D37" s="203"/>
      <c r="E37" s="223" t="str">
        <f>UPPER(IF($D37="","",VLOOKUP($D37,'Girls Si Main Draw Prep'!$A$7:$P$70,2)))</f>
        <v/>
      </c>
      <c r="F37" s="223" t="str">
        <f>IF($D37="","",VLOOKUP($D37,'Girls Si Main Draw Prep'!$A$7:$P$70,3))</f>
        <v/>
      </c>
      <c r="G37" s="223"/>
      <c r="H37" s="223" t="str">
        <f>IF($D37="","",VLOOKUP($D37,'Girls Si Main Draw Prep'!$A$7:$P$70,4))</f>
        <v/>
      </c>
      <c r="I37" s="304"/>
      <c r="J37" s="221" t="str">
        <f>UPPER(IF(OR(I38="a",I38="as"),E37,IF(OR(I38="b",I38="bs"),E38,)))</f>
        <v/>
      </c>
      <c r="K37" s="238"/>
      <c r="L37" s="205"/>
      <c r="M37" s="230"/>
      <c r="N37" s="315" t="str">
        <f>UPPER(IF(OR(O23="a",O23="as"),P14,IF(OR(O23="b",O23="bs"),P30,)))</f>
        <v/>
      </c>
      <c r="O37" s="316"/>
      <c r="P37" s="313"/>
      <c r="Q37" s="314"/>
      <c r="R37" s="213"/>
    </row>
    <row r="38" spans="1:18" s="50" customFormat="1" ht="9.6" customHeight="1">
      <c r="A38" s="241" t="s">
        <v>112</v>
      </c>
      <c r="B38" s="202" t="str">
        <f>IF($D38="","",VLOOKUP($D38,'Girls Si Main Draw Prep'!$A$7:$P$70,15))</f>
        <v/>
      </c>
      <c r="C38" s="202" t="str">
        <f>IF($D38="","",VLOOKUP($D38,'Girls Si Main Draw Prep'!$A$7:$P$70,16))</f>
        <v/>
      </c>
      <c r="D38" s="203"/>
      <c r="E38" s="204" t="str">
        <f>UPPER(IF($D38="","",VLOOKUP($D38,'Girls Si Main Draw Prep'!$A$7:$P$70,2)))</f>
        <v/>
      </c>
      <c r="F38" s="204" t="str">
        <f>IF($D38="","",VLOOKUP($D38,'Girls Si Main Draw Prep'!$A$7:$P$70,3))</f>
        <v/>
      </c>
      <c r="G38" s="204"/>
      <c r="H38" s="204" t="str">
        <f>IF($D38="","",VLOOKUP($D38,'Girls Si Main Draw Prep'!$A$7:$P$70,4))</f>
        <v/>
      </c>
      <c r="I38" s="306"/>
      <c r="J38" s="205"/>
      <c r="K38" s="230"/>
      <c r="L38" s="230"/>
      <c r="M38" s="317"/>
      <c r="N38" s="318" t="s">
        <v>15</v>
      </c>
      <c r="O38" s="319"/>
      <c r="P38" s="315" t="str">
        <f>UPPER(IF(OR(O38="a",O38="as"),N37,IF(OR(O38="b",O38="bs"),N39,)))</f>
        <v/>
      </c>
      <c r="Q38" s="316"/>
      <c r="R38" s="213"/>
    </row>
    <row r="39" spans="1:18" s="50" customFormat="1" ht="9.6" customHeight="1">
      <c r="A39" s="200" t="s">
        <v>113</v>
      </c>
      <c r="B39" s="202" t="str">
        <f>IF($D39="","",VLOOKUP($D39,'Girls Si Main Draw Prep'!$A$7:$P$70,15))</f>
        <v/>
      </c>
      <c r="C39" s="202" t="str">
        <f>IF($D39="","",VLOOKUP($D39,'Girls Si Main Draw Prep'!$A$7:$P$70,16))</f>
        <v/>
      </c>
      <c r="D39" s="203"/>
      <c r="E39" s="204" t="str">
        <f>UPPER(IF($D39="","",VLOOKUP($D39,'Girls Si Main Draw Prep'!$A$7:$P$70,2)))</f>
        <v/>
      </c>
      <c r="F39" s="204" t="str">
        <f>IF($D39="","",VLOOKUP($D39,'Girls Si Main Draw Prep'!$A$7:$P$70,3))</f>
        <v/>
      </c>
      <c r="G39" s="204"/>
      <c r="H39" s="204" t="str">
        <f>IF($D39="","",VLOOKUP($D39,'Girls Si Main Draw Prep'!$A$7:$P$70,4))</f>
        <v/>
      </c>
      <c r="I39" s="304"/>
      <c r="J39" s="221" t="str">
        <f>UPPER(IF(OR(I40="a",I40="as"),E39,IF(OR(I40="b",I40="bs"),E40,)))</f>
        <v/>
      </c>
      <c r="K39" s="229"/>
      <c r="L39" s="230"/>
      <c r="M39" s="300"/>
      <c r="N39" s="315" t="str">
        <f>UPPER(IF(OR(O55="a",O55="as"),P46,IF(OR(O55="b",O55="bs"),P62,)))</f>
        <v/>
      </c>
      <c r="O39" s="320"/>
      <c r="P39" s="314"/>
      <c r="Q39" s="314"/>
      <c r="R39" s="213"/>
    </row>
    <row r="40" spans="1:18" s="50" customFormat="1" ht="9.6" customHeight="1">
      <c r="A40" s="305" t="s">
        <v>114</v>
      </c>
      <c r="B40" s="202" t="str">
        <f>IF($D40="","",VLOOKUP($D40,'Girls Si Main Draw Prep'!$A$7:$P$70,15))</f>
        <v/>
      </c>
      <c r="C40" s="202" t="str">
        <f>IF($D40="","",VLOOKUP($D40,'Girls Si Main Draw Prep'!$A$7:$P$70,16))</f>
        <v/>
      </c>
      <c r="D40" s="203"/>
      <c r="E40" s="223" t="str">
        <f>UPPER(IF($D40="","",VLOOKUP($D40,'Girls Si Main Draw Prep'!$A$7:$P$70,2)))</f>
        <v/>
      </c>
      <c r="F40" s="223" t="str">
        <f>IF($D40="","",VLOOKUP($D40,'Girls Si Main Draw Prep'!$A$7:$P$70,3))</f>
        <v/>
      </c>
      <c r="G40" s="223"/>
      <c r="H40" s="223" t="str">
        <f>IF($D40="","",VLOOKUP($D40,'Girls Si Main Draw Prep'!$A$7:$P$70,4))</f>
        <v/>
      </c>
      <c r="I40" s="306"/>
      <c r="J40" s="205"/>
      <c r="K40" s="220"/>
      <c r="L40" s="221" t="str">
        <f>UPPER(IF(OR(K40="a",K40="as"),J39,IF(OR(K40="b",K40="bs"),J41,)))</f>
        <v/>
      </c>
      <c r="M40" s="229"/>
      <c r="N40" s="314"/>
      <c r="O40" s="314"/>
      <c r="P40" s="314"/>
      <c r="Q40" s="314"/>
      <c r="R40" s="213"/>
    </row>
    <row r="41" spans="1:18" s="50" customFormat="1" ht="9.6" customHeight="1">
      <c r="A41" s="215" t="s">
        <v>115</v>
      </c>
      <c r="B41" s="202" t="str">
        <f>IF($D41="","",VLOOKUP($D41,'Girls Si Main Draw Prep'!$A$7:$P$70,15))</f>
        <v/>
      </c>
      <c r="C41" s="202" t="str">
        <f>IF($D41="","",VLOOKUP($D41,'Girls Si Main Draw Prep'!$A$7:$P$70,16))</f>
        <v/>
      </c>
      <c r="D41" s="203"/>
      <c r="E41" s="223" t="str">
        <f>UPPER(IF($D41="","",VLOOKUP($D41,'Girls Si Main Draw Prep'!$A$7:$P$70,2)))</f>
        <v/>
      </c>
      <c r="F41" s="223" t="str">
        <f>IF($D41="","",VLOOKUP($D41,'Girls Si Main Draw Prep'!$A$7:$P$70,3))</f>
        <v/>
      </c>
      <c r="G41" s="223"/>
      <c r="H41" s="223" t="str">
        <f>IF($D41="","",VLOOKUP($D41,'Girls Si Main Draw Prep'!$A$7:$P$70,4))</f>
        <v/>
      </c>
      <c r="I41" s="304"/>
      <c r="J41" s="221" t="str">
        <f>UPPER(IF(OR(I42="a",I42="as"),E41,IF(OR(I42="b",I42="bs"),E42,)))</f>
        <v/>
      </c>
      <c r="K41" s="307"/>
      <c r="L41" s="205"/>
      <c r="M41" s="232"/>
      <c r="N41" s="314"/>
      <c r="O41" s="314"/>
      <c r="P41" s="314"/>
      <c r="Q41" s="314"/>
      <c r="R41" s="213"/>
    </row>
    <row r="42" spans="1:18" s="50" customFormat="1" ht="9.6" customHeight="1">
      <c r="A42" s="215" t="s">
        <v>116</v>
      </c>
      <c r="B42" s="202" t="str">
        <f>IF($D42="","",VLOOKUP($D42,'Girls Si Main Draw Prep'!$A$7:$P$70,15))</f>
        <v/>
      </c>
      <c r="C42" s="202" t="str">
        <f>IF($D42="","",VLOOKUP($D42,'Girls Si Main Draw Prep'!$A$7:$P$70,16))</f>
        <v/>
      </c>
      <c r="D42" s="203"/>
      <c r="E42" s="223" t="str">
        <f>UPPER(IF($D42="","",VLOOKUP($D42,'Girls Si Main Draw Prep'!$A$7:$P$70,2)))</f>
        <v/>
      </c>
      <c r="F42" s="223" t="str">
        <f>IF($D42="","",VLOOKUP($D42,'Girls Si Main Draw Prep'!$A$7:$P$70,3))</f>
        <v/>
      </c>
      <c r="G42" s="223"/>
      <c r="H42" s="223" t="str">
        <f>IF($D42="","",VLOOKUP($D42,'Girls Si Main Draw Prep'!$A$7:$P$70,4))</f>
        <v/>
      </c>
      <c r="I42" s="306"/>
      <c r="J42" s="205"/>
      <c r="K42" s="230"/>
      <c r="L42" s="219" t="s">
        <v>15</v>
      </c>
      <c r="M42" s="228"/>
      <c r="N42" s="221" t="str">
        <f>UPPER(IF(OR(M42="a",M42="as"),L40,IF(OR(M42="b",M42="bs"),L44,)))</f>
        <v/>
      </c>
      <c r="O42" s="229"/>
      <c r="P42" s="230"/>
      <c r="Q42" s="230"/>
      <c r="R42" s="213"/>
    </row>
    <row r="43" spans="1:18" s="50" customFormat="1" ht="9.6" customHeight="1">
      <c r="A43" s="215" t="s">
        <v>117</v>
      </c>
      <c r="B43" s="202" t="str">
        <f>IF($D43="","",VLOOKUP($D43,'Girls Si Main Draw Prep'!$A$7:$P$70,15))</f>
        <v/>
      </c>
      <c r="C43" s="202" t="str">
        <f>IF($D43="","",VLOOKUP($D43,'Girls Si Main Draw Prep'!$A$7:$P$70,16))</f>
        <v/>
      </c>
      <c r="D43" s="203"/>
      <c r="E43" s="223" t="str">
        <f>UPPER(IF($D43="","",VLOOKUP($D43,'Girls Si Main Draw Prep'!$A$7:$P$70,2)))</f>
        <v/>
      </c>
      <c r="F43" s="223" t="str">
        <f>IF($D43="","",VLOOKUP($D43,'Girls Si Main Draw Prep'!$A$7:$P$70,3))</f>
        <v/>
      </c>
      <c r="G43" s="223"/>
      <c r="H43" s="223" t="str">
        <f>IF($D43="","",VLOOKUP($D43,'Girls Si Main Draw Prep'!$A$7:$P$70,4))</f>
        <v/>
      </c>
      <c r="I43" s="304"/>
      <c r="J43" s="221" t="str">
        <f>UPPER(IF(OR(I44="a",I44="as"),E43,IF(OR(I44="b",I44="bs"),E44,)))</f>
        <v/>
      </c>
      <c r="K43" s="229"/>
      <c r="L43" s="308"/>
      <c r="M43" s="309"/>
      <c r="N43" s="205"/>
      <c r="O43" s="232"/>
      <c r="P43" s="230"/>
      <c r="Q43" s="230"/>
      <c r="R43" s="213"/>
    </row>
    <row r="44" spans="1:18" s="50" customFormat="1" ht="9.6" customHeight="1">
      <c r="A44" s="215" t="s">
        <v>118</v>
      </c>
      <c r="B44" s="202" t="str">
        <f>IF($D44="","",VLOOKUP($D44,'Girls Si Main Draw Prep'!$A$7:$P$70,15))</f>
        <v/>
      </c>
      <c r="C44" s="202" t="str">
        <f>IF($D44="","",VLOOKUP($D44,'Girls Si Main Draw Prep'!$A$7:$P$70,16))</f>
        <v/>
      </c>
      <c r="D44" s="203"/>
      <c r="E44" s="223" t="str">
        <f>UPPER(IF($D44="","",VLOOKUP($D44,'Girls Si Main Draw Prep'!$A$7:$P$70,2)))</f>
        <v/>
      </c>
      <c r="F44" s="223" t="str">
        <f>IF($D44="","",VLOOKUP($D44,'Girls Si Main Draw Prep'!$A$7:$P$70,3))</f>
        <v/>
      </c>
      <c r="G44" s="223"/>
      <c r="H44" s="223" t="str">
        <f>IF($D44="","",VLOOKUP($D44,'Girls Si Main Draw Prep'!$A$7:$P$70,4))</f>
        <v/>
      </c>
      <c r="I44" s="306"/>
      <c r="J44" s="205"/>
      <c r="K44" s="220"/>
      <c r="L44" s="221" t="str">
        <f>UPPER(IF(OR(K44="a",K44="as"),J43,IF(OR(K44="b",K44="bs"),J45,)))</f>
        <v/>
      </c>
      <c r="M44" s="310"/>
      <c r="N44" s="230"/>
      <c r="O44" s="232"/>
      <c r="P44" s="230"/>
      <c r="Q44" s="230"/>
      <c r="R44" s="213"/>
    </row>
    <row r="45" spans="1:18" s="50" customFormat="1" ht="9.6" customHeight="1">
      <c r="A45" s="305" t="s">
        <v>119</v>
      </c>
      <c r="B45" s="202" t="str">
        <f>IF($D45="","",VLOOKUP($D45,'Girls Si Main Draw Prep'!$A$7:$P$70,15))</f>
        <v/>
      </c>
      <c r="C45" s="202" t="str">
        <f>IF($D45="","",VLOOKUP($D45,'Girls Si Main Draw Prep'!$A$7:$P$70,16))</f>
        <v/>
      </c>
      <c r="D45" s="203"/>
      <c r="E45" s="223" t="str">
        <f>UPPER(IF($D45="","",VLOOKUP($D45,'Girls Si Main Draw Prep'!$A$7:$P$70,2)))</f>
        <v/>
      </c>
      <c r="F45" s="223" t="str">
        <f>IF($D45="","",VLOOKUP($D45,'Girls Si Main Draw Prep'!$A$7:$P$70,3))</f>
        <v/>
      </c>
      <c r="G45" s="223"/>
      <c r="H45" s="223" t="str">
        <f>IF($D45="","",VLOOKUP($D45,'Girls Si Main Draw Prep'!$A$7:$P$70,4))</f>
        <v/>
      </c>
      <c r="I45" s="304"/>
      <c r="J45" s="221" t="str">
        <f>UPPER(IF(OR(I46="a",I46="as"),E45,IF(OR(I46="b",I46="bs"),E46,)))</f>
        <v/>
      </c>
      <c r="K45" s="238"/>
      <c r="L45" s="205"/>
      <c r="M45" s="230"/>
      <c r="N45" s="230"/>
      <c r="O45" s="232"/>
      <c r="P45" s="230"/>
      <c r="Q45" s="230"/>
      <c r="R45" s="213"/>
    </row>
    <row r="46" spans="1:18" s="50" customFormat="1" ht="9.6" customHeight="1">
      <c r="A46" s="241" t="s">
        <v>120</v>
      </c>
      <c r="B46" s="202" t="str">
        <f>IF($D46="","",VLOOKUP($D46,'Girls Si Main Draw Prep'!$A$7:$P$70,15))</f>
        <v/>
      </c>
      <c r="C46" s="202" t="str">
        <f>IF($D46="","",VLOOKUP($D46,'Girls Si Main Draw Prep'!$A$7:$P$70,16))</f>
        <v/>
      </c>
      <c r="D46" s="203"/>
      <c r="E46" s="204" t="str">
        <f>UPPER(IF($D46="","",VLOOKUP($D46,'Girls Si Main Draw Prep'!$A$7:$P$70,2)))</f>
        <v/>
      </c>
      <c r="F46" s="204" t="str">
        <f>IF($D46="","",VLOOKUP($D46,'Girls Si Main Draw Prep'!$A$7:$P$70,3))</f>
        <v/>
      </c>
      <c r="G46" s="204"/>
      <c r="H46" s="204" t="str">
        <f>IF($D46="","",VLOOKUP($D46,'Girls Si Main Draw Prep'!$A$7:$P$70,4))</f>
        <v/>
      </c>
      <c r="I46" s="306"/>
      <c r="J46" s="205"/>
      <c r="K46" s="230"/>
      <c r="L46" s="230"/>
      <c r="M46" s="311"/>
      <c r="N46" s="219" t="s">
        <v>15</v>
      </c>
      <c r="O46" s="228"/>
      <c r="P46" s="221" t="str">
        <f>UPPER(IF(OR(O46="a",O46="as"),N42,IF(OR(O46="b",O46="bs"),N50,)))</f>
        <v/>
      </c>
      <c r="Q46" s="229"/>
      <c r="R46" s="213"/>
    </row>
    <row r="47" spans="1:18" s="50" customFormat="1" ht="9.6" customHeight="1">
      <c r="A47" s="200" t="s">
        <v>121</v>
      </c>
      <c r="B47" s="202" t="str">
        <f>IF($D47="","",VLOOKUP($D47,'Girls Si Main Draw Prep'!$A$7:$P$70,15))</f>
        <v/>
      </c>
      <c r="C47" s="202" t="str">
        <f>IF($D47="","",VLOOKUP($D47,'Girls Si Main Draw Prep'!$A$7:$P$70,16))</f>
        <v/>
      </c>
      <c r="D47" s="203"/>
      <c r="E47" s="204" t="str">
        <f>UPPER(IF($D47="","",VLOOKUP($D47,'Girls Si Main Draw Prep'!$A$7:$P$70,2)))</f>
        <v/>
      </c>
      <c r="F47" s="204" t="str">
        <f>IF($D47="","",VLOOKUP($D47,'Girls Si Main Draw Prep'!$A$7:$P$70,3))</f>
        <v/>
      </c>
      <c r="G47" s="204"/>
      <c r="H47" s="204" t="str">
        <f>IF($D47="","",VLOOKUP($D47,'Girls Si Main Draw Prep'!$A$7:$P$70,4))</f>
        <v/>
      </c>
      <c r="I47" s="304"/>
      <c r="J47" s="221" t="str">
        <f>UPPER(IF(OR(I48="a",I48="as"),E47,IF(OR(I48="b",I48="bs"),E48,)))</f>
        <v/>
      </c>
      <c r="K47" s="229"/>
      <c r="L47" s="230"/>
      <c r="M47" s="230"/>
      <c r="N47" s="230"/>
      <c r="O47" s="232"/>
      <c r="P47" s="205"/>
      <c r="Q47" s="232"/>
      <c r="R47" s="213"/>
    </row>
    <row r="48" spans="1:18" s="50" customFormat="1" ht="9.6" customHeight="1">
      <c r="A48" s="305" t="s">
        <v>122</v>
      </c>
      <c r="B48" s="202" t="str">
        <f>IF($D48="","",VLOOKUP($D48,'Girls Si Main Draw Prep'!$A$7:$P$70,15))</f>
        <v/>
      </c>
      <c r="C48" s="202" t="str">
        <f>IF($D48="","",VLOOKUP($D48,'Girls Si Main Draw Prep'!$A$7:$P$70,16))</f>
        <v/>
      </c>
      <c r="D48" s="203"/>
      <c r="E48" s="223" t="str">
        <f>UPPER(IF($D48="","",VLOOKUP($D48,'Girls Si Main Draw Prep'!$A$7:$P$70,2)))</f>
        <v/>
      </c>
      <c r="F48" s="223" t="str">
        <f>IF($D48="","",VLOOKUP($D48,'Girls Si Main Draw Prep'!$A$7:$P$70,3))</f>
        <v/>
      </c>
      <c r="G48" s="223"/>
      <c r="H48" s="223" t="str">
        <f>IF($D48="","",VLOOKUP($D48,'Girls Si Main Draw Prep'!$A$7:$P$70,4))</f>
        <v/>
      </c>
      <c r="I48" s="306"/>
      <c r="J48" s="205"/>
      <c r="K48" s="220"/>
      <c r="L48" s="221" t="str">
        <f>UPPER(IF(OR(K48="a",K48="as"),J47,IF(OR(K48="b",K48="bs"),J49,)))</f>
        <v/>
      </c>
      <c r="M48" s="229"/>
      <c r="N48" s="230"/>
      <c r="O48" s="232"/>
      <c r="P48" s="230"/>
      <c r="Q48" s="232"/>
      <c r="R48" s="213"/>
    </row>
    <row r="49" spans="1:18" s="50" customFormat="1" ht="9.6" customHeight="1">
      <c r="A49" s="215" t="s">
        <v>123</v>
      </c>
      <c r="B49" s="202" t="str">
        <f>IF($D49="","",VLOOKUP($D49,'Girls Si Main Draw Prep'!$A$7:$P$70,15))</f>
        <v/>
      </c>
      <c r="C49" s="202" t="str">
        <f>IF($D49="","",VLOOKUP($D49,'Girls Si Main Draw Prep'!$A$7:$P$70,16))</f>
        <v/>
      </c>
      <c r="D49" s="203"/>
      <c r="E49" s="223" t="str">
        <f>UPPER(IF($D49="","",VLOOKUP($D49,'Girls Si Main Draw Prep'!$A$7:$P$70,2)))</f>
        <v/>
      </c>
      <c r="F49" s="223" t="str">
        <f>IF($D49="","",VLOOKUP($D49,'Girls Si Main Draw Prep'!$A$7:$P$70,3))</f>
        <v/>
      </c>
      <c r="G49" s="223"/>
      <c r="H49" s="223" t="str">
        <f>IF($D49="","",VLOOKUP($D49,'Girls Si Main Draw Prep'!$A$7:$P$70,4))</f>
        <v/>
      </c>
      <c r="I49" s="304"/>
      <c r="J49" s="221" t="str">
        <f>UPPER(IF(OR(I50="a",I50="as"),E49,IF(OR(I50="b",I50="bs"),E50,)))</f>
        <v/>
      </c>
      <c r="K49" s="307"/>
      <c r="L49" s="205"/>
      <c r="M49" s="232"/>
      <c r="N49" s="230"/>
      <c r="O49" s="232"/>
      <c r="P49" s="230"/>
      <c r="Q49" s="232"/>
      <c r="R49" s="213"/>
    </row>
    <row r="50" spans="1:18" s="50" customFormat="1" ht="9.6" customHeight="1">
      <c r="A50" s="215" t="s">
        <v>124</v>
      </c>
      <c r="B50" s="202" t="str">
        <f>IF($D50="","",VLOOKUP($D50,'Girls Si Main Draw Prep'!$A$7:$P$70,15))</f>
        <v/>
      </c>
      <c r="C50" s="202" t="str">
        <f>IF($D50="","",VLOOKUP($D50,'Girls Si Main Draw Prep'!$A$7:$P$70,16))</f>
        <v/>
      </c>
      <c r="D50" s="203"/>
      <c r="E50" s="223" t="str">
        <f>UPPER(IF($D50="","",VLOOKUP($D50,'Girls Si Main Draw Prep'!$A$7:$P$70,2)))</f>
        <v/>
      </c>
      <c r="F50" s="223" t="str">
        <f>IF($D50="","",VLOOKUP($D50,'Girls Si Main Draw Prep'!$A$7:$P$70,3))</f>
        <v/>
      </c>
      <c r="G50" s="223"/>
      <c r="H50" s="223" t="str">
        <f>IF($D50="","",VLOOKUP($D50,'Girls Si Main Draw Prep'!$A$7:$P$70,4))</f>
        <v/>
      </c>
      <c r="I50" s="306"/>
      <c r="J50" s="205"/>
      <c r="K50" s="230"/>
      <c r="L50" s="219" t="s">
        <v>15</v>
      </c>
      <c r="M50" s="228"/>
      <c r="N50" s="221" t="str">
        <f>UPPER(IF(OR(M50="a",M50="as"),L48,IF(OR(M50="b",M50="bs"),L52,)))</f>
        <v/>
      </c>
      <c r="O50" s="238"/>
      <c r="P50" s="230"/>
      <c r="Q50" s="232"/>
      <c r="R50" s="213"/>
    </row>
    <row r="51" spans="1:18" s="50" customFormat="1" ht="9.6" customHeight="1">
      <c r="A51" s="215" t="s">
        <v>125</v>
      </c>
      <c r="B51" s="202" t="str">
        <f>IF($D51="","",VLOOKUP($D51,'Girls Si Main Draw Prep'!$A$7:$P$70,15))</f>
        <v/>
      </c>
      <c r="C51" s="202" t="str">
        <f>IF($D51="","",VLOOKUP($D51,'Girls Si Main Draw Prep'!$A$7:$P$70,16))</f>
        <v/>
      </c>
      <c r="D51" s="203"/>
      <c r="E51" s="223" t="str">
        <f>UPPER(IF($D51="","",VLOOKUP($D51,'Girls Si Main Draw Prep'!$A$7:$P$70,2)))</f>
        <v/>
      </c>
      <c r="F51" s="223" t="str">
        <f>IF($D51="","",VLOOKUP($D51,'Girls Si Main Draw Prep'!$A$7:$P$70,3))</f>
        <v/>
      </c>
      <c r="G51" s="223"/>
      <c r="H51" s="223" t="str">
        <f>IF($D51="","",VLOOKUP($D51,'Girls Si Main Draw Prep'!$A$7:$P$70,4))</f>
        <v/>
      </c>
      <c r="I51" s="304"/>
      <c r="J51" s="221" t="str">
        <f>UPPER(IF(OR(I52="a",I52="as"),E51,IF(OR(I52="b",I52="bs"),E52,)))</f>
        <v/>
      </c>
      <c r="K51" s="229"/>
      <c r="L51" s="308"/>
      <c r="M51" s="309"/>
      <c r="N51" s="205"/>
      <c r="O51" s="230"/>
      <c r="P51" s="230"/>
      <c r="Q51" s="232"/>
      <c r="R51" s="213"/>
    </row>
    <row r="52" spans="1:18" s="50" customFormat="1" ht="9.6" customHeight="1">
      <c r="A52" s="215" t="s">
        <v>126</v>
      </c>
      <c r="B52" s="202" t="str">
        <f>IF($D52="","",VLOOKUP($D52,'Girls Si Main Draw Prep'!$A$7:$P$70,15))</f>
        <v/>
      </c>
      <c r="C52" s="202" t="str">
        <f>IF($D52="","",VLOOKUP($D52,'Girls Si Main Draw Prep'!$A$7:$P$70,16))</f>
        <v/>
      </c>
      <c r="D52" s="203"/>
      <c r="E52" s="223" t="str">
        <f>UPPER(IF($D52="","",VLOOKUP($D52,'Girls Si Main Draw Prep'!$A$7:$P$70,2)))</f>
        <v/>
      </c>
      <c r="F52" s="223" t="str">
        <f>IF($D52="","",VLOOKUP($D52,'Girls Si Main Draw Prep'!$A$7:$P$70,3))</f>
        <v/>
      </c>
      <c r="G52" s="223"/>
      <c r="H52" s="223" t="str">
        <f>IF($D52="","",VLOOKUP($D52,'Girls Si Main Draw Prep'!$A$7:$P$70,4))</f>
        <v/>
      </c>
      <c r="I52" s="306"/>
      <c r="J52" s="205"/>
      <c r="K52" s="220"/>
      <c r="L52" s="221" t="str">
        <f>UPPER(IF(OR(K52="a",K52="as"),J51,IF(OR(K52="b",K52="bs"),J53,)))</f>
        <v/>
      </c>
      <c r="M52" s="310"/>
      <c r="N52" s="230"/>
      <c r="O52" s="230"/>
      <c r="P52" s="230"/>
      <c r="Q52" s="232"/>
      <c r="R52" s="213"/>
    </row>
    <row r="53" spans="1:18" s="50" customFormat="1" ht="9.6" customHeight="1">
      <c r="A53" s="305" t="s">
        <v>127</v>
      </c>
      <c r="B53" s="202" t="str">
        <f>IF($D53="","",VLOOKUP($D53,'Girls Si Main Draw Prep'!$A$7:$P$70,15))</f>
        <v/>
      </c>
      <c r="C53" s="202" t="str">
        <f>IF($D53="","",VLOOKUP($D53,'Girls Si Main Draw Prep'!$A$7:$P$70,16))</f>
        <v/>
      </c>
      <c r="D53" s="203"/>
      <c r="E53" s="223" t="str">
        <f>UPPER(IF($D53="","",VLOOKUP($D53,'Girls Si Main Draw Prep'!$A$7:$P$70,2)))</f>
        <v/>
      </c>
      <c r="F53" s="223" t="str">
        <f>IF($D53="","",VLOOKUP($D53,'Girls Si Main Draw Prep'!$A$7:$P$70,3))</f>
        <v/>
      </c>
      <c r="G53" s="223"/>
      <c r="H53" s="223" t="str">
        <f>IF($D53="","",VLOOKUP($D53,'Girls Si Main Draw Prep'!$A$7:$P$70,4))</f>
        <v/>
      </c>
      <c r="I53" s="304"/>
      <c r="J53" s="221" t="str">
        <f>UPPER(IF(OR(I54="a",I54="as"),E53,IF(OR(I54="b",I54="bs"),E54,)))</f>
        <v/>
      </c>
      <c r="K53" s="238"/>
      <c r="L53" s="205"/>
      <c r="M53" s="230"/>
      <c r="N53" s="230"/>
      <c r="O53" s="230"/>
      <c r="P53" s="230"/>
      <c r="Q53" s="232"/>
      <c r="R53" s="213"/>
    </row>
    <row r="54" spans="1:18" s="50" customFormat="1" ht="9.6" customHeight="1">
      <c r="A54" s="241" t="s">
        <v>128</v>
      </c>
      <c r="B54" s="202" t="str">
        <f>IF($D54="","",VLOOKUP($D54,'Girls Si Main Draw Prep'!$A$7:$P$70,15))</f>
        <v/>
      </c>
      <c r="C54" s="202" t="str">
        <f>IF($D54="","",VLOOKUP($D54,'Girls Si Main Draw Prep'!$A$7:$P$70,16))</f>
        <v/>
      </c>
      <c r="D54" s="203"/>
      <c r="E54" s="204" t="str">
        <f>UPPER(IF($D54="","",VLOOKUP($D54,'Girls Si Main Draw Prep'!$A$7:$P$70,2)))</f>
        <v/>
      </c>
      <c r="F54" s="204" t="str">
        <f>IF($D54="","",VLOOKUP($D54,'Girls Si Main Draw Prep'!$A$7:$P$70,3))</f>
        <v/>
      </c>
      <c r="G54" s="204"/>
      <c r="H54" s="204" t="str">
        <f>IF($D54="","",VLOOKUP($D54,'Girls Si Main Draw Prep'!$A$7:$P$70,4))</f>
        <v/>
      </c>
      <c r="I54" s="306"/>
      <c r="J54" s="205"/>
      <c r="K54" s="230"/>
      <c r="L54" s="230"/>
      <c r="M54" s="311"/>
      <c r="N54" s="312" t="s">
        <v>129</v>
      </c>
      <c r="O54" s="301"/>
      <c r="P54" s="221" t="str">
        <f>UPPER(IF(OR(O55="a",O55="as"),P46,IF(OR(O55="b",O55="bs"),P62,)))</f>
        <v/>
      </c>
      <c r="Q54" s="302"/>
      <c r="R54" s="213"/>
    </row>
    <row r="55" spans="1:18" s="50" customFormat="1" ht="9.6" customHeight="1">
      <c r="A55" s="200" t="s">
        <v>130</v>
      </c>
      <c r="B55" s="202" t="str">
        <f>IF($D55="","",VLOOKUP($D55,'Girls Si Main Draw Prep'!$A$7:$P$70,15))</f>
        <v/>
      </c>
      <c r="C55" s="202" t="str">
        <f>IF($D55="","",VLOOKUP($D55,'Girls Si Main Draw Prep'!$A$7:$P$70,16))</f>
        <v/>
      </c>
      <c r="D55" s="203"/>
      <c r="E55" s="204" t="str">
        <f>UPPER(IF($D55="","",VLOOKUP($D55,'Girls Si Main Draw Prep'!$A$7:$P$70,2)))</f>
        <v/>
      </c>
      <c r="F55" s="204" t="str">
        <f>IF($D55="","",VLOOKUP($D55,'Girls Si Main Draw Prep'!$A$7:$P$70,3))</f>
        <v/>
      </c>
      <c r="G55" s="204"/>
      <c r="H55" s="204" t="str">
        <f>IF($D55="","",VLOOKUP($D55,'Girls Si Main Draw Prep'!$A$7:$P$70,4))</f>
        <v/>
      </c>
      <c r="I55" s="304"/>
      <c r="J55" s="221" t="str">
        <f>UPPER(IF(OR(I56="a",I56="as"),E55,IF(OR(I56="b",I56="bs"),E56,)))</f>
        <v/>
      </c>
      <c r="K55" s="229"/>
      <c r="L55" s="230"/>
      <c r="M55" s="230"/>
      <c r="N55" s="219" t="s">
        <v>15</v>
      </c>
      <c r="O55" s="303"/>
      <c r="P55" s="205"/>
      <c r="Q55" s="297"/>
      <c r="R55" s="213"/>
    </row>
    <row r="56" spans="1:18" s="50" customFormat="1" ht="9.6" customHeight="1">
      <c r="A56" s="305" t="s">
        <v>131</v>
      </c>
      <c r="B56" s="202" t="str">
        <f>IF($D56="","",VLOOKUP($D56,'Girls Si Main Draw Prep'!$A$7:$P$70,15))</f>
        <v/>
      </c>
      <c r="C56" s="202" t="str">
        <f>IF($D56="","",VLOOKUP($D56,'Girls Si Main Draw Prep'!$A$7:$P$70,16))</f>
        <v/>
      </c>
      <c r="D56" s="203"/>
      <c r="E56" s="223" t="str">
        <f>UPPER(IF($D56="","",VLOOKUP($D56,'Girls Si Main Draw Prep'!$A$7:$P$70,2)))</f>
        <v/>
      </c>
      <c r="F56" s="223" t="str">
        <f>IF($D56="","",VLOOKUP($D56,'Girls Si Main Draw Prep'!$A$7:$P$70,3))</f>
        <v/>
      </c>
      <c r="G56" s="223"/>
      <c r="H56" s="223" t="str">
        <f>IF($D56="","",VLOOKUP($D56,'Girls Si Main Draw Prep'!$A$7:$P$70,4))</f>
        <v/>
      </c>
      <c r="I56" s="306"/>
      <c r="J56" s="205"/>
      <c r="K56" s="220"/>
      <c r="L56" s="221" t="str">
        <f>UPPER(IF(OR(K56="a",K56="as"),J55,IF(OR(K56="b",K56="bs"),J57,)))</f>
        <v/>
      </c>
      <c r="M56" s="229"/>
      <c r="N56" s="230"/>
      <c r="O56" s="230"/>
      <c r="P56" s="230"/>
      <c r="Q56" s="232"/>
      <c r="R56" s="213"/>
    </row>
    <row r="57" spans="1:18" s="50" customFormat="1" ht="9.6" customHeight="1">
      <c r="A57" s="215" t="s">
        <v>132</v>
      </c>
      <c r="B57" s="202" t="str">
        <f>IF($D57="","",VLOOKUP($D57,'Girls Si Main Draw Prep'!$A$7:$P$70,15))</f>
        <v/>
      </c>
      <c r="C57" s="202" t="str">
        <f>IF($D57="","",VLOOKUP($D57,'Girls Si Main Draw Prep'!$A$7:$P$70,16))</f>
        <v/>
      </c>
      <c r="D57" s="203"/>
      <c r="E57" s="223" t="str">
        <f>UPPER(IF($D57="","",VLOOKUP($D57,'Girls Si Main Draw Prep'!$A$7:$P$70,2)))</f>
        <v/>
      </c>
      <c r="F57" s="223" t="str">
        <f>IF($D57="","",VLOOKUP($D57,'Girls Si Main Draw Prep'!$A$7:$P$70,3))</f>
        <v/>
      </c>
      <c r="G57" s="223"/>
      <c r="H57" s="223" t="str">
        <f>IF($D57="","",VLOOKUP($D57,'Girls Si Main Draw Prep'!$A$7:$P$70,4))</f>
        <v/>
      </c>
      <c r="I57" s="304"/>
      <c r="J57" s="221" t="str">
        <f>UPPER(IF(OR(I58="a",I58="as"),E57,IF(OR(I58="b",I58="bs"),E58,)))</f>
        <v/>
      </c>
      <c r="K57" s="307"/>
      <c r="L57" s="205"/>
      <c r="M57" s="232"/>
      <c r="N57" s="230"/>
      <c r="O57" s="230"/>
      <c r="P57" s="230"/>
      <c r="Q57" s="232"/>
      <c r="R57" s="213"/>
    </row>
    <row r="58" spans="1:18" s="50" customFormat="1" ht="9.6" customHeight="1">
      <c r="A58" s="215" t="s">
        <v>133</v>
      </c>
      <c r="B58" s="202" t="str">
        <f>IF($D58="","",VLOOKUP($D58,'Girls Si Main Draw Prep'!$A$7:$P$70,15))</f>
        <v/>
      </c>
      <c r="C58" s="202" t="str">
        <f>IF($D58="","",VLOOKUP($D58,'Girls Si Main Draw Prep'!$A$7:$P$70,16))</f>
        <v/>
      </c>
      <c r="D58" s="203"/>
      <c r="E58" s="223" t="str">
        <f>UPPER(IF($D58="","",VLOOKUP($D58,'Girls Si Main Draw Prep'!$A$7:$P$70,2)))</f>
        <v/>
      </c>
      <c r="F58" s="223" t="str">
        <f>IF($D58="","",VLOOKUP($D58,'Girls Si Main Draw Prep'!$A$7:$P$70,3))</f>
        <v/>
      </c>
      <c r="G58" s="223"/>
      <c r="H58" s="223" t="str">
        <f>IF($D58="","",VLOOKUP($D58,'Girls Si Main Draw Prep'!$A$7:$P$70,4))</f>
        <v/>
      </c>
      <c r="I58" s="306"/>
      <c r="J58" s="205"/>
      <c r="K58" s="230"/>
      <c r="L58" s="219" t="s">
        <v>15</v>
      </c>
      <c r="M58" s="228"/>
      <c r="N58" s="221" t="str">
        <f>UPPER(IF(OR(M58="a",M58="as"),L56,IF(OR(M58="b",M58="bs"),L60,)))</f>
        <v/>
      </c>
      <c r="O58" s="229"/>
      <c r="P58" s="230"/>
      <c r="Q58" s="232"/>
      <c r="R58" s="213"/>
    </row>
    <row r="59" spans="1:18" s="50" customFormat="1" ht="9.6" customHeight="1">
      <c r="A59" s="215" t="s">
        <v>134</v>
      </c>
      <c r="B59" s="202" t="str">
        <f>IF($D59="","",VLOOKUP($D59,'Girls Si Main Draw Prep'!$A$7:$P$70,15))</f>
        <v/>
      </c>
      <c r="C59" s="202" t="str">
        <f>IF($D59="","",VLOOKUP($D59,'Girls Si Main Draw Prep'!$A$7:$P$70,16))</f>
        <v/>
      </c>
      <c r="D59" s="203"/>
      <c r="E59" s="223" t="str">
        <f>UPPER(IF($D59="","",VLOOKUP($D59,'Girls Si Main Draw Prep'!$A$7:$P$70,2)))</f>
        <v/>
      </c>
      <c r="F59" s="223" t="str">
        <f>IF($D59="","",VLOOKUP($D59,'Girls Si Main Draw Prep'!$A$7:$P$70,3))</f>
        <v/>
      </c>
      <c r="G59" s="223"/>
      <c r="H59" s="223" t="str">
        <f>IF($D59="","",VLOOKUP($D59,'Girls Si Main Draw Prep'!$A$7:$P$70,4))</f>
        <v/>
      </c>
      <c r="I59" s="304"/>
      <c r="J59" s="221" t="str">
        <f>UPPER(IF(OR(I60="a",I60="as"),E59,IF(OR(I60="b",I60="bs"),E60,)))</f>
        <v/>
      </c>
      <c r="K59" s="229"/>
      <c r="L59" s="308"/>
      <c r="M59" s="309"/>
      <c r="N59" s="205"/>
      <c r="O59" s="232"/>
      <c r="P59" s="230"/>
      <c r="Q59" s="232"/>
      <c r="R59" s="213"/>
    </row>
    <row r="60" spans="1:18" s="50" customFormat="1" ht="9.6" customHeight="1">
      <c r="A60" s="215" t="s">
        <v>135</v>
      </c>
      <c r="B60" s="202" t="str">
        <f>IF($D60="","",VLOOKUP($D60,'Girls Si Main Draw Prep'!$A$7:$P$70,15))</f>
        <v/>
      </c>
      <c r="C60" s="202" t="str">
        <f>IF($D60="","",VLOOKUP($D60,'Girls Si Main Draw Prep'!$A$7:$P$70,16))</f>
        <v/>
      </c>
      <c r="D60" s="203"/>
      <c r="E60" s="223" t="str">
        <f>UPPER(IF($D60="","",VLOOKUP($D60,'Girls Si Main Draw Prep'!$A$7:$P$70,2)))</f>
        <v/>
      </c>
      <c r="F60" s="223" t="str">
        <f>IF($D60="","",VLOOKUP($D60,'Girls Si Main Draw Prep'!$A$7:$P$70,3))</f>
        <v/>
      </c>
      <c r="G60" s="223"/>
      <c r="H60" s="223" t="str">
        <f>IF($D60="","",VLOOKUP($D60,'Girls Si Main Draw Prep'!$A$7:$P$70,4))</f>
        <v/>
      </c>
      <c r="I60" s="306"/>
      <c r="J60" s="205"/>
      <c r="K60" s="220"/>
      <c r="L60" s="221" t="str">
        <f>UPPER(IF(OR(K60="a",K60="as"),J59,IF(OR(K60="b",K60="bs"),J61,)))</f>
        <v/>
      </c>
      <c r="M60" s="310"/>
      <c r="N60" s="230"/>
      <c r="O60" s="232"/>
      <c r="P60" s="230"/>
      <c r="Q60" s="232"/>
      <c r="R60" s="213"/>
    </row>
    <row r="61" spans="1:18" s="50" customFormat="1" ht="9.6" customHeight="1">
      <c r="A61" s="305" t="s">
        <v>136</v>
      </c>
      <c r="B61" s="202" t="str">
        <f>IF($D61="","",VLOOKUP($D61,'Girls Si Main Draw Prep'!$A$7:$P$70,15))</f>
        <v/>
      </c>
      <c r="C61" s="202" t="str">
        <f>IF($D61="","",VLOOKUP($D61,'Girls Si Main Draw Prep'!$A$7:$P$70,16))</f>
        <v/>
      </c>
      <c r="D61" s="203"/>
      <c r="E61" s="223" t="str">
        <f>UPPER(IF($D61="","",VLOOKUP($D61,'Girls Si Main Draw Prep'!$A$7:$P$70,2)))</f>
        <v/>
      </c>
      <c r="F61" s="223" t="str">
        <f>IF($D61="","",VLOOKUP($D61,'Girls Si Main Draw Prep'!$A$7:$P$70,3))</f>
        <v/>
      </c>
      <c r="G61" s="223"/>
      <c r="H61" s="223" t="str">
        <f>IF($D61="","",VLOOKUP($D61,'Girls Si Main Draw Prep'!$A$7:$P$70,4))</f>
        <v/>
      </c>
      <c r="I61" s="304"/>
      <c r="J61" s="221" t="str">
        <f>UPPER(IF(OR(I62="a",I62="as"),E61,IF(OR(I62="b",I62="bs"),E62,)))</f>
        <v/>
      </c>
      <c r="K61" s="238"/>
      <c r="L61" s="205"/>
      <c r="M61" s="230"/>
      <c r="N61" s="230"/>
      <c r="O61" s="232"/>
      <c r="P61" s="230"/>
      <c r="Q61" s="232"/>
      <c r="R61" s="213"/>
    </row>
    <row r="62" spans="1:18" s="50" customFormat="1" ht="9.6" customHeight="1">
      <c r="A62" s="241" t="s">
        <v>137</v>
      </c>
      <c r="B62" s="202" t="str">
        <f>IF($D62="","",VLOOKUP($D62,'Girls Si Main Draw Prep'!$A$7:$P$70,15))</f>
        <v/>
      </c>
      <c r="C62" s="202" t="str">
        <f>IF($D62="","",VLOOKUP($D62,'Girls Si Main Draw Prep'!$A$7:$P$70,16))</f>
        <v/>
      </c>
      <c r="D62" s="203"/>
      <c r="E62" s="204" t="str">
        <f>UPPER(IF($D62="","",VLOOKUP($D62,'Girls Si Main Draw Prep'!$A$7:$P$70,2)))</f>
        <v/>
      </c>
      <c r="F62" s="204" t="str">
        <f>IF($D62="","",VLOOKUP($D62,'Girls Si Main Draw Prep'!$A$7:$P$70,3))</f>
        <v/>
      </c>
      <c r="G62" s="204"/>
      <c r="H62" s="204" t="str">
        <f>IF($D62="","",VLOOKUP($D62,'Girls Si Main Draw Prep'!$A$7:$P$70,4))</f>
        <v/>
      </c>
      <c r="I62" s="306"/>
      <c r="J62" s="205"/>
      <c r="K62" s="230"/>
      <c r="L62" s="230"/>
      <c r="M62" s="311"/>
      <c r="N62" s="219" t="s">
        <v>15</v>
      </c>
      <c r="O62" s="228"/>
      <c r="P62" s="221" t="str">
        <f>UPPER(IF(OR(O62="a",O62="as"),N58,IF(OR(O62="b",O62="bs"),N66,)))</f>
        <v/>
      </c>
      <c r="Q62" s="238"/>
      <c r="R62" s="213"/>
    </row>
    <row r="63" spans="1:18" s="50" customFormat="1" ht="9.6" customHeight="1">
      <c r="A63" s="200" t="s">
        <v>138</v>
      </c>
      <c r="B63" s="202" t="str">
        <f>IF($D63="","",VLOOKUP($D63,'Girls Si Main Draw Prep'!$A$7:$P$70,15))</f>
        <v/>
      </c>
      <c r="C63" s="202" t="str">
        <f>IF($D63="","",VLOOKUP($D63,'Girls Si Main Draw Prep'!$A$7:$P$70,16))</f>
        <v/>
      </c>
      <c r="D63" s="203"/>
      <c r="E63" s="204" t="str">
        <f>UPPER(IF($D63="","",VLOOKUP($D63,'Girls Si Main Draw Prep'!$A$7:$P$70,2)))</f>
        <v/>
      </c>
      <c r="F63" s="204" t="str">
        <f>IF($D63="","",VLOOKUP($D63,'Girls Si Main Draw Prep'!$A$7:$P$70,3))</f>
        <v/>
      </c>
      <c r="G63" s="204"/>
      <c r="H63" s="204" t="str">
        <f>IF($D63="","",VLOOKUP($D63,'Girls Si Main Draw Prep'!$A$7:$P$70,4))</f>
        <v/>
      </c>
      <c r="I63" s="304"/>
      <c r="J63" s="221" t="str">
        <f>UPPER(IF(OR(I64="a",I64="as"),E63,IF(OR(I64="b",I64="bs"),E64,)))</f>
        <v/>
      </c>
      <c r="K63" s="229"/>
      <c r="L63" s="230"/>
      <c r="M63" s="230"/>
      <c r="N63" s="230"/>
      <c r="O63" s="232"/>
      <c r="P63" s="205"/>
      <c r="Q63" s="230"/>
      <c r="R63" s="213"/>
    </row>
    <row r="64" spans="1:18" s="50" customFormat="1" ht="9.6" customHeight="1">
      <c r="A64" s="305" t="s">
        <v>139</v>
      </c>
      <c r="B64" s="202" t="str">
        <f>IF($D64="","",VLOOKUP($D64,'Girls Si Main Draw Prep'!$A$7:$P$70,15))</f>
        <v/>
      </c>
      <c r="C64" s="202" t="str">
        <f>IF($D64="","",VLOOKUP($D64,'Girls Si Main Draw Prep'!$A$7:$P$70,16))</f>
        <v/>
      </c>
      <c r="D64" s="203"/>
      <c r="E64" s="223" t="str">
        <f>UPPER(IF($D64="","",VLOOKUP($D64,'Girls Si Main Draw Prep'!$A$7:$P$70,2)))</f>
        <v/>
      </c>
      <c r="F64" s="223" t="str">
        <f>IF($D64="","",VLOOKUP($D64,'Girls Si Main Draw Prep'!$A$7:$P$70,3))</f>
        <v/>
      </c>
      <c r="G64" s="223"/>
      <c r="H64" s="223" t="str">
        <f>IF($D64="","",VLOOKUP($D64,'Girls Si Main Draw Prep'!$A$7:$P$70,4))</f>
        <v/>
      </c>
      <c r="I64" s="306"/>
      <c r="J64" s="205"/>
      <c r="K64" s="220"/>
      <c r="L64" s="221" t="str">
        <f>UPPER(IF(OR(K64="a",K64="as"),J63,IF(OR(K64="b",K64="bs"),J65,)))</f>
        <v/>
      </c>
      <c r="M64" s="229"/>
      <c r="N64" s="230"/>
      <c r="O64" s="232"/>
      <c r="P64" s="230"/>
      <c r="Q64" s="230"/>
      <c r="R64" s="213"/>
    </row>
    <row r="65" spans="1:18" s="50" customFormat="1" ht="9.6" customHeight="1">
      <c r="A65" s="215" t="s">
        <v>140</v>
      </c>
      <c r="B65" s="202" t="str">
        <f>IF($D65="","",VLOOKUP($D65,'Girls Si Main Draw Prep'!$A$7:$P$70,15))</f>
        <v/>
      </c>
      <c r="C65" s="202" t="str">
        <f>IF($D65="","",VLOOKUP($D65,'Girls Si Main Draw Prep'!$A$7:$P$70,16))</f>
        <v/>
      </c>
      <c r="D65" s="203"/>
      <c r="E65" s="223" t="str">
        <f>UPPER(IF($D65="","",VLOOKUP($D65,'Girls Si Main Draw Prep'!$A$7:$P$70,2)))</f>
        <v/>
      </c>
      <c r="F65" s="223" t="str">
        <f>IF($D65="","",VLOOKUP($D65,'Girls Si Main Draw Prep'!$A$7:$P$70,3))</f>
        <v/>
      </c>
      <c r="G65" s="223"/>
      <c r="H65" s="223" t="str">
        <f>IF($D65="","",VLOOKUP($D65,'Girls Si Main Draw Prep'!$A$7:$P$70,4))</f>
        <v/>
      </c>
      <c r="I65" s="304"/>
      <c r="J65" s="221" t="str">
        <f>UPPER(IF(OR(I66="a",I66="as"),E65,IF(OR(I66="b",I66="bs"),E66,)))</f>
        <v/>
      </c>
      <c r="K65" s="307"/>
      <c r="L65" s="205"/>
      <c r="M65" s="232"/>
      <c r="N65" s="230"/>
      <c r="O65" s="232"/>
      <c r="P65" s="230"/>
      <c r="Q65" s="230"/>
      <c r="R65" s="213"/>
    </row>
    <row r="66" spans="1:18" s="50" customFormat="1" ht="9.6" customHeight="1">
      <c r="A66" s="215" t="s">
        <v>141</v>
      </c>
      <c r="B66" s="202" t="str">
        <f>IF($D66="","",VLOOKUP($D66,'Girls Si Main Draw Prep'!$A$7:$P$70,15))</f>
        <v/>
      </c>
      <c r="C66" s="202" t="str">
        <f>IF($D66="","",VLOOKUP($D66,'Girls Si Main Draw Prep'!$A$7:$P$70,16))</f>
        <v/>
      </c>
      <c r="D66" s="203"/>
      <c r="E66" s="223" t="str">
        <f>UPPER(IF($D66="","",VLOOKUP($D66,'Girls Si Main Draw Prep'!$A$7:$P$70,2)))</f>
        <v/>
      </c>
      <c r="F66" s="223" t="str">
        <f>IF($D66="","",VLOOKUP($D66,'Girls Si Main Draw Prep'!$A$7:$P$70,3))</f>
        <v/>
      </c>
      <c r="G66" s="223"/>
      <c r="H66" s="223" t="str">
        <f>IF($D66="","",VLOOKUP($D66,'Girls Si Main Draw Prep'!$A$7:$P$70,4))</f>
        <v/>
      </c>
      <c r="I66" s="306"/>
      <c r="J66" s="205"/>
      <c r="K66" s="230"/>
      <c r="L66" s="219" t="s">
        <v>15</v>
      </c>
      <c r="M66" s="228"/>
      <c r="N66" s="221" t="str">
        <f>UPPER(IF(OR(M66="a",M66="as"),L64,IF(OR(M66="b",M66="bs"),L68,)))</f>
        <v/>
      </c>
      <c r="O66" s="238"/>
      <c r="P66" s="230"/>
      <c r="Q66" s="230"/>
      <c r="R66" s="213"/>
    </row>
    <row r="67" spans="1:18" s="50" customFormat="1" ht="9.6" customHeight="1">
      <c r="A67" s="215" t="s">
        <v>142</v>
      </c>
      <c r="B67" s="202" t="str">
        <f>IF($D67="","",VLOOKUP($D67,'Girls Si Main Draw Prep'!$A$7:$P$70,15))</f>
        <v/>
      </c>
      <c r="C67" s="202" t="str">
        <f>IF($D67="","",VLOOKUP($D67,'Girls Si Main Draw Prep'!$A$7:$P$70,16))</f>
        <v/>
      </c>
      <c r="D67" s="203"/>
      <c r="E67" s="223" t="str">
        <f>UPPER(IF($D67="","",VLOOKUP($D67,'Girls Si Main Draw Prep'!$A$7:$P$70,2)))</f>
        <v/>
      </c>
      <c r="F67" s="223" t="str">
        <f>IF($D67="","",VLOOKUP($D67,'Girls Si Main Draw Prep'!$A$7:$P$70,3))</f>
        <v/>
      </c>
      <c r="G67" s="223"/>
      <c r="H67" s="223" t="str">
        <f>IF($D67="","",VLOOKUP($D67,'Girls Si Main Draw Prep'!$A$7:$P$70,4))</f>
        <v/>
      </c>
      <c r="I67" s="304"/>
      <c r="J67" s="221" t="str">
        <f>UPPER(IF(OR(I68="a",I68="as"),E67,IF(OR(I68="b",I68="bs"),E68,)))</f>
        <v/>
      </c>
      <c r="K67" s="229"/>
      <c r="L67" s="308"/>
      <c r="M67" s="309"/>
      <c r="N67" s="205"/>
      <c r="O67" s="230"/>
      <c r="P67" s="230"/>
      <c r="Q67" s="230"/>
      <c r="R67" s="213"/>
    </row>
    <row r="68" spans="1:18" s="50" customFormat="1" ht="9.6" customHeight="1">
      <c r="A68" s="215" t="s">
        <v>143</v>
      </c>
      <c r="B68" s="202" t="str">
        <f>IF($D68="","",VLOOKUP($D68,'Girls Si Main Draw Prep'!$A$7:$P$70,15))</f>
        <v/>
      </c>
      <c r="C68" s="202" t="str">
        <f>IF($D68="","",VLOOKUP($D68,'Girls Si Main Draw Prep'!$A$7:$P$70,16))</f>
        <v/>
      </c>
      <c r="D68" s="203"/>
      <c r="E68" s="223" t="str">
        <f>UPPER(IF($D68="","",VLOOKUP($D68,'Girls Si Main Draw Prep'!$A$7:$P$70,2)))</f>
        <v/>
      </c>
      <c r="F68" s="223" t="str">
        <f>IF($D68="","",VLOOKUP($D68,'Girls Si Main Draw Prep'!$A$7:$P$70,3))</f>
        <v/>
      </c>
      <c r="G68" s="223"/>
      <c r="H68" s="223" t="str">
        <f>IF($D68="","",VLOOKUP($D68,'Girls Si Main Draw Prep'!$A$7:$P$70,4))</f>
        <v/>
      </c>
      <c r="I68" s="306"/>
      <c r="J68" s="205"/>
      <c r="K68" s="220"/>
      <c r="L68" s="221" t="str">
        <f>UPPER(IF(OR(K68="a",K68="as"),J67,IF(OR(K68="b",K68="bs"),J69,)))</f>
        <v/>
      </c>
      <c r="M68" s="310"/>
      <c r="N68" s="230"/>
      <c r="O68" s="230"/>
      <c r="P68" s="230"/>
      <c r="Q68" s="230"/>
      <c r="R68" s="213"/>
    </row>
    <row r="69" spans="1:18" s="50" customFormat="1" ht="9.6" customHeight="1">
      <c r="A69" s="305" t="s">
        <v>144</v>
      </c>
      <c r="B69" s="202" t="str">
        <f>IF($D69="","",VLOOKUP($D69,'Girls Si Main Draw Prep'!$A$7:$P$70,15))</f>
        <v/>
      </c>
      <c r="C69" s="202" t="str">
        <f>IF($D69="","",VLOOKUP($D69,'Girls Si Main Draw Prep'!$A$7:$P$70,16))</f>
        <v/>
      </c>
      <c r="D69" s="203"/>
      <c r="E69" s="223" t="str">
        <f>UPPER(IF($D69="","",VLOOKUP($D69,'Girls Si Main Draw Prep'!$A$7:$P$70,2)))</f>
        <v/>
      </c>
      <c r="F69" s="223" t="str">
        <f>IF($D69="","",VLOOKUP($D69,'Girls Si Main Draw Prep'!$A$7:$P$70,3))</f>
        <v/>
      </c>
      <c r="G69" s="223"/>
      <c r="H69" s="223" t="str">
        <f>IF($D69="","",VLOOKUP($D69,'Girls Si Main Draw Prep'!$A$7:$P$70,4))</f>
        <v/>
      </c>
      <c r="I69" s="304"/>
      <c r="J69" s="221" t="str">
        <f>UPPER(IF(OR(I70="a",I70="as"),E69,IF(OR(I70="b",I70="bs"),E70,)))</f>
        <v/>
      </c>
      <c r="K69" s="238"/>
      <c r="L69" s="205"/>
      <c r="M69" s="230"/>
      <c r="N69" s="230"/>
      <c r="O69" s="230"/>
      <c r="P69" s="230"/>
      <c r="Q69" s="230"/>
      <c r="R69" s="213"/>
    </row>
    <row r="70" spans="1:18" s="50" customFormat="1" ht="9.6" customHeight="1">
      <c r="A70" s="241" t="s">
        <v>145</v>
      </c>
      <c r="B70" s="202" t="str">
        <f>IF($D70="","",VLOOKUP($D70,'Girls Si Main Draw Prep'!$A$7:$P$70,15))</f>
        <v/>
      </c>
      <c r="C70" s="202" t="str">
        <f>IF($D70="","",VLOOKUP($D70,'Girls Si Main Draw Prep'!$A$7:$P$70,16))</f>
        <v/>
      </c>
      <c r="D70" s="203"/>
      <c r="E70" s="204" t="str">
        <f>UPPER(IF($D70="","",VLOOKUP($D70,'Girls Si Main Draw Prep'!$A$7:$P$70,2)))</f>
        <v/>
      </c>
      <c r="F70" s="204" t="str">
        <f>IF($D70="","",VLOOKUP($D70,'Girls Si Main Draw Prep'!$A$7:$P$70,3))</f>
        <v/>
      </c>
      <c r="G70" s="204"/>
      <c r="H70" s="204" t="str">
        <f>IF($D70="","",VLOOKUP($D70,'Girls Si Main Draw Prep'!$A$7:$P$70,4))</f>
        <v/>
      </c>
      <c r="I70" s="306"/>
      <c r="J70" s="205"/>
      <c r="K70" s="230"/>
      <c r="L70" s="230"/>
      <c r="M70" s="311"/>
      <c r="N70" s="230"/>
      <c r="O70" s="230"/>
      <c r="P70" s="230"/>
      <c r="Q70" s="230"/>
      <c r="R70" s="213"/>
    </row>
    <row r="71" spans="1:18" s="50" customFormat="1" ht="6" customHeight="1">
      <c r="A71" s="321"/>
      <c r="B71" s="322"/>
      <c r="C71" s="322"/>
      <c r="D71" s="323"/>
      <c r="E71" s="324"/>
      <c r="F71" s="324"/>
      <c r="G71" s="325"/>
      <c r="H71" s="324"/>
      <c r="I71" s="326"/>
      <c r="J71" s="230"/>
      <c r="K71" s="230"/>
      <c r="L71" s="230"/>
      <c r="M71" s="311"/>
      <c r="N71" s="230"/>
      <c r="O71" s="230"/>
      <c r="P71" s="230"/>
      <c r="Q71" s="230"/>
      <c r="R71" s="213"/>
    </row>
    <row r="72" spans="1:18" s="19" customFormat="1" ht="10.5" customHeight="1">
      <c r="A72" s="254" t="s">
        <v>61</v>
      </c>
      <c r="B72" s="255"/>
      <c r="C72" s="256"/>
      <c r="D72" s="327" t="s">
        <v>62</v>
      </c>
      <c r="E72" s="328" t="s">
        <v>63</v>
      </c>
      <c r="F72" s="327" t="s">
        <v>62</v>
      </c>
      <c r="G72" s="259" t="s">
        <v>63</v>
      </c>
      <c r="H72" s="329"/>
      <c r="I72" s="327" t="s">
        <v>62</v>
      </c>
      <c r="J72" s="258" t="s">
        <v>146</v>
      </c>
      <c r="K72" s="261"/>
      <c r="L72" s="258" t="s">
        <v>65</v>
      </c>
      <c r="M72" s="262"/>
      <c r="N72" s="263" t="s">
        <v>66</v>
      </c>
      <c r="O72" s="263"/>
      <c r="P72" s="264"/>
      <c r="Q72" s="265"/>
    </row>
    <row r="73" spans="1:18" s="19" customFormat="1" ht="9" customHeight="1">
      <c r="A73" s="267" t="s">
        <v>67</v>
      </c>
      <c r="B73" s="266"/>
      <c r="C73" s="268"/>
      <c r="D73" s="269">
        <v>1</v>
      </c>
      <c r="E73" s="330">
        <f>IF(D73&gt;$Q$80,,UPPER(VLOOKUP(D73,'Girls Si Main Draw Prep'!$A$7:$R$134,2)))</f>
        <v>0</v>
      </c>
      <c r="F73" s="269">
        <v>9</v>
      </c>
      <c r="G73" s="80">
        <f>IF(F73&gt;$Q$80,,UPPER(VLOOKUP(F73,'Girls Si Main Draw Prep'!$A$7:$R$134,2)))</f>
        <v>0</v>
      </c>
      <c r="H73" s="79"/>
      <c r="I73" s="271" t="s">
        <v>68</v>
      </c>
      <c r="J73" s="266"/>
      <c r="K73" s="272"/>
      <c r="L73" s="266"/>
      <c r="M73" s="273"/>
      <c r="N73" s="275" t="s">
        <v>69</v>
      </c>
      <c r="O73" s="276"/>
      <c r="P73" s="276"/>
      <c r="Q73" s="277"/>
    </row>
    <row r="74" spans="1:18" s="19" customFormat="1" ht="9" customHeight="1">
      <c r="A74" s="267" t="s">
        <v>70</v>
      </c>
      <c r="B74" s="266"/>
      <c r="C74" s="268"/>
      <c r="D74" s="269">
        <v>2</v>
      </c>
      <c r="E74" s="330">
        <f>IF(D74&gt;$Q$80,,UPPER(VLOOKUP(D74,'Girls Si Main Draw Prep'!$A$7:$R$134,2)))</f>
        <v>0</v>
      </c>
      <c r="F74" s="269">
        <v>10</v>
      </c>
      <c r="G74" s="80">
        <f>IF(F74&gt;$Q$80,,UPPER(VLOOKUP(F74,'Girls Si Main Draw Prep'!$A$7:$R$134,2)))</f>
        <v>0</v>
      </c>
      <c r="H74" s="79"/>
      <c r="I74" s="271" t="s">
        <v>71</v>
      </c>
      <c r="J74" s="266"/>
      <c r="K74" s="272"/>
      <c r="L74" s="266"/>
      <c r="M74" s="273"/>
      <c r="N74" s="278"/>
      <c r="O74" s="279"/>
      <c r="P74" s="280"/>
      <c r="Q74" s="281"/>
    </row>
    <row r="75" spans="1:18" s="19" customFormat="1" ht="9" customHeight="1">
      <c r="A75" s="282" t="s">
        <v>72</v>
      </c>
      <c r="B75" s="280"/>
      <c r="C75" s="283"/>
      <c r="D75" s="269">
        <v>3</v>
      </c>
      <c r="E75" s="330">
        <f>IF(D75&gt;$Q$80,,UPPER(VLOOKUP(D75,'Girls Si Main Draw Prep'!$A$7:$R$134,2)))</f>
        <v>0</v>
      </c>
      <c r="F75" s="269">
        <v>11</v>
      </c>
      <c r="G75" s="80">
        <f>IF(F75&gt;$Q$80,,UPPER(VLOOKUP(F75,'Girls Si Main Draw Prep'!$A$7:$R$134,2)))</f>
        <v>0</v>
      </c>
      <c r="H75" s="79"/>
      <c r="I75" s="271" t="s">
        <v>73</v>
      </c>
      <c r="J75" s="266"/>
      <c r="K75" s="272"/>
      <c r="L75" s="266"/>
      <c r="M75" s="273"/>
      <c r="N75" s="275" t="s">
        <v>74</v>
      </c>
      <c r="O75" s="276"/>
      <c r="P75" s="276"/>
      <c r="Q75" s="277"/>
    </row>
    <row r="76" spans="1:18" s="19" customFormat="1" ht="9" customHeight="1">
      <c r="A76" s="284"/>
      <c r="B76" s="188"/>
      <c r="C76" s="285"/>
      <c r="D76" s="269">
        <v>4</v>
      </c>
      <c r="E76" s="330">
        <f>IF(D76&gt;$Q$80,,UPPER(VLOOKUP(D76,'Girls Si Main Draw Prep'!$A$7:$R$134,2)))</f>
        <v>0</v>
      </c>
      <c r="F76" s="269">
        <v>12</v>
      </c>
      <c r="G76" s="80">
        <f>IF(F76&gt;$Q$80,,UPPER(VLOOKUP(F76,'Girls Si Main Draw Prep'!$A$7:$R$134,2)))</f>
        <v>0</v>
      </c>
      <c r="H76" s="79"/>
      <c r="I76" s="271" t="s">
        <v>75</v>
      </c>
      <c r="J76" s="266"/>
      <c r="K76" s="272"/>
      <c r="L76" s="266"/>
      <c r="M76" s="273"/>
      <c r="N76" s="266"/>
      <c r="O76" s="272"/>
      <c r="P76" s="266"/>
      <c r="Q76" s="273"/>
    </row>
    <row r="77" spans="1:18" s="19" customFormat="1" ht="9" customHeight="1">
      <c r="A77" s="286" t="s">
        <v>76</v>
      </c>
      <c r="B77" s="287"/>
      <c r="C77" s="288"/>
      <c r="D77" s="269">
        <v>5</v>
      </c>
      <c r="E77" s="330">
        <f>IF(D77&gt;$Q$80,,UPPER(VLOOKUP(D77,'Girls Si Main Draw Prep'!$A$7:$R$134,2)))</f>
        <v>0</v>
      </c>
      <c r="F77" s="269">
        <v>13</v>
      </c>
      <c r="G77" s="80">
        <f>IF(F77&gt;$Q$80,,UPPER(VLOOKUP(F77,'Girls Si Main Draw Prep'!$A$7:$R$134,2)))</f>
        <v>0</v>
      </c>
      <c r="H77" s="79"/>
      <c r="I77" s="271" t="s">
        <v>77</v>
      </c>
      <c r="J77" s="266"/>
      <c r="K77" s="272"/>
      <c r="L77" s="266"/>
      <c r="M77" s="273"/>
      <c r="N77" s="280"/>
      <c r="O77" s="279"/>
      <c r="P77" s="280"/>
      <c r="Q77" s="281"/>
    </row>
    <row r="78" spans="1:18" s="19" customFormat="1" ht="9" customHeight="1">
      <c r="A78" s="267" t="s">
        <v>67</v>
      </c>
      <c r="B78" s="266"/>
      <c r="C78" s="268"/>
      <c r="D78" s="269">
        <v>6</v>
      </c>
      <c r="E78" s="330">
        <f>IF(D78&gt;$Q$80,,UPPER(VLOOKUP(D78,'Girls Si Main Draw Prep'!$A$7:$R$134,2)))</f>
        <v>0</v>
      </c>
      <c r="F78" s="269">
        <v>14</v>
      </c>
      <c r="G78" s="80">
        <f>IF(F78&gt;$Q$80,,UPPER(VLOOKUP(F78,'Girls Si Main Draw Prep'!$A$7:$R$134,2)))</f>
        <v>0</v>
      </c>
      <c r="H78" s="79"/>
      <c r="I78" s="271" t="s">
        <v>78</v>
      </c>
      <c r="J78" s="266"/>
      <c r="K78" s="272"/>
      <c r="L78" s="266"/>
      <c r="M78" s="273"/>
      <c r="N78" s="275" t="s">
        <v>24</v>
      </c>
      <c r="O78" s="276"/>
      <c r="P78" s="276"/>
      <c r="Q78" s="277"/>
    </row>
    <row r="79" spans="1:18" s="19" customFormat="1" ht="9" customHeight="1">
      <c r="A79" s="267" t="s">
        <v>79</v>
      </c>
      <c r="B79" s="266"/>
      <c r="C79" s="289"/>
      <c r="D79" s="269">
        <v>7</v>
      </c>
      <c r="E79" s="330">
        <f>IF(D79&gt;$Q$80,,UPPER(VLOOKUP(D79,'Girls Si Main Draw Prep'!$A$7:$R$134,2)))</f>
        <v>0</v>
      </c>
      <c r="F79" s="269">
        <v>15</v>
      </c>
      <c r="G79" s="80">
        <f>IF(F79&gt;$Q$80,,UPPER(VLOOKUP(F79,'Girls Si Main Draw Prep'!$A$7:$R$134,2)))</f>
        <v>0</v>
      </c>
      <c r="H79" s="79"/>
      <c r="I79" s="271" t="s">
        <v>80</v>
      </c>
      <c r="J79" s="266"/>
      <c r="K79" s="272"/>
      <c r="L79" s="266"/>
      <c r="M79" s="273"/>
      <c r="N79" s="266"/>
      <c r="O79" s="272"/>
      <c r="P79" s="266"/>
      <c r="Q79" s="273"/>
    </row>
    <row r="80" spans="1:18" s="19" customFormat="1" ht="9" customHeight="1">
      <c r="A80" s="282" t="s">
        <v>81</v>
      </c>
      <c r="B80" s="280"/>
      <c r="C80" s="290"/>
      <c r="D80" s="291">
        <v>8</v>
      </c>
      <c r="E80" s="331">
        <f>IF(D80&gt;$Q$80,,UPPER(VLOOKUP(D80,'Girls Si Main Draw Prep'!$A$7:$R$134,2)))</f>
        <v>0</v>
      </c>
      <c r="F80" s="291">
        <v>16</v>
      </c>
      <c r="G80" s="292">
        <f>IF(F80&gt;$Q$80,,UPPER(VLOOKUP(F80,'Girls Si Main Draw Prep'!$A$7:$R$134,2)))</f>
        <v>0</v>
      </c>
      <c r="H80" s="294"/>
      <c r="I80" s="295" t="s">
        <v>82</v>
      </c>
      <c r="J80" s="280"/>
      <c r="K80" s="279"/>
      <c r="L80" s="280"/>
      <c r="M80" s="281"/>
      <c r="N80" s="280">
        <f>Q4</f>
        <v>0</v>
      </c>
      <c r="O80" s="279"/>
      <c r="P80" s="280"/>
      <c r="Q80" s="296">
        <f>MIN(16,'Girls Si Main Draw Prep'!R5)</f>
        <v>0</v>
      </c>
    </row>
    <row r="81" ht="15.75" customHeight="1"/>
    <row r="82" ht="9" customHeight="1"/>
  </sheetData>
  <mergeCells count="1">
    <mergeCell ref="A4:C4"/>
  </mergeCells>
  <phoneticPr fontId="78" type="noConversion"/>
  <conditionalFormatting sqref="G7:G70">
    <cfRule type="expression" dxfId="322" priority="1" stopIfTrue="1">
      <formula>AND($D7&lt;9,$C7&gt;0)</formula>
    </cfRule>
  </conditionalFormatting>
  <conditionalFormatting sqref="F7:F70 H7:H70">
    <cfRule type="expression" dxfId="321" priority="2" stopIfTrue="1">
      <formula>AND($D7&lt;17,$C7&gt;0)</formula>
    </cfRule>
  </conditionalFormatting>
  <conditionalFormatting sqref="L58 L42 L26 L10 L50 L34 L18 L66 N14 N30 N46 N62 N55 N23 N38">
    <cfRule type="expression" dxfId="320" priority="3" stopIfTrue="1">
      <formula>AND($N$1="CU",L10="Umpire")</formula>
    </cfRule>
    <cfRule type="expression" dxfId="319" priority="4" stopIfTrue="1">
      <formula>AND($N$1="CU",L10&lt;&gt;"Umpire",M10&lt;&gt;"")</formula>
    </cfRule>
    <cfRule type="expression" dxfId="318" priority="5" stopIfTrue="1">
      <formula>AND($N$1="CU",L10&lt;&gt;"Umpire")</formula>
    </cfRule>
  </conditionalFormatting>
  <conditionalFormatting sqref="L8 L12 L16 L20 L24 L28 L32 L36 L40 L44 L48 L52 L56 L60 L64 L68 N18 N26 N34 N42 N50 N58 N66 P14 P30 P46 P62 N10">
    <cfRule type="expression" dxfId="317" priority="6" stopIfTrue="1">
      <formula>K8="as"</formula>
    </cfRule>
    <cfRule type="expression" dxfId="316" priority="7" stopIfTrue="1">
      <formula>K8="bs"</formula>
    </cfRule>
  </conditionalFormatting>
  <conditionalFormatting sqref="J7 J9 J11 J13 J15 J17 J19 J21 J23 J25 J27 J29 J31 J33 J35 J37 J39 J41 J43 J45 J47 J49 J51 J53 J55 J57 J59 J61 J63 J65 J67 J69 P22 P54">
    <cfRule type="expression" dxfId="315" priority="8" stopIfTrue="1">
      <formula>I8="as"</formula>
    </cfRule>
    <cfRule type="expression" dxfId="314" priority="9" stopIfTrue="1">
      <formula>I8="bs"</formula>
    </cfRule>
  </conditionalFormatting>
  <conditionalFormatting sqref="B7:B70">
    <cfRule type="cellIs" dxfId="313" priority="10" stopIfTrue="1" operator="equal">
      <formula>"QA"</formula>
    </cfRule>
    <cfRule type="cellIs" dxfId="312" priority="11" stopIfTrue="1" operator="equal">
      <formula>"DA"</formula>
    </cfRule>
  </conditionalFormatting>
  <conditionalFormatting sqref="I8 I10 I12 I14 I16 I18 I20 I22 I24 I26 I28 I30 I32 I34 I36 I38 I40 I42 I44 I46 I48 I50 I52 I54 I56 I58 I60 I62 I64 I66 I68 I70 K68 K64 K60 K56 K52 K48 K44 K40 K36 K32 K28 K24 K20 K16 K12 K8 M10 M18 M26 M34 M42 M50 M58 M66 Q80 O62 O46 O30 O14 O23 O55 O38">
    <cfRule type="expression" dxfId="311" priority="12" stopIfTrue="1">
      <formula>$N$1="CU"</formula>
    </cfRule>
  </conditionalFormatting>
  <conditionalFormatting sqref="D7:D70">
    <cfRule type="expression" dxfId="310" priority="13" stopIfTrue="1">
      <formula>$D7&lt;17</formula>
    </cfRule>
  </conditionalFormatting>
  <conditionalFormatting sqref="N37">
    <cfRule type="expression" dxfId="309" priority="14" stopIfTrue="1">
      <formula>O23="as"</formula>
    </cfRule>
    <cfRule type="expression" dxfId="308" priority="15" stopIfTrue="1">
      <formula>O23="bs"</formula>
    </cfRule>
  </conditionalFormatting>
  <conditionalFormatting sqref="N39">
    <cfRule type="expression" dxfId="307" priority="16" stopIfTrue="1">
      <formula>O55="as"</formula>
    </cfRule>
    <cfRule type="expression" dxfId="306" priority="17" stopIfTrue="1">
      <formula>O55="bs"</formula>
    </cfRule>
  </conditionalFormatting>
  <conditionalFormatting sqref="P38">
    <cfRule type="expression" dxfId="305" priority="18" stopIfTrue="1">
      <formula>O38="as"</formula>
    </cfRule>
    <cfRule type="expression" dxfId="304" priority="19" stopIfTrue="1">
      <formula>O38="bs"</formula>
    </cfRule>
  </conditionalFormatting>
  <dataValidations count="1">
    <dataValidation type="list" allowBlank="1" showInputMessage="1" sqref="L10 L18 L26 L34 L42 L50 L58 L66 N14 N30 N46 N62 N55 N23 N38">
      <formula1>$T$7:$T$16</formula1>
    </dataValidation>
  </dataValidations>
  <printOptions horizontalCentered="1"/>
  <pageMargins left="0.35" right="0.35" top="0.35" bottom="0.35" header="0" footer="0"/>
  <pageSetup paperSize="9" orientation="portrait" horizontalDpi="360" verticalDpi="200" r:id="rId1"/>
  <headerFooter alignWithMargins="0"/>
  <rowBreaks count="1" manualBreakCount="1">
    <brk id="80" max="65535" man="1"/>
  </rowBreaks>
  <drawing r:id="rId2"/>
  <legacyDrawing r:id="rId3"/>
</worksheet>
</file>

<file path=xl/worksheets/sheet13.xml><?xml version="1.0" encoding="utf-8"?>
<worksheet xmlns="http://schemas.openxmlformats.org/spreadsheetml/2006/main" xmlns:r="http://schemas.openxmlformats.org/officeDocument/2006/relationships">
  <sheetPr codeName="Sheet25"/>
  <dimension ref="A1:T225"/>
  <sheetViews>
    <sheetView showGridLines="0" showZeros="0" workbookViewId="0">
      <selection activeCell="E18" sqref="E18"/>
    </sheetView>
  </sheetViews>
  <sheetFormatPr defaultRowHeight="12.75"/>
  <cols>
    <col min="1" max="2" width="3.28515625" customWidth="1"/>
    <col min="3" max="3" width="4.7109375" customWidth="1"/>
    <col min="4" max="4" width="4.28515625" customWidth="1"/>
    <col min="5" max="5" width="12.7109375" customWidth="1"/>
    <col min="6" max="6" width="2.7109375" customWidth="1"/>
    <col min="7" max="7" width="7.7109375" customWidth="1"/>
    <col min="8" max="8" width="5.85546875" customWidth="1"/>
    <col min="9" max="9" width="1.7109375" style="172" customWidth="1"/>
    <col min="10" max="10" width="10.7109375" customWidth="1"/>
    <col min="11" max="11" width="1.7109375" style="172" customWidth="1"/>
    <col min="12" max="12" width="10.7109375" customWidth="1"/>
    <col min="13" max="13" width="1.7109375" style="173" customWidth="1"/>
    <col min="14" max="14" width="10.7109375" customWidth="1"/>
    <col min="15" max="15" width="1.7109375" style="172" customWidth="1"/>
    <col min="16" max="16" width="10.7109375" customWidth="1"/>
    <col min="17" max="17" width="1.7109375" style="173" customWidth="1"/>
    <col min="18" max="18" width="0" hidden="1" customWidth="1"/>
    <col min="19" max="19" width="8.28515625" customWidth="1"/>
    <col min="20" max="20" width="9.85546875" hidden="1" customWidth="1"/>
  </cols>
  <sheetData>
    <row r="1" spans="1:20" s="174" customFormat="1" ht="21.75" customHeight="1">
      <c r="A1" s="82">
        <f>'Week SetUp'!$A$6</f>
        <v>0</v>
      </c>
      <c r="B1" s="82"/>
      <c r="C1" s="177"/>
      <c r="D1" s="177"/>
      <c r="E1" s="177"/>
      <c r="F1" s="177"/>
      <c r="G1" s="177"/>
      <c r="H1" s="177"/>
      <c r="I1" s="178"/>
      <c r="J1" s="146" t="s">
        <v>231</v>
      </c>
      <c r="K1" s="146"/>
      <c r="L1" s="83"/>
      <c r="M1" s="178"/>
      <c r="N1" s="178" t="s">
        <v>378</v>
      </c>
      <c r="O1" s="178"/>
      <c r="P1" s="177"/>
      <c r="Q1" s="178"/>
    </row>
    <row r="2" spans="1:20" s="103" customFormat="1">
      <c r="A2" s="85" t="str">
        <f>'Week SetUp'!$A$8</f>
        <v>ITF Junior Circuit</v>
      </c>
      <c r="B2" s="85"/>
      <c r="C2" s="85"/>
      <c r="D2" s="85"/>
      <c r="E2" s="85"/>
      <c r="F2" s="179"/>
      <c r="G2" s="108"/>
      <c r="H2" s="108"/>
      <c r="I2" s="180"/>
      <c r="J2" s="146" t="s">
        <v>147</v>
      </c>
      <c r="K2" s="146"/>
      <c r="L2" s="146"/>
      <c r="M2" s="180"/>
      <c r="N2" s="108"/>
      <c r="O2" s="180"/>
      <c r="P2" s="108"/>
      <c r="Q2" s="180"/>
    </row>
    <row r="3" spans="1:20" s="20" customFormat="1" ht="11.25" customHeight="1">
      <c r="A3" s="63" t="s">
        <v>12</v>
      </c>
      <c r="B3" s="63"/>
      <c r="C3" s="63"/>
      <c r="D3" s="63"/>
      <c r="E3" s="63"/>
      <c r="F3" s="63" t="s">
        <v>6</v>
      </c>
      <c r="G3" s="63"/>
      <c r="H3" s="63"/>
      <c r="I3" s="182"/>
      <c r="J3" s="63" t="s">
        <v>7</v>
      </c>
      <c r="K3" s="182"/>
      <c r="L3" s="73" t="s">
        <v>18</v>
      </c>
      <c r="M3" s="182"/>
      <c r="N3" s="63"/>
      <c r="O3" s="182"/>
      <c r="P3" s="63"/>
      <c r="Q3" s="64" t="s">
        <v>8</v>
      </c>
    </row>
    <row r="4" spans="1:20" s="39" customFormat="1" ht="11.25" customHeight="1" thickBot="1">
      <c r="A4" s="711">
        <f>'Week SetUp'!$A$10</f>
        <v>0</v>
      </c>
      <c r="B4" s="711"/>
      <c r="C4" s="711"/>
      <c r="D4" s="184"/>
      <c r="E4" s="184"/>
      <c r="F4" s="184">
        <f>'Week SetUp'!$C$10</f>
        <v>0</v>
      </c>
      <c r="G4" s="92"/>
      <c r="H4" s="184"/>
      <c r="I4" s="185"/>
      <c r="J4" s="186">
        <f>'Week SetUp'!$D$10</f>
        <v>0</v>
      </c>
      <c r="K4" s="185"/>
      <c r="L4" s="97">
        <f>'Week SetUp'!$A$12</f>
        <v>0</v>
      </c>
      <c r="M4" s="185"/>
      <c r="N4" s="184"/>
      <c r="O4" s="185"/>
      <c r="P4" s="184"/>
      <c r="Q4" s="76">
        <f>'Week SetUp'!$E$10</f>
        <v>0</v>
      </c>
    </row>
    <row r="5" spans="1:20" s="20" customFormat="1" ht="9.75">
      <c r="A5" s="188"/>
      <c r="B5" s="189" t="s">
        <v>52</v>
      </c>
      <c r="C5" s="189" t="s">
        <v>53</v>
      </c>
      <c r="D5" s="189" t="s">
        <v>54</v>
      </c>
      <c r="E5" s="190" t="s">
        <v>55</v>
      </c>
      <c r="F5" s="190" t="s">
        <v>14</v>
      </c>
      <c r="G5" s="190"/>
      <c r="H5" s="190" t="s">
        <v>56</v>
      </c>
      <c r="I5" s="190"/>
      <c r="J5" s="189" t="s">
        <v>57</v>
      </c>
      <c r="K5" s="191"/>
      <c r="L5" s="189" t="s">
        <v>87</v>
      </c>
      <c r="M5" s="191"/>
      <c r="N5" s="189" t="s">
        <v>148</v>
      </c>
      <c r="O5" s="191"/>
      <c r="P5" s="189" t="s">
        <v>149</v>
      </c>
      <c r="Q5" s="192"/>
    </row>
    <row r="6" spans="1:20" s="20" customFormat="1" ht="3.75" customHeight="1" thickBot="1">
      <c r="A6" s="193"/>
      <c r="B6" s="194"/>
      <c r="C6" s="91"/>
      <c r="D6" s="194"/>
      <c r="E6" s="195"/>
      <c r="F6" s="195"/>
      <c r="G6" s="196"/>
      <c r="H6" s="195"/>
      <c r="I6" s="197"/>
      <c r="J6" s="194"/>
      <c r="K6" s="197"/>
      <c r="L6" s="194"/>
      <c r="M6" s="197"/>
      <c r="N6" s="194"/>
      <c r="O6" s="197"/>
      <c r="P6" s="194"/>
      <c r="Q6" s="198"/>
    </row>
    <row r="7" spans="1:20" s="50" customFormat="1" ht="10.5" customHeight="1">
      <c r="A7" s="200" t="s">
        <v>68</v>
      </c>
      <c r="B7" s="202" t="str">
        <f>IF($D7="","",VLOOKUP($D7,'Girls Si Main Draw Prep'!$A$7:$P$134,15))</f>
        <v/>
      </c>
      <c r="C7" s="202" t="str">
        <f>IF($D7="","",VLOOKUP($D7,'Girls Si Main Draw Prep'!$A$7:$P$134,16))</f>
        <v/>
      </c>
      <c r="D7" s="203"/>
      <c r="E7" s="204" t="str">
        <f>UPPER(IF($D7="","",VLOOKUP($D7,'Girls Si Main Draw Prep'!$A$7:$P$134,2)))</f>
        <v/>
      </c>
      <c r="F7" s="204" t="str">
        <f>IF($D7="","",VLOOKUP($D7,'Girls Si Main Draw Prep'!$A$7:$P$134,3))</f>
        <v/>
      </c>
      <c r="G7" s="204"/>
      <c r="H7" s="204" t="str">
        <f>IF($D7="","",VLOOKUP($D7,'Girls Si Main Draw Prep'!$A$7:$P$134,4))</f>
        <v/>
      </c>
      <c r="I7" s="606"/>
      <c r="J7" s="607" t="str">
        <f>UPPER(IF(OR(I8="a",I8="as"),E7,IF(OR(I8="b",I8="bs"),E8,)))</f>
        <v/>
      </c>
      <c r="K7" s="608"/>
      <c r="L7" s="609"/>
      <c r="M7" s="609"/>
      <c r="N7" s="609"/>
      <c r="O7" s="609"/>
      <c r="P7" s="609"/>
      <c r="Q7" s="610" t="s">
        <v>150</v>
      </c>
      <c r="R7" s="213"/>
      <c r="T7" s="214" t="e">
        <f>#REF!</f>
        <v>#REF!</v>
      </c>
    </row>
    <row r="8" spans="1:20" s="50" customFormat="1" ht="9.6" customHeight="1">
      <c r="A8" s="305" t="s">
        <v>71</v>
      </c>
      <c r="B8" s="202" t="str">
        <f>IF($D8="","",VLOOKUP($D8,'Girls Si Main Draw Prep'!$A$7:$P$134,15))</f>
        <v/>
      </c>
      <c r="C8" s="202" t="str">
        <f>IF($D8="","",VLOOKUP($D8,'Girls Si Main Draw Prep'!$A$7:$P$134,16))</f>
        <v/>
      </c>
      <c r="D8" s="203"/>
      <c r="E8" s="223" t="str">
        <f>UPPER(IF($D8="","",VLOOKUP($D8,'Girls Si Main Draw Prep'!$A$7:$P$134,2)))</f>
        <v/>
      </c>
      <c r="F8" s="223" t="str">
        <f>IF($D8="","",VLOOKUP($D8,'Girls Si Main Draw Prep'!$A$7:$P$134,3))</f>
        <v/>
      </c>
      <c r="G8" s="223"/>
      <c r="H8" s="223" t="str">
        <f>IF($D8="","",VLOOKUP($D8,'Girls Si Main Draw Prep'!$A$7:$P$134,4))</f>
        <v/>
      </c>
      <c r="I8" s="611"/>
      <c r="J8" s="612"/>
      <c r="K8" s="613"/>
      <c r="L8" s="607" t="str">
        <f>UPPER(IF(OR(K8="a",K8="as"),J7,IF(OR(K8="b",K8="bs"),J9,)))</f>
        <v/>
      </c>
      <c r="M8" s="608"/>
      <c r="N8" s="609"/>
      <c r="O8" s="609"/>
      <c r="P8" s="609"/>
      <c r="Q8" s="609"/>
      <c r="R8" s="213"/>
      <c r="T8" s="222" t="e">
        <f>#REF!</f>
        <v>#REF!</v>
      </c>
    </row>
    <row r="9" spans="1:20" s="50" customFormat="1" ht="9.6" customHeight="1">
      <c r="A9" s="215" t="s">
        <v>73</v>
      </c>
      <c r="B9" s="202" t="str">
        <f>IF($D9="","",VLOOKUP($D9,'Girls Si Main Draw Prep'!$A$7:$P$134,15))</f>
        <v/>
      </c>
      <c r="C9" s="202" t="str">
        <f>IF($D9="","",VLOOKUP($D9,'Girls Si Main Draw Prep'!$A$7:$P$134,16))</f>
        <v/>
      </c>
      <c r="D9" s="203"/>
      <c r="E9" s="223" t="str">
        <f>UPPER(IF($D9="","",VLOOKUP($D9,'Girls Si Main Draw Prep'!$A$7:$P$134,2)))</f>
        <v/>
      </c>
      <c r="F9" s="223" t="str">
        <f>IF($D9="","",VLOOKUP($D9,'Girls Si Main Draw Prep'!$A$7:$P$134,3))</f>
        <v/>
      </c>
      <c r="G9" s="223"/>
      <c r="H9" s="223" t="str">
        <f>IF($D9="","",VLOOKUP($D9,'Girls Si Main Draw Prep'!$A$7:$P$134,4))</f>
        <v/>
      </c>
      <c r="I9" s="606"/>
      <c r="J9" s="607" t="str">
        <f>UPPER(IF(OR(I10="a",I10="as"),E9,IF(OR(I10="b",I10="bs"),E10,)))</f>
        <v/>
      </c>
      <c r="K9" s="614"/>
      <c r="L9" s="612"/>
      <c r="M9" s="615"/>
      <c r="N9" s="609"/>
      <c r="O9" s="609"/>
      <c r="P9" s="609"/>
      <c r="Q9" s="609"/>
      <c r="R9" s="213"/>
      <c r="T9" s="222" t="e">
        <f>#REF!</f>
        <v>#REF!</v>
      </c>
    </row>
    <row r="10" spans="1:20" s="50" customFormat="1" ht="9.6" customHeight="1">
      <c r="A10" s="215" t="s">
        <v>75</v>
      </c>
      <c r="B10" s="202" t="str">
        <f>IF($D10="","",VLOOKUP($D10,'Girls Si Main Draw Prep'!$A$7:$P$134,15))</f>
        <v/>
      </c>
      <c r="C10" s="202" t="str">
        <f>IF($D10="","",VLOOKUP($D10,'Girls Si Main Draw Prep'!$A$7:$P$134,16))</f>
        <v/>
      </c>
      <c r="D10" s="203"/>
      <c r="E10" s="223" t="str">
        <f>UPPER(IF($D10="","",VLOOKUP($D10,'Girls Si Main Draw Prep'!$A$7:$P$134,2)))</f>
        <v/>
      </c>
      <c r="F10" s="223" t="str">
        <f>IF($D10="","",VLOOKUP($D10,'Girls Si Main Draw Prep'!$A$7:$P$134,3))</f>
        <v/>
      </c>
      <c r="G10" s="223"/>
      <c r="H10" s="223" t="str">
        <f>IF($D10="","",VLOOKUP($D10,'Girls Si Main Draw Prep'!$A$7:$P$134,4))</f>
        <v/>
      </c>
      <c r="I10" s="611"/>
      <c r="J10" s="612"/>
      <c r="K10" s="616"/>
      <c r="L10" s="617" t="s">
        <v>15</v>
      </c>
      <c r="M10" s="618"/>
      <c r="N10" s="607" t="str">
        <f>UPPER(IF(OR(M10="a",M10="as"),L8,IF(OR(M10="b",M10="bs"),L12,)))</f>
        <v/>
      </c>
      <c r="O10" s="608"/>
      <c r="P10" s="609"/>
      <c r="Q10" s="609"/>
      <c r="R10" s="213"/>
      <c r="T10" s="222" t="e">
        <f>#REF!</f>
        <v>#REF!</v>
      </c>
    </row>
    <row r="11" spans="1:20" s="50" customFormat="1" ht="9.6" customHeight="1">
      <c r="A11" s="215" t="s">
        <v>77</v>
      </c>
      <c r="B11" s="202" t="str">
        <f>IF($D11="","",VLOOKUP($D11,'Girls Si Main Draw Prep'!$A$7:$P$134,15))</f>
        <v/>
      </c>
      <c r="C11" s="202" t="str">
        <f>IF($D11="","",VLOOKUP($D11,'Girls Si Main Draw Prep'!$A$7:$P$134,16))</f>
        <v/>
      </c>
      <c r="D11" s="203"/>
      <c r="E11" s="223" t="str">
        <f>UPPER(IF($D11="","",VLOOKUP($D11,'Girls Si Main Draw Prep'!$A$7:$P$134,2)))</f>
        <v/>
      </c>
      <c r="F11" s="223" t="str">
        <f>IF($D11="","",VLOOKUP($D11,'Girls Si Main Draw Prep'!$A$7:$P$134,3))</f>
        <v/>
      </c>
      <c r="G11" s="223"/>
      <c r="H11" s="223" t="str">
        <f>IF($D11="","",VLOOKUP($D11,'Girls Si Main Draw Prep'!$A$7:$P$134,4))</f>
        <v/>
      </c>
      <c r="I11" s="606"/>
      <c r="J11" s="607" t="str">
        <f>UPPER(IF(OR(I12="a",I12="as"),E11,IF(OR(I12="b",I12="bs"),E12,)))</f>
        <v/>
      </c>
      <c r="K11" s="608"/>
      <c r="L11" s="619"/>
      <c r="M11" s="620"/>
      <c r="N11" s="612"/>
      <c r="O11" s="621"/>
      <c r="P11" s="609"/>
      <c r="Q11" s="609"/>
      <c r="R11" s="213"/>
      <c r="T11" s="222" t="e">
        <f>#REF!</f>
        <v>#REF!</v>
      </c>
    </row>
    <row r="12" spans="1:20" s="50" customFormat="1" ht="9.6" customHeight="1">
      <c r="A12" s="215" t="s">
        <v>78</v>
      </c>
      <c r="B12" s="202" t="str">
        <f>IF($D12="","",VLOOKUP($D12,'Girls Si Main Draw Prep'!$A$7:$P$134,15))</f>
        <v/>
      </c>
      <c r="C12" s="202" t="str">
        <f>IF($D12="","",VLOOKUP($D12,'Girls Si Main Draw Prep'!$A$7:$P$134,16))</f>
        <v/>
      </c>
      <c r="D12" s="203"/>
      <c r="E12" s="223" t="str">
        <f>UPPER(IF($D12="","",VLOOKUP($D12,'Girls Si Main Draw Prep'!$A$7:$P$134,2)))</f>
        <v/>
      </c>
      <c r="F12" s="223" t="str">
        <f>IF($D12="","",VLOOKUP($D12,'Girls Si Main Draw Prep'!$A$7:$P$134,3))</f>
        <v/>
      </c>
      <c r="G12" s="223"/>
      <c r="H12" s="223" t="str">
        <f>IF($D12="","",VLOOKUP($D12,'Girls Si Main Draw Prep'!$A$7:$P$134,4))</f>
        <v/>
      </c>
      <c r="I12" s="611"/>
      <c r="J12" s="612"/>
      <c r="K12" s="613"/>
      <c r="L12" s="607" t="str">
        <f>UPPER(IF(OR(K12="a",K12="as"),J11,IF(OR(K12="b",K12="bs"),J13,)))</f>
        <v/>
      </c>
      <c r="M12" s="622"/>
      <c r="N12" s="609"/>
      <c r="O12" s="615"/>
      <c r="P12" s="609"/>
      <c r="Q12" s="609"/>
      <c r="R12" s="213"/>
      <c r="T12" s="222" t="e">
        <f>#REF!</f>
        <v>#REF!</v>
      </c>
    </row>
    <row r="13" spans="1:20" s="50" customFormat="1" ht="9.6" customHeight="1">
      <c r="A13" s="305" t="s">
        <v>80</v>
      </c>
      <c r="B13" s="202" t="str">
        <f>IF($D13="","",VLOOKUP($D13,'Girls Si Main Draw Prep'!$A$7:$P$134,15))</f>
        <v/>
      </c>
      <c r="C13" s="202" t="str">
        <f>IF($D13="","",VLOOKUP($D13,'Girls Si Main Draw Prep'!$A$7:$P$134,16))</f>
        <v/>
      </c>
      <c r="D13" s="203"/>
      <c r="E13" s="223" t="str">
        <f>UPPER(IF($D13="","",VLOOKUP($D13,'Girls Si Main Draw Prep'!$A$7:$P$134,2)))</f>
        <v/>
      </c>
      <c r="F13" s="223" t="str">
        <f>IF($D13="","",VLOOKUP($D13,'Girls Si Main Draw Prep'!$A$7:$P$134,3))</f>
        <v/>
      </c>
      <c r="G13" s="223"/>
      <c r="H13" s="223" t="str">
        <f>IF($D13="","",VLOOKUP($D13,'Girls Si Main Draw Prep'!$A$7:$P$134,4))</f>
        <v/>
      </c>
      <c r="I13" s="606"/>
      <c r="J13" s="607" t="str">
        <f>UPPER(IF(OR(I14="a",I14="as"),E13,IF(OR(I14="b",I14="bs"),E14,)))</f>
        <v/>
      </c>
      <c r="K13" s="623"/>
      <c r="L13" s="612"/>
      <c r="M13" s="616"/>
      <c r="N13" s="609"/>
      <c r="O13" s="615"/>
      <c r="P13" s="609"/>
      <c r="Q13" s="609"/>
      <c r="R13" s="213"/>
      <c r="T13" s="222" t="e">
        <f>#REF!</f>
        <v>#REF!</v>
      </c>
    </row>
    <row r="14" spans="1:20" s="50" customFormat="1" ht="9.6" customHeight="1">
      <c r="A14" s="305" t="s">
        <v>82</v>
      </c>
      <c r="B14" s="202" t="str">
        <f>IF($D14="","",VLOOKUP($D14,'Girls Si Main Draw Prep'!$A$7:$P$134,15))</f>
        <v/>
      </c>
      <c r="C14" s="202" t="str">
        <f>IF($D14="","",VLOOKUP($D14,'Girls Si Main Draw Prep'!$A$7:$P$134,16))</f>
        <v/>
      </c>
      <c r="D14" s="203"/>
      <c r="E14" s="223" t="str">
        <f>UPPER(IF($D14="","",VLOOKUP($D14,'Girls Si Main Draw Prep'!$A$7:$P$134,2)))</f>
        <v/>
      </c>
      <c r="F14" s="223" t="str">
        <f>IF($D14="","",VLOOKUP($D14,'Girls Si Main Draw Prep'!$A$7:$P$134,3))</f>
        <v/>
      </c>
      <c r="G14" s="223"/>
      <c r="H14" s="223" t="str">
        <f>IF($D14="","",VLOOKUP($D14,'Girls Si Main Draw Prep'!$A$7:$P$134,4))</f>
        <v/>
      </c>
      <c r="I14" s="611"/>
      <c r="J14" s="612"/>
      <c r="K14" s="609"/>
      <c r="L14" s="616"/>
      <c r="M14" s="624"/>
      <c r="N14" s="617" t="s">
        <v>15</v>
      </c>
      <c r="O14" s="618"/>
      <c r="P14" s="607" t="str">
        <f>UPPER(IF(OR(O14="a",O14="as"),N10,IF(OR(O14="b",O14="bs"),N18,)))</f>
        <v/>
      </c>
      <c r="Q14" s="608"/>
      <c r="R14" s="213"/>
      <c r="T14" s="222" t="e">
        <f>#REF!</f>
        <v>#REF!</v>
      </c>
    </row>
    <row r="15" spans="1:20" s="50" customFormat="1" ht="9.6" customHeight="1">
      <c r="A15" s="305" t="s">
        <v>88</v>
      </c>
      <c r="B15" s="202" t="str">
        <f>IF($D15="","",VLOOKUP($D15,'Girls Si Main Draw Prep'!$A$7:$P$134,15))</f>
        <v/>
      </c>
      <c r="C15" s="202" t="str">
        <f>IF($D15="","",VLOOKUP($D15,'Girls Si Main Draw Prep'!$A$7:$P$134,16))</f>
        <v/>
      </c>
      <c r="D15" s="203"/>
      <c r="E15" s="223" t="str">
        <f>UPPER(IF($D15="","",VLOOKUP($D15,'Girls Si Main Draw Prep'!$A$7:$P$134,2)))</f>
        <v/>
      </c>
      <c r="F15" s="223" t="str">
        <f>IF($D15="","",VLOOKUP($D15,'Girls Si Main Draw Prep'!$A$7:$P$134,3))</f>
        <v/>
      </c>
      <c r="G15" s="223"/>
      <c r="H15" s="223" t="str">
        <f>IF($D15="","",VLOOKUP($D15,'Girls Si Main Draw Prep'!$A$7:$P$134,4))</f>
        <v/>
      </c>
      <c r="I15" s="606"/>
      <c r="J15" s="607" t="str">
        <f>UPPER(IF(OR(I16="a",I16="as"),E15,IF(OR(I16="b",I16="bs"),E16,)))</f>
        <v/>
      </c>
      <c r="K15" s="608"/>
      <c r="L15" s="609"/>
      <c r="M15" s="609"/>
      <c r="N15" s="609"/>
      <c r="O15" s="615"/>
      <c r="P15" s="612"/>
      <c r="Q15" s="616"/>
      <c r="R15" s="213"/>
      <c r="T15" s="222" t="e">
        <f>#REF!</f>
        <v>#REF!</v>
      </c>
    </row>
    <row r="16" spans="1:20" s="50" customFormat="1" ht="9.6" customHeight="1" thickBot="1">
      <c r="A16" s="305" t="s">
        <v>89</v>
      </c>
      <c r="B16" s="202" t="str">
        <f>IF($D16="","",VLOOKUP($D16,'Girls Si Main Draw Prep'!$A$7:$P$134,15))</f>
        <v/>
      </c>
      <c r="C16" s="202" t="str">
        <f>IF($D16="","",VLOOKUP($D16,'Girls Si Main Draw Prep'!$A$7:$P$134,16))</f>
        <v/>
      </c>
      <c r="D16" s="203"/>
      <c r="E16" s="223" t="str">
        <f>UPPER(IF($D16="","",VLOOKUP($D16,'Girls Si Main Draw Prep'!$A$7:$P$134,2)))</f>
        <v/>
      </c>
      <c r="F16" s="223" t="str">
        <f>IF($D16="","",VLOOKUP($D16,'Girls Si Main Draw Prep'!$A$7:$P$134,3))</f>
        <v/>
      </c>
      <c r="G16" s="223"/>
      <c r="H16" s="223" t="str">
        <f>IF($D16="","",VLOOKUP($D16,'Girls Si Main Draw Prep'!$A$7:$P$134,4))</f>
        <v/>
      </c>
      <c r="I16" s="611"/>
      <c r="J16" s="612"/>
      <c r="K16" s="613"/>
      <c r="L16" s="607" t="str">
        <f>UPPER(IF(OR(K16="a",K16="as"),J15,IF(OR(K16="b",K16="bs"),J17,)))</f>
        <v/>
      </c>
      <c r="M16" s="608"/>
      <c r="N16" s="609"/>
      <c r="O16" s="615"/>
      <c r="P16" s="609"/>
      <c r="Q16" s="616"/>
      <c r="R16" s="213"/>
      <c r="T16" s="237" t="e">
        <f>#REF!</f>
        <v>#REF!</v>
      </c>
    </row>
    <row r="17" spans="1:18" s="50" customFormat="1" ht="9.6" customHeight="1">
      <c r="A17" s="215" t="s">
        <v>90</v>
      </c>
      <c r="B17" s="202" t="str">
        <f>IF($D17="","",VLOOKUP($D17,'Girls Si Main Draw Prep'!$A$7:$P$134,15))</f>
        <v/>
      </c>
      <c r="C17" s="202" t="str">
        <f>IF($D17="","",VLOOKUP($D17,'Girls Si Main Draw Prep'!$A$7:$P$134,16))</f>
        <v/>
      </c>
      <c r="D17" s="203"/>
      <c r="E17" s="223" t="str">
        <f>UPPER(IF($D17="","",VLOOKUP($D17,'Girls Si Main Draw Prep'!$A$7:$P$134,2)))</f>
        <v/>
      </c>
      <c r="F17" s="223" t="str">
        <f>IF($D17="","",VLOOKUP($D17,'Girls Si Main Draw Prep'!$A$7:$P$134,3))</f>
        <v/>
      </c>
      <c r="G17" s="223"/>
      <c r="H17" s="223" t="str">
        <f>IF($D17="","",VLOOKUP($D17,'Girls Si Main Draw Prep'!$A$7:$P$134,4))</f>
        <v/>
      </c>
      <c r="I17" s="606"/>
      <c r="J17" s="607" t="str">
        <f>UPPER(IF(OR(I18="a",I18="as"),E17,IF(OR(I18="b",I18="bs"),E18,)))</f>
        <v/>
      </c>
      <c r="K17" s="614"/>
      <c r="L17" s="612"/>
      <c r="M17" s="615"/>
      <c r="N17" s="609"/>
      <c r="O17" s="615"/>
      <c r="P17" s="609"/>
      <c r="Q17" s="616"/>
      <c r="R17" s="213"/>
    </row>
    <row r="18" spans="1:18" s="50" customFormat="1" ht="9.6" customHeight="1">
      <c r="A18" s="215" t="s">
        <v>91</v>
      </c>
      <c r="B18" s="202" t="str">
        <f>IF($D18="","",VLOOKUP($D18,'Girls Si Main Draw Prep'!$A$7:$P$134,15))</f>
        <v/>
      </c>
      <c r="C18" s="202" t="str">
        <f>IF($D18="","",VLOOKUP($D18,'Girls Si Main Draw Prep'!$A$7:$P$134,16))</f>
        <v/>
      </c>
      <c r="D18" s="203"/>
      <c r="E18" s="223" t="str">
        <f>UPPER(IF($D18="","",VLOOKUP($D18,'Girls Si Main Draw Prep'!$A$7:$P$134,2)))</f>
        <v/>
      </c>
      <c r="F18" s="223" t="str">
        <f>IF($D18="","",VLOOKUP($D18,'Girls Si Main Draw Prep'!$A$7:$P$134,3))</f>
        <v/>
      </c>
      <c r="G18" s="223"/>
      <c r="H18" s="223" t="str">
        <f>IF($D18="","",VLOOKUP($D18,'Girls Si Main Draw Prep'!$A$7:$P$134,4))</f>
        <v/>
      </c>
      <c r="I18" s="611"/>
      <c r="J18" s="612"/>
      <c r="K18" s="616"/>
      <c r="L18" s="617" t="s">
        <v>15</v>
      </c>
      <c r="M18" s="618"/>
      <c r="N18" s="607" t="str">
        <f>UPPER(IF(OR(M18="a",M18="as"),L16,IF(OR(M18="b",M18="bs"),L20,)))</f>
        <v/>
      </c>
      <c r="O18" s="623"/>
      <c r="P18" s="609"/>
      <c r="Q18" s="616"/>
      <c r="R18" s="213"/>
    </row>
    <row r="19" spans="1:18" s="50" customFormat="1" ht="9.6" customHeight="1">
      <c r="A19" s="215" t="s">
        <v>92</v>
      </c>
      <c r="B19" s="202" t="str">
        <f>IF($D19="","",VLOOKUP($D19,'Girls Si Main Draw Prep'!$A$7:$P$134,15))</f>
        <v/>
      </c>
      <c r="C19" s="202" t="str">
        <f>IF($D19="","",VLOOKUP($D19,'Girls Si Main Draw Prep'!$A$7:$P$134,16))</f>
        <v/>
      </c>
      <c r="D19" s="203"/>
      <c r="E19" s="223" t="str">
        <f>UPPER(IF($D19="","",VLOOKUP($D19,'Girls Si Main Draw Prep'!$A$7:$P$134,2)))</f>
        <v/>
      </c>
      <c r="F19" s="223" t="str">
        <f>IF($D19="","",VLOOKUP($D19,'Girls Si Main Draw Prep'!$A$7:$P$134,3))</f>
        <v/>
      </c>
      <c r="G19" s="223"/>
      <c r="H19" s="223" t="str">
        <f>IF($D19="","",VLOOKUP($D19,'Girls Si Main Draw Prep'!$A$7:$P$134,4))</f>
        <v/>
      </c>
      <c r="I19" s="606"/>
      <c r="J19" s="607" t="str">
        <f>UPPER(IF(OR(I20="a",I20="as"),E19,IF(OR(I20="b",I20="bs"),E20,)))</f>
        <v/>
      </c>
      <c r="K19" s="608"/>
      <c r="L19" s="619"/>
      <c r="M19" s="620"/>
      <c r="N19" s="612"/>
      <c r="O19" s="609"/>
      <c r="P19" s="609"/>
      <c r="Q19" s="616"/>
      <c r="R19" s="213"/>
    </row>
    <row r="20" spans="1:18" s="50" customFormat="1" ht="9.6" customHeight="1">
      <c r="A20" s="215" t="s">
        <v>93</v>
      </c>
      <c r="B20" s="202" t="str">
        <f>IF($D20="","",VLOOKUP($D20,'Girls Si Main Draw Prep'!$A$7:$P$134,15))</f>
        <v/>
      </c>
      <c r="C20" s="202" t="str">
        <f>IF($D20="","",VLOOKUP($D20,'Girls Si Main Draw Prep'!$A$7:$P$134,16))</f>
        <v/>
      </c>
      <c r="D20" s="203"/>
      <c r="E20" s="223" t="str">
        <f>UPPER(IF($D20="","",VLOOKUP($D20,'Girls Si Main Draw Prep'!$A$7:$P$134,2)))</f>
        <v/>
      </c>
      <c r="F20" s="223" t="str">
        <f>IF($D20="","",VLOOKUP($D20,'Girls Si Main Draw Prep'!$A$7:$P$134,3))</f>
        <v/>
      </c>
      <c r="G20" s="223"/>
      <c r="H20" s="223" t="str">
        <f>IF($D20="","",VLOOKUP($D20,'Girls Si Main Draw Prep'!$A$7:$P$134,4))</f>
        <v/>
      </c>
      <c r="I20" s="611"/>
      <c r="J20" s="612"/>
      <c r="K20" s="613"/>
      <c r="L20" s="607" t="str">
        <f>UPPER(IF(OR(K20="a",K20="as"),J19,IF(OR(K20="b",K20="bs"),J21,)))</f>
        <v/>
      </c>
      <c r="M20" s="622"/>
      <c r="N20" s="609"/>
      <c r="O20" s="609"/>
      <c r="P20" s="609"/>
      <c r="Q20" s="616"/>
      <c r="R20" s="213"/>
    </row>
    <row r="21" spans="1:18" s="50" customFormat="1" ht="9.6" customHeight="1">
      <c r="A21" s="305" t="s">
        <v>94</v>
      </c>
      <c r="B21" s="202" t="str">
        <f>IF($D21="","",VLOOKUP($D21,'Girls Si Main Draw Prep'!$A$7:$P$134,15))</f>
        <v/>
      </c>
      <c r="C21" s="202" t="str">
        <f>IF($D21="","",VLOOKUP($D21,'Girls Si Main Draw Prep'!$A$7:$P$134,16))</f>
        <v/>
      </c>
      <c r="D21" s="203"/>
      <c r="E21" s="223" t="str">
        <f>UPPER(IF($D21="","",VLOOKUP($D21,'Girls Si Main Draw Prep'!$A$7:$P$134,2)))</f>
        <v/>
      </c>
      <c r="F21" s="223" t="str">
        <f>IF($D21="","",VLOOKUP($D21,'Girls Si Main Draw Prep'!$A$7:$P$134,3))</f>
        <v/>
      </c>
      <c r="G21" s="223"/>
      <c r="H21" s="223" t="str">
        <f>IF($D21="","",VLOOKUP($D21,'Girls Si Main Draw Prep'!$A$7:$P$134,4))</f>
        <v/>
      </c>
      <c r="I21" s="606"/>
      <c r="J21" s="607" t="str">
        <f>UPPER(IF(OR(I22="a",I22="as"),E21,IF(OR(I22="b",I22="bs"),E22,)))</f>
        <v/>
      </c>
      <c r="K21" s="623"/>
      <c r="L21" s="612"/>
      <c r="M21" s="616"/>
      <c r="N21" s="609"/>
      <c r="O21" s="609"/>
      <c r="P21" s="609"/>
      <c r="Q21" s="616"/>
      <c r="R21" s="213"/>
    </row>
    <row r="22" spans="1:18" s="50" customFormat="1" ht="9.6" customHeight="1">
      <c r="A22" s="241" t="s">
        <v>95</v>
      </c>
      <c r="B22" s="202" t="str">
        <f>IF($D22="","",VLOOKUP($D22,'Girls Si Main Draw Prep'!$A$7:$P$134,15))</f>
        <v/>
      </c>
      <c r="C22" s="202" t="str">
        <f>IF($D22="","",VLOOKUP($D22,'Girls Si Main Draw Prep'!$A$7:$P$134,16))</f>
        <v/>
      </c>
      <c r="D22" s="203"/>
      <c r="E22" s="204" t="str">
        <f>UPPER(IF($D22="","",VLOOKUP($D22,'Girls Si Main Draw Prep'!$A$7:$P$134,2)))</f>
        <v/>
      </c>
      <c r="F22" s="204" t="str">
        <f>IF($D22="","",VLOOKUP($D22,'Girls Si Main Draw Prep'!$A$7:$P$134,3))</f>
        <v/>
      </c>
      <c r="G22" s="204"/>
      <c r="H22" s="204" t="str">
        <f>IF($D22="","",VLOOKUP($D22,'Girls Si Main Draw Prep'!$A$7:$P$134,4))</f>
        <v/>
      </c>
      <c r="I22" s="611"/>
      <c r="J22" s="612"/>
      <c r="K22" s="609"/>
      <c r="L22" s="616"/>
      <c r="M22" s="624"/>
      <c r="N22" s="616"/>
      <c r="O22" s="616"/>
      <c r="P22" s="616"/>
      <c r="Q22" s="616"/>
      <c r="R22" s="213"/>
    </row>
    <row r="23" spans="1:18" s="50" customFormat="1" ht="9.6" customHeight="1">
      <c r="A23" s="200" t="s">
        <v>97</v>
      </c>
      <c r="B23" s="202" t="str">
        <f>IF($D23="","",VLOOKUP($D23,'Girls Si Main Draw Prep'!$A$7:$P$134,15))</f>
        <v/>
      </c>
      <c r="C23" s="202" t="str">
        <f>IF($D23="","",VLOOKUP($D23,'Girls Si Main Draw Prep'!$A$7:$P$134,16))</f>
        <v/>
      </c>
      <c r="D23" s="203"/>
      <c r="E23" s="204" t="str">
        <f>UPPER(IF($D23="","",VLOOKUP($D23,'Girls Si Main Draw Prep'!$A$7:$P$134,2)))</f>
        <v/>
      </c>
      <c r="F23" s="204" t="str">
        <f>IF($D23="","",VLOOKUP($D23,'Girls Si Main Draw Prep'!$A$7:$P$134,3))</f>
        <v/>
      </c>
      <c r="G23" s="204"/>
      <c r="H23" s="204" t="str">
        <f>IF($D23="","",VLOOKUP($D23,'Girls Si Main Draw Prep'!$A$7:$P$134,4))</f>
        <v/>
      </c>
      <c r="I23" s="606"/>
      <c r="J23" s="607" t="str">
        <f>UPPER(IF(OR(I24="a",I24="as"),E23,IF(OR(I24="b",I24="bs"),E24,)))</f>
        <v/>
      </c>
      <c r="K23" s="608"/>
      <c r="L23" s="609"/>
      <c r="M23" s="609"/>
      <c r="N23" s="609"/>
      <c r="O23" s="609"/>
      <c r="P23" s="609"/>
      <c r="Q23" s="616"/>
      <c r="R23" s="213"/>
    </row>
    <row r="24" spans="1:18" s="50" customFormat="1" ht="9.6" customHeight="1">
      <c r="A24" s="305" t="s">
        <v>98</v>
      </c>
      <c r="B24" s="202" t="str">
        <f>IF($D24="","",VLOOKUP($D24,'Girls Si Main Draw Prep'!$A$7:$P$134,15))</f>
        <v/>
      </c>
      <c r="C24" s="202" t="str">
        <f>IF($D24="","",VLOOKUP($D24,'Girls Si Main Draw Prep'!$A$7:$P$134,16))</f>
        <v/>
      </c>
      <c r="D24" s="203"/>
      <c r="E24" s="223" t="str">
        <f>UPPER(IF($D24="","",VLOOKUP($D24,'Girls Si Main Draw Prep'!$A$7:$P$134,2)))</f>
        <v/>
      </c>
      <c r="F24" s="223" t="str">
        <f>IF($D24="","",VLOOKUP($D24,'Girls Si Main Draw Prep'!$A$7:$P$134,3))</f>
        <v/>
      </c>
      <c r="G24" s="223"/>
      <c r="H24" s="223" t="str">
        <f>IF($D24="","",VLOOKUP($D24,'Girls Si Main Draw Prep'!$A$7:$P$134,4))</f>
        <v/>
      </c>
      <c r="I24" s="611"/>
      <c r="J24" s="612"/>
      <c r="K24" s="613"/>
      <c r="L24" s="607" t="str">
        <f>UPPER(IF(OR(K24="a",K24="as"),J23,IF(OR(K24="b",K24="bs"),J25,)))</f>
        <v/>
      </c>
      <c r="M24" s="608"/>
      <c r="N24" s="609"/>
      <c r="O24" s="609"/>
      <c r="P24" s="609"/>
      <c r="Q24" s="616"/>
      <c r="R24" s="213"/>
    </row>
    <row r="25" spans="1:18" s="50" customFormat="1" ht="9.6" customHeight="1">
      <c r="A25" s="215" t="s">
        <v>99</v>
      </c>
      <c r="B25" s="202" t="str">
        <f>IF($D25="","",VLOOKUP($D25,'Girls Si Main Draw Prep'!$A$7:$P$134,15))</f>
        <v/>
      </c>
      <c r="C25" s="202" t="str">
        <f>IF($D25="","",VLOOKUP($D25,'Girls Si Main Draw Prep'!$A$7:$P$134,16))</f>
        <v/>
      </c>
      <c r="D25" s="203"/>
      <c r="E25" s="223" t="str">
        <f>UPPER(IF($D25="","",VLOOKUP($D25,'Girls Si Main Draw Prep'!$A$7:$P$134,2)))</f>
        <v/>
      </c>
      <c r="F25" s="223" t="str">
        <f>IF($D25="","",VLOOKUP($D25,'Girls Si Main Draw Prep'!$A$7:$P$134,3))</f>
        <v/>
      </c>
      <c r="G25" s="223"/>
      <c r="H25" s="223" t="str">
        <f>IF($D25="","",VLOOKUP($D25,'Girls Si Main Draw Prep'!$A$7:$P$134,4))</f>
        <v/>
      </c>
      <c r="I25" s="606"/>
      <c r="J25" s="607" t="str">
        <f>UPPER(IF(OR(I26="a",I26="as"),E25,IF(OR(I26="b",I26="bs"),E26,)))</f>
        <v/>
      </c>
      <c r="K25" s="614"/>
      <c r="L25" s="612"/>
      <c r="M25" s="615"/>
      <c r="N25" s="609"/>
      <c r="O25" s="609"/>
      <c r="P25" s="609"/>
      <c r="Q25" s="616"/>
      <c r="R25" s="213"/>
    </row>
    <row r="26" spans="1:18" s="50" customFormat="1" ht="9.6" customHeight="1">
      <c r="A26" s="215" t="s">
        <v>100</v>
      </c>
      <c r="B26" s="202" t="str">
        <f>IF($D26="","",VLOOKUP($D26,'Girls Si Main Draw Prep'!$A$7:$P$134,15))</f>
        <v/>
      </c>
      <c r="C26" s="202" t="str">
        <f>IF($D26="","",VLOOKUP($D26,'Girls Si Main Draw Prep'!$A$7:$P$134,16))</f>
        <v/>
      </c>
      <c r="D26" s="203"/>
      <c r="E26" s="223" t="str">
        <f>UPPER(IF($D26="","",VLOOKUP($D26,'Girls Si Main Draw Prep'!$A$7:$P$134,2)))</f>
        <v/>
      </c>
      <c r="F26" s="223" t="str">
        <f>IF($D26="","",VLOOKUP($D26,'Girls Si Main Draw Prep'!$A$7:$P$134,3))</f>
        <v/>
      </c>
      <c r="G26" s="223"/>
      <c r="H26" s="223" t="str">
        <f>IF($D26="","",VLOOKUP($D26,'Girls Si Main Draw Prep'!$A$7:$P$134,4))</f>
        <v/>
      </c>
      <c r="I26" s="611"/>
      <c r="J26" s="612"/>
      <c r="K26" s="616"/>
      <c r="L26" s="617" t="s">
        <v>15</v>
      </c>
      <c r="M26" s="618"/>
      <c r="N26" s="607" t="str">
        <f>UPPER(IF(OR(M26="a",M26="as"),L24,IF(OR(M26="b",M26="bs"),L28,)))</f>
        <v/>
      </c>
      <c r="O26" s="608"/>
      <c r="P26" s="609"/>
      <c r="Q26" s="609"/>
      <c r="R26" s="213"/>
    </row>
    <row r="27" spans="1:18" s="50" customFormat="1" ht="9.6" customHeight="1">
      <c r="A27" s="215" t="s">
        <v>101</v>
      </c>
      <c r="B27" s="202" t="str">
        <f>IF($D27="","",VLOOKUP($D27,'Girls Si Main Draw Prep'!$A$7:$P$134,15))</f>
        <v/>
      </c>
      <c r="C27" s="202" t="str">
        <f>IF($D27="","",VLOOKUP($D27,'Girls Si Main Draw Prep'!$A$7:$P$134,16))</f>
        <v/>
      </c>
      <c r="D27" s="203"/>
      <c r="E27" s="223" t="str">
        <f>UPPER(IF($D27="","",VLOOKUP($D27,'Girls Si Main Draw Prep'!$A$7:$P$134,2)))</f>
        <v/>
      </c>
      <c r="F27" s="223" t="str">
        <f>IF($D27="","",VLOOKUP($D27,'Girls Si Main Draw Prep'!$A$7:$P$134,3))</f>
        <v/>
      </c>
      <c r="G27" s="223"/>
      <c r="H27" s="223" t="str">
        <f>IF($D27="","",VLOOKUP($D27,'Girls Si Main Draw Prep'!$A$7:$P$134,4))</f>
        <v/>
      </c>
      <c r="I27" s="606"/>
      <c r="J27" s="607" t="str">
        <f>UPPER(IF(OR(I28="a",I28="as"),E27,IF(OR(I28="b",I28="bs"),E28,)))</f>
        <v/>
      </c>
      <c r="K27" s="608"/>
      <c r="L27" s="619"/>
      <c r="M27" s="620"/>
      <c r="N27" s="612"/>
      <c r="O27" s="621"/>
      <c r="P27" s="609"/>
      <c r="Q27" s="609"/>
      <c r="R27" s="213"/>
    </row>
    <row r="28" spans="1:18" s="50" customFormat="1" ht="9.6" customHeight="1">
      <c r="A28" s="215" t="s">
        <v>102</v>
      </c>
      <c r="B28" s="202" t="str">
        <f>IF($D28="","",VLOOKUP($D28,'Girls Si Main Draw Prep'!$A$7:$P$134,15))</f>
        <v/>
      </c>
      <c r="C28" s="202" t="str">
        <f>IF($D28="","",VLOOKUP($D28,'Girls Si Main Draw Prep'!$A$7:$P$134,16))</f>
        <v/>
      </c>
      <c r="D28" s="203"/>
      <c r="E28" s="223" t="str">
        <f>UPPER(IF($D28="","",VLOOKUP($D28,'Girls Si Main Draw Prep'!$A$7:$P$134,2)))</f>
        <v/>
      </c>
      <c r="F28" s="223" t="str">
        <f>IF($D28="","",VLOOKUP($D28,'Girls Si Main Draw Prep'!$A$7:$P$134,3))</f>
        <v/>
      </c>
      <c r="G28" s="223"/>
      <c r="H28" s="223" t="str">
        <f>IF($D28="","",VLOOKUP($D28,'Girls Si Main Draw Prep'!$A$7:$P$134,4))</f>
        <v/>
      </c>
      <c r="I28" s="611"/>
      <c r="J28" s="612"/>
      <c r="K28" s="613"/>
      <c r="L28" s="607" t="str">
        <f>UPPER(IF(OR(K28="a",K28="as"),J27,IF(OR(K28="b",K28="bs"),J29,)))</f>
        <v/>
      </c>
      <c r="M28" s="622"/>
      <c r="N28" s="609"/>
      <c r="O28" s="615"/>
      <c r="P28" s="609"/>
      <c r="Q28" s="609"/>
      <c r="R28" s="213"/>
    </row>
    <row r="29" spans="1:18" s="50" customFormat="1" ht="9.6" customHeight="1">
      <c r="A29" s="305" t="s">
        <v>103</v>
      </c>
      <c r="B29" s="202" t="str">
        <f>IF($D29="","",VLOOKUP($D29,'Girls Si Main Draw Prep'!$A$7:$P$134,15))</f>
        <v/>
      </c>
      <c r="C29" s="202" t="str">
        <f>IF($D29="","",VLOOKUP($D29,'Girls Si Main Draw Prep'!$A$7:$P$134,16))</f>
        <v/>
      </c>
      <c r="D29" s="203"/>
      <c r="E29" s="223" t="str">
        <f>UPPER(IF($D29="","",VLOOKUP($D29,'Girls Si Main Draw Prep'!$A$7:$P$134,2)))</f>
        <v/>
      </c>
      <c r="F29" s="223" t="str">
        <f>IF($D29="","",VLOOKUP($D29,'Girls Si Main Draw Prep'!$A$7:$P$134,3))</f>
        <v/>
      </c>
      <c r="G29" s="223"/>
      <c r="H29" s="223" t="str">
        <f>IF($D29="","",VLOOKUP($D29,'Girls Si Main Draw Prep'!$A$7:$P$134,4))</f>
        <v/>
      </c>
      <c r="I29" s="606"/>
      <c r="J29" s="607" t="str">
        <f>UPPER(IF(OR(I30="a",I30="as"),E29,IF(OR(I30="b",I30="bs"),E30,)))</f>
        <v/>
      </c>
      <c r="K29" s="623"/>
      <c r="L29" s="612"/>
      <c r="M29" s="616"/>
      <c r="N29" s="609"/>
      <c r="O29" s="615"/>
      <c r="P29" s="609"/>
      <c r="Q29" s="609"/>
      <c r="R29" s="213"/>
    </row>
    <row r="30" spans="1:18" s="50" customFormat="1" ht="9.6" customHeight="1">
      <c r="A30" s="305" t="s">
        <v>104</v>
      </c>
      <c r="B30" s="202" t="str">
        <f>IF($D30="","",VLOOKUP($D30,'Girls Si Main Draw Prep'!$A$7:$P$134,15))</f>
        <v/>
      </c>
      <c r="C30" s="202" t="str">
        <f>IF($D30="","",VLOOKUP($D30,'Girls Si Main Draw Prep'!$A$7:$P$134,16))</f>
        <v/>
      </c>
      <c r="D30" s="203"/>
      <c r="E30" s="223" t="str">
        <f>UPPER(IF($D30="","",VLOOKUP($D30,'Girls Si Main Draw Prep'!$A$7:$P$134,2)))</f>
        <v/>
      </c>
      <c r="F30" s="223" t="str">
        <f>IF($D30="","",VLOOKUP($D30,'Girls Si Main Draw Prep'!$A$7:$P$134,3))</f>
        <v/>
      </c>
      <c r="G30" s="223"/>
      <c r="H30" s="223" t="str">
        <f>IF($D30="","",VLOOKUP($D30,'Girls Si Main Draw Prep'!$A$7:$P$134,4))</f>
        <v/>
      </c>
      <c r="I30" s="611"/>
      <c r="J30" s="612"/>
      <c r="K30" s="609"/>
      <c r="L30" s="616"/>
      <c r="M30" s="624"/>
      <c r="N30" s="617" t="s">
        <v>15</v>
      </c>
      <c r="O30" s="618"/>
      <c r="P30" s="607" t="str">
        <f>UPPER(IF(OR(O30="a",O30="as"),N26,IF(OR(O30="b",O30="bs"),N34,)))</f>
        <v/>
      </c>
      <c r="Q30" s="608"/>
      <c r="R30" s="213"/>
    </row>
    <row r="31" spans="1:18" s="50" customFormat="1" ht="9.6" customHeight="1">
      <c r="A31" s="305" t="s">
        <v>105</v>
      </c>
      <c r="B31" s="202" t="str">
        <f>IF($D31="","",VLOOKUP($D31,'Girls Si Main Draw Prep'!$A$7:$P$134,15))</f>
        <v/>
      </c>
      <c r="C31" s="202" t="str">
        <f>IF($D31="","",VLOOKUP($D31,'Girls Si Main Draw Prep'!$A$7:$P$134,16))</f>
        <v/>
      </c>
      <c r="D31" s="203"/>
      <c r="E31" s="223" t="str">
        <f>UPPER(IF($D31="","",VLOOKUP($D31,'Girls Si Main Draw Prep'!$A$7:$P$134,2)))</f>
        <v/>
      </c>
      <c r="F31" s="223" t="str">
        <f>IF($D31="","",VLOOKUP($D31,'Girls Si Main Draw Prep'!$A$7:$P$134,3))</f>
        <v/>
      </c>
      <c r="G31" s="223"/>
      <c r="H31" s="223" t="str">
        <f>IF($D31="","",VLOOKUP($D31,'Girls Si Main Draw Prep'!$A$7:$P$134,4))</f>
        <v/>
      </c>
      <c r="I31" s="606"/>
      <c r="J31" s="607" t="str">
        <f>UPPER(IF(OR(I32="a",I32="as"),E31,IF(OR(I32="b",I32="bs"),E32,)))</f>
        <v/>
      </c>
      <c r="K31" s="608"/>
      <c r="L31" s="609"/>
      <c r="M31" s="609"/>
      <c r="N31" s="609"/>
      <c r="O31" s="615"/>
      <c r="P31" s="612"/>
      <c r="Q31" s="616"/>
      <c r="R31" s="213"/>
    </row>
    <row r="32" spans="1:18" s="50" customFormat="1" ht="9.6" customHeight="1">
      <c r="A32" s="305" t="s">
        <v>106</v>
      </c>
      <c r="B32" s="202" t="str">
        <f>IF($D32="","",VLOOKUP($D32,'Girls Si Main Draw Prep'!$A$7:$P$134,15))</f>
        <v/>
      </c>
      <c r="C32" s="202" t="str">
        <f>IF($D32="","",VLOOKUP($D32,'Girls Si Main Draw Prep'!$A$7:$P$134,16))</f>
        <v/>
      </c>
      <c r="D32" s="203"/>
      <c r="E32" s="223" t="str">
        <f>UPPER(IF($D32="","",VLOOKUP($D32,'Girls Si Main Draw Prep'!$A$7:$P$134,2)))</f>
        <v/>
      </c>
      <c r="F32" s="223" t="str">
        <f>IF($D32="","",VLOOKUP($D32,'Girls Si Main Draw Prep'!$A$7:$P$134,3))</f>
        <v/>
      </c>
      <c r="G32" s="223"/>
      <c r="H32" s="223" t="str">
        <f>IF($D32="","",VLOOKUP($D32,'Girls Si Main Draw Prep'!$A$7:$P$134,4))</f>
        <v/>
      </c>
      <c r="I32" s="611"/>
      <c r="J32" s="612"/>
      <c r="K32" s="613"/>
      <c r="L32" s="607" t="str">
        <f>UPPER(IF(OR(K32="a",K32="as"),J31,IF(OR(K32="b",K32="bs"),J33,)))</f>
        <v/>
      </c>
      <c r="M32" s="608"/>
      <c r="N32" s="609"/>
      <c r="O32" s="615"/>
      <c r="P32" s="609"/>
      <c r="Q32" s="616"/>
      <c r="R32" s="213"/>
    </row>
    <row r="33" spans="1:18" s="50" customFormat="1" ht="9.6" customHeight="1">
      <c r="A33" s="215" t="s">
        <v>107</v>
      </c>
      <c r="B33" s="202" t="str">
        <f>IF($D33="","",VLOOKUP($D33,'Girls Si Main Draw Prep'!$A$7:$P$134,15))</f>
        <v/>
      </c>
      <c r="C33" s="202" t="str">
        <f>IF($D33="","",VLOOKUP($D33,'Girls Si Main Draw Prep'!$A$7:$P$134,16))</f>
        <v/>
      </c>
      <c r="D33" s="203"/>
      <c r="E33" s="223" t="str">
        <f>UPPER(IF($D33="","",VLOOKUP($D33,'Girls Si Main Draw Prep'!$A$7:$P$134,2)))</f>
        <v/>
      </c>
      <c r="F33" s="223" t="str">
        <f>IF($D33="","",VLOOKUP($D33,'Girls Si Main Draw Prep'!$A$7:$P$134,3))</f>
        <v/>
      </c>
      <c r="G33" s="223"/>
      <c r="H33" s="223" t="str">
        <f>IF($D33="","",VLOOKUP($D33,'Girls Si Main Draw Prep'!$A$7:$P$134,4))</f>
        <v/>
      </c>
      <c r="I33" s="606"/>
      <c r="J33" s="607" t="str">
        <f>UPPER(IF(OR(I34="a",I34="as"),E33,IF(OR(I34="b",I34="bs"),E34,)))</f>
        <v/>
      </c>
      <c r="K33" s="614"/>
      <c r="L33" s="612"/>
      <c r="M33" s="615"/>
      <c r="N33" s="609"/>
      <c r="O33" s="615"/>
      <c r="P33" s="609"/>
      <c r="Q33" s="616"/>
      <c r="R33" s="213"/>
    </row>
    <row r="34" spans="1:18" s="50" customFormat="1" ht="9.6" customHeight="1">
      <c r="A34" s="215" t="s">
        <v>108</v>
      </c>
      <c r="B34" s="202" t="str">
        <f>IF($D34="","",VLOOKUP($D34,'Girls Si Main Draw Prep'!$A$7:$P$134,15))</f>
        <v/>
      </c>
      <c r="C34" s="202" t="str">
        <f>IF($D34="","",VLOOKUP($D34,'Girls Si Main Draw Prep'!$A$7:$P$134,16))</f>
        <v/>
      </c>
      <c r="D34" s="203"/>
      <c r="E34" s="223" t="str">
        <f>UPPER(IF($D34="","",VLOOKUP($D34,'Girls Si Main Draw Prep'!$A$7:$P$134,2)))</f>
        <v/>
      </c>
      <c r="F34" s="223" t="str">
        <f>IF($D34="","",VLOOKUP($D34,'Girls Si Main Draw Prep'!$A$7:$P$134,3))</f>
        <v/>
      </c>
      <c r="G34" s="223"/>
      <c r="H34" s="223" t="str">
        <f>IF($D34="","",VLOOKUP($D34,'Girls Si Main Draw Prep'!$A$7:$P$134,4))</f>
        <v/>
      </c>
      <c r="I34" s="611"/>
      <c r="J34" s="612"/>
      <c r="K34" s="616"/>
      <c r="L34" s="617" t="s">
        <v>15</v>
      </c>
      <c r="M34" s="618"/>
      <c r="N34" s="607" t="str">
        <f>UPPER(IF(OR(M34="a",M34="as"),L32,IF(OR(M34="b",M34="bs"),L36,)))</f>
        <v/>
      </c>
      <c r="O34" s="623"/>
      <c r="P34" s="609"/>
      <c r="Q34" s="616"/>
      <c r="R34" s="213"/>
    </row>
    <row r="35" spans="1:18" s="50" customFormat="1" ht="9.6" customHeight="1">
      <c r="A35" s="215" t="s">
        <v>109</v>
      </c>
      <c r="B35" s="202" t="str">
        <f>IF($D35="","",VLOOKUP($D35,'Girls Si Main Draw Prep'!$A$7:$P$134,15))</f>
        <v/>
      </c>
      <c r="C35" s="202" t="str">
        <f>IF($D35="","",VLOOKUP($D35,'Girls Si Main Draw Prep'!$A$7:$P$134,16))</f>
        <v/>
      </c>
      <c r="D35" s="203"/>
      <c r="E35" s="223" t="str">
        <f>UPPER(IF($D35="","",VLOOKUP($D35,'Girls Si Main Draw Prep'!$A$7:$P$134,2)))</f>
        <v/>
      </c>
      <c r="F35" s="223" t="str">
        <f>IF($D35="","",VLOOKUP($D35,'Girls Si Main Draw Prep'!$A$7:$P$134,3))</f>
        <v/>
      </c>
      <c r="G35" s="223"/>
      <c r="H35" s="223" t="str">
        <f>IF($D35="","",VLOOKUP($D35,'Girls Si Main Draw Prep'!$A$7:$P$134,4))</f>
        <v/>
      </c>
      <c r="I35" s="606"/>
      <c r="J35" s="607" t="str">
        <f>UPPER(IF(OR(I36="a",I36="as"),E35,IF(OR(I36="b",I36="bs"),E36,)))</f>
        <v/>
      </c>
      <c r="K35" s="608"/>
      <c r="L35" s="619"/>
      <c r="M35" s="620"/>
      <c r="N35" s="612"/>
      <c r="O35" s="609"/>
      <c r="P35" s="609"/>
      <c r="Q35" s="609"/>
      <c r="R35" s="213"/>
    </row>
    <row r="36" spans="1:18" s="50" customFormat="1" ht="9.6" customHeight="1">
      <c r="A36" s="215" t="s">
        <v>110</v>
      </c>
      <c r="B36" s="202" t="str">
        <f>IF($D36="","",VLOOKUP($D36,'Girls Si Main Draw Prep'!$A$7:$P$134,15))</f>
        <v/>
      </c>
      <c r="C36" s="202" t="str">
        <f>IF($D36="","",VLOOKUP($D36,'Girls Si Main Draw Prep'!$A$7:$P$134,16))</f>
        <v/>
      </c>
      <c r="D36" s="203"/>
      <c r="E36" s="223" t="str">
        <f>UPPER(IF($D36="","",VLOOKUP($D36,'Girls Si Main Draw Prep'!$A$7:$P$134,2)))</f>
        <v/>
      </c>
      <c r="F36" s="223" t="str">
        <f>IF($D36="","",VLOOKUP($D36,'Girls Si Main Draw Prep'!$A$7:$P$134,3))</f>
        <v/>
      </c>
      <c r="G36" s="223"/>
      <c r="H36" s="223" t="str">
        <f>IF($D36="","",VLOOKUP($D36,'Girls Si Main Draw Prep'!$A$7:$P$134,4))</f>
        <v/>
      </c>
      <c r="I36" s="611"/>
      <c r="J36" s="612"/>
      <c r="K36" s="613"/>
      <c r="L36" s="607" t="str">
        <f>UPPER(IF(OR(K36="a",K36="as"),J35,IF(OR(K36="b",K36="bs"),J37,)))</f>
        <v/>
      </c>
      <c r="M36" s="622"/>
      <c r="N36" s="609"/>
      <c r="O36" s="609"/>
      <c r="P36" s="609"/>
      <c r="Q36" s="609"/>
      <c r="R36" s="213"/>
    </row>
    <row r="37" spans="1:18" s="50" customFormat="1" ht="9.6" customHeight="1">
      <c r="A37" s="305" t="s">
        <v>111</v>
      </c>
      <c r="B37" s="202" t="str">
        <f>IF($D37="","",VLOOKUP($D37,'Girls Si Main Draw Prep'!$A$7:$P$134,15))</f>
        <v/>
      </c>
      <c r="C37" s="202" t="str">
        <f>IF($D37="","",VLOOKUP($D37,'Girls Si Main Draw Prep'!$A$7:$P$134,16))</f>
        <v/>
      </c>
      <c r="D37" s="203"/>
      <c r="E37" s="223" t="str">
        <f>UPPER(IF($D37="","",VLOOKUP($D37,'Girls Si Main Draw Prep'!$A$7:$P$134,2)))</f>
        <v/>
      </c>
      <c r="F37" s="223" t="str">
        <f>IF($D37="","",VLOOKUP($D37,'Girls Si Main Draw Prep'!$A$7:$P$134,3))</f>
        <v/>
      </c>
      <c r="G37" s="223"/>
      <c r="H37" s="223" t="str">
        <f>IF($D37="","",VLOOKUP($D37,'Girls Si Main Draw Prep'!$A$7:$P$134,4))</f>
        <v/>
      </c>
      <c r="I37" s="606"/>
      <c r="J37" s="607" t="str">
        <f>UPPER(IF(OR(I38="a",I38="as"),E37,IF(OR(I38="b",I38="bs"),E38,)))</f>
        <v/>
      </c>
      <c r="K37" s="623"/>
      <c r="L37" s="612"/>
      <c r="M37" s="616"/>
      <c r="N37" s="609"/>
      <c r="O37" s="609"/>
      <c r="P37" s="609"/>
      <c r="Q37" s="609"/>
      <c r="R37" s="213"/>
    </row>
    <row r="38" spans="1:18" s="50" customFormat="1" ht="9.6" customHeight="1">
      <c r="A38" s="241" t="s">
        <v>112</v>
      </c>
      <c r="B38" s="202" t="str">
        <f>IF($D38="","",VLOOKUP($D38,'Girls Si Main Draw Prep'!$A$7:$P$134,15))</f>
        <v/>
      </c>
      <c r="C38" s="202" t="str">
        <f>IF($D38="","",VLOOKUP($D38,'Girls Si Main Draw Prep'!$A$7:$P$134,16))</f>
        <v/>
      </c>
      <c r="D38" s="203"/>
      <c r="E38" s="204" t="str">
        <f>UPPER(IF($D38="","",VLOOKUP($D38,'Girls Si Main Draw Prep'!$A$7:$P$134,2)))</f>
        <v/>
      </c>
      <c r="F38" s="204" t="str">
        <f>IF($D38="","",VLOOKUP($D38,'Girls Si Main Draw Prep'!$A$7:$P$134,3))</f>
        <v/>
      </c>
      <c r="G38" s="204"/>
      <c r="H38" s="204" t="str">
        <f>IF($D38="","",VLOOKUP($D38,'Girls Si Main Draw Prep'!$A$7:$P$134,4))</f>
        <v/>
      </c>
      <c r="I38" s="611"/>
      <c r="J38" s="612"/>
      <c r="K38" s="609"/>
      <c r="L38" s="616"/>
      <c r="M38" s="624"/>
      <c r="N38" s="616"/>
      <c r="O38" s="616"/>
      <c r="P38" s="609"/>
      <c r="Q38" s="609"/>
      <c r="R38" s="213"/>
    </row>
    <row r="39" spans="1:18" s="50" customFormat="1" ht="9.6" customHeight="1">
      <c r="A39" s="200" t="s">
        <v>113</v>
      </c>
      <c r="B39" s="202" t="str">
        <f>IF($D39="","",VLOOKUP($D39,'Girls Si Main Draw Prep'!$A$7:$P$134,15))</f>
        <v/>
      </c>
      <c r="C39" s="202" t="str">
        <f>IF($D39="","",VLOOKUP($D39,'Girls Si Main Draw Prep'!$A$7:$P$134,16))</f>
        <v/>
      </c>
      <c r="D39" s="203"/>
      <c r="E39" s="204" t="str">
        <f>UPPER(IF($D39="","",VLOOKUP($D39,'Girls Si Main Draw Prep'!$A$7:$P$134,2)))</f>
        <v/>
      </c>
      <c r="F39" s="204" t="str">
        <f>IF($D39="","",VLOOKUP($D39,'Girls Si Main Draw Prep'!$A$7:$P$134,3))</f>
        <v/>
      </c>
      <c r="G39" s="204"/>
      <c r="H39" s="204" t="str">
        <f>IF($D39="","",VLOOKUP($D39,'Girls Si Main Draw Prep'!$A$7:$P$134,4))</f>
        <v/>
      </c>
      <c r="I39" s="606"/>
      <c r="J39" s="607" t="str">
        <f>UPPER(IF(OR(I40="a",I40="as"),E39,IF(OR(I40="b",I40="bs"),E40,)))</f>
        <v/>
      </c>
      <c r="K39" s="608"/>
      <c r="L39" s="609"/>
      <c r="M39" s="609"/>
      <c r="N39" s="609"/>
      <c r="O39" s="609"/>
      <c r="P39" s="609"/>
      <c r="Q39" s="609"/>
      <c r="R39" s="213"/>
    </row>
    <row r="40" spans="1:18" s="50" customFormat="1" ht="9.6" customHeight="1">
      <c r="A40" s="305" t="s">
        <v>114</v>
      </c>
      <c r="B40" s="202" t="str">
        <f>IF($D40="","",VLOOKUP($D40,'Girls Si Main Draw Prep'!$A$7:$P$134,15))</f>
        <v/>
      </c>
      <c r="C40" s="202" t="str">
        <f>IF($D40="","",VLOOKUP($D40,'Girls Si Main Draw Prep'!$A$7:$P$134,16))</f>
        <v/>
      </c>
      <c r="D40" s="203"/>
      <c r="E40" s="223" t="str">
        <f>UPPER(IF($D40="","",VLOOKUP($D40,'Girls Si Main Draw Prep'!$A$7:$P$134,2)))</f>
        <v/>
      </c>
      <c r="F40" s="223" t="str">
        <f>IF($D40="","",VLOOKUP($D40,'Girls Si Main Draw Prep'!$A$7:$P$134,3))</f>
        <v/>
      </c>
      <c r="G40" s="223"/>
      <c r="H40" s="223" t="str">
        <f>IF($D40="","",VLOOKUP($D40,'Girls Si Main Draw Prep'!$A$7:$P$134,4))</f>
        <v/>
      </c>
      <c r="I40" s="611"/>
      <c r="J40" s="612"/>
      <c r="K40" s="613"/>
      <c r="L40" s="607" t="str">
        <f>UPPER(IF(OR(K40="a",K40="as"),J39,IF(OR(K40="b",K40="bs"),J41,)))</f>
        <v/>
      </c>
      <c r="M40" s="608"/>
      <c r="N40" s="609"/>
      <c r="O40" s="609"/>
      <c r="P40" s="609"/>
      <c r="Q40" s="609"/>
      <c r="R40" s="213"/>
    </row>
    <row r="41" spans="1:18" s="50" customFormat="1" ht="9.6" customHeight="1">
      <c r="A41" s="215" t="s">
        <v>115</v>
      </c>
      <c r="B41" s="202" t="str">
        <f>IF($D41="","",VLOOKUP($D41,'Girls Si Main Draw Prep'!$A$7:$P$134,15))</f>
        <v/>
      </c>
      <c r="C41" s="202" t="str">
        <f>IF($D41="","",VLOOKUP($D41,'Girls Si Main Draw Prep'!$A$7:$P$134,16))</f>
        <v/>
      </c>
      <c r="D41" s="203"/>
      <c r="E41" s="223" t="str">
        <f>UPPER(IF($D41="","",VLOOKUP($D41,'Girls Si Main Draw Prep'!$A$7:$P$134,2)))</f>
        <v/>
      </c>
      <c r="F41" s="223" t="str">
        <f>IF($D41="","",VLOOKUP($D41,'Girls Si Main Draw Prep'!$A$7:$P$134,3))</f>
        <v/>
      </c>
      <c r="G41" s="223"/>
      <c r="H41" s="223" t="str">
        <f>IF($D41="","",VLOOKUP($D41,'Girls Si Main Draw Prep'!$A$7:$P$134,4))</f>
        <v/>
      </c>
      <c r="I41" s="606"/>
      <c r="J41" s="607" t="str">
        <f>UPPER(IF(OR(I42="a",I42="as"),E41,IF(OR(I42="b",I42="bs"),E42,)))</f>
        <v/>
      </c>
      <c r="K41" s="614"/>
      <c r="L41" s="612"/>
      <c r="M41" s="615"/>
      <c r="N41" s="609"/>
      <c r="O41" s="609"/>
      <c r="P41" s="609"/>
      <c r="Q41" s="609"/>
      <c r="R41" s="213"/>
    </row>
    <row r="42" spans="1:18" s="50" customFormat="1" ht="9.6" customHeight="1">
      <c r="A42" s="215" t="s">
        <v>116</v>
      </c>
      <c r="B42" s="202" t="str">
        <f>IF($D42="","",VLOOKUP($D42,'Girls Si Main Draw Prep'!$A$7:$P$134,15))</f>
        <v/>
      </c>
      <c r="C42" s="202" t="str">
        <f>IF($D42="","",VLOOKUP($D42,'Girls Si Main Draw Prep'!$A$7:$P$134,16))</f>
        <v/>
      </c>
      <c r="D42" s="203"/>
      <c r="E42" s="223" t="str">
        <f>UPPER(IF($D42="","",VLOOKUP($D42,'Girls Si Main Draw Prep'!$A$7:$P$134,2)))</f>
        <v/>
      </c>
      <c r="F42" s="223" t="str">
        <f>IF($D42="","",VLOOKUP($D42,'Girls Si Main Draw Prep'!$A$7:$P$134,3))</f>
        <v/>
      </c>
      <c r="G42" s="223"/>
      <c r="H42" s="223" t="str">
        <f>IF($D42="","",VLOOKUP($D42,'Girls Si Main Draw Prep'!$A$7:$P$134,4))</f>
        <v/>
      </c>
      <c r="I42" s="611"/>
      <c r="J42" s="612"/>
      <c r="K42" s="616"/>
      <c r="L42" s="617" t="s">
        <v>15</v>
      </c>
      <c r="M42" s="618"/>
      <c r="N42" s="607" t="str">
        <f>UPPER(IF(OR(M42="a",M42="as"),L40,IF(OR(M42="b",M42="bs"),L44,)))</f>
        <v/>
      </c>
      <c r="O42" s="608"/>
      <c r="P42" s="609"/>
      <c r="Q42" s="609"/>
      <c r="R42" s="213"/>
    </row>
    <row r="43" spans="1:18" s="50" customFormat="1" ht="9.6" customHeight="1">
      <c r="A43" s="215" t="s">
        <v>117</v>
      </c>
      <c r="B43" s="202" t="str">
        <f>IF($D43="","",VLOOKUP($D43,'Girls Si Main Draw Prep'!$A$7:$P$134,15))</f>
        <v/>
      </c>
      <c r="C43" s="202" t="str">
        <f>IF($D43="","",VLOOKUP($D43,'Girls Si Main Draw Prep'!$A$7:$P$134,16))</f>
        <v/>
      </c>
      <c r="D43" s="203"/>
      <c r="E43" s="223" t="str">
        <f>UPPER(IF($D43="","",VLOOKUP($D43,'Girls Si Main Draw Prep'!$A$7:$P$134,2)))</f>
        <v/>
      </c>
      <c r="F43" s="223" t="str">
        <f>IF($D43="","",VLOOKUP($D43,'Girls Si Main Draw Prep'!$A$7:$P$134,3))</f>
        <v/>
      </c>
      <c r="G43" s="223"/>
      <c r="H43" s="223" t="str">
        <f>IF($D43="","",VLOOKUP($D43,'Girls Si Main Draw Prep'!$A$7:$P$134,4))</f>
        <v/>
      </c>
      <c r="I43" s="606"/>
      <c r="J43" s="607" t="str">
        <f>UPPER(IF(OR(I44="a",I44="as"),E43,IF(OR(I44="b",I44="bs"),E44,)))</f>
        <v/>
      </c>
      <c r="K43" s="608"/>
      <c r="L43" s="619"/>
      <c r="M43" s="620"/>
      <c r="N43" s="612"/>
      <c r="O43" s="621"/>
      <c r="P43" s="609"/>
      <c r="Q43" s="609"/>
      <c r="R43" s="213"/>
    </row>
    <row r="44" spans="1:18" s="50" customFormat="1" ht="9.6" customHeight="1">
      <c r="A44" s="215" t="s">
        <v>118</v>
      </c>
      <c r="B44" s="202" t="str">
        <f>IF($D44="","",VLOOKUP($D44,'Girls Si Main Draw Prep'!$A$7:$P$134,15))</f>
        <v/>
      </c>
      <c r="C44" s="202" t="str">
        <f>IF($D44="","",VLOOKUP($D44,'Girls Si Main Draw Prep'!$A$7:$P$134,16))</f>
        <v/>
      </c>
      <c r="D44" s="203"/>
      <c r="E44" s="223" t="str">
        <f>UPPER(IF($D44="","",VLOOKUP($D44,'Girls Si Main Draw Prep'!$A$7:$P$134,2)))</f>
        <v/>
      </c>
      <c r="F44" s="223" t="str">
        <f>IF($D44="","",VLOOKUP($D44,'Girls Si Main Draw Prep'!$A$7:$P$134,3))</f>
        <v/>
      </c>
      <c r="G44" s="223"/>
      <c r="H44" s="223" t="str">
        <f>IF($D44="","",VLOOKUP($D44,'Girls Si Main Draw Prep'!$A$7:$P$134,4))</f>
        <v/>
      </c>
      <c r="I44" s="611"/>
      <c r="J44" s="612"/>
      <c r="K44" s="613"/>
      <c r="L44" s="607" t="str">
        <f>UPPER(IF(OR(K44="a",K44="as"),J43,IF(OR(K44="b",K44="bs"),J45,)))</f>
        <v/>
      </c>
      <c r="M44" s="622"/>
      <c r="N44" s="609"/>
      <c r="O44" s="615"/>
      <c r="P44" s="609"/>
      <c r="Q44" s="609"/>
      <c r="R44" s="213"/>
    </row>
    <row r="45" spans="1:18" s="50" customFormat="1" ht="9.6" customHeight="1">
      <c r="A45" s="305" t="s">
        <v>119</v>
      </c>
      <c r="B45" s="202" t="str">
        <f>IF($D45="","",VLOOKUP($D45,'Girls Si Main Draw Prep'!$A$7:$P$134,15))</f>
        <v/>
      </c>
      <c r="C45" s="202" t="str">
        <f>IF($D45="","",VLOOKUP($D45,'Girls Si Main Draw Prep'!$A$7:$P$134,16))</f>
        <v/>
      </c>
      <c r="D45" s="203"/>
      <c r="E45" s="223" t="str">
        <f>UPPER(IF($D45="","",VLOOKUP($D45,'Girls Si Main Draw Prep'!$A$7:$P$134,2)))</f>
        <v/>
      </c>
      <c r="F45" s="223" t="str">
        <f>IF($D45="","",VLOOKUP($D45,'Girls Si Main Draw Prep'!$A$7:$P$134,3))</f>
        <v/>
      </c>
      <c r="G45" s="223"/>
      <c r="H45" s="223" t="str">
        <f>IF($D45="","",VLOOKUP($D45,'Girls Si Main Draw Prep'!$A$7:$P$134,4))</f>
        <v/>
      </c>
      <c r="I45" s="606"/>
      <c r="J45" s="607" t="str">
        <f>UPPER(IF(OR(I46="a",I46="as"),E45,IF(OR(I46="b",I46="bs"),E46,)))</f>
        <v/>
      </c>
      <c r="K45" s="623"/>
      <c r="L45" s="612"/>
      <c r="M45" s="616"/>
      <c r="N45" s="609"/>
      <c r="O45" s="615"/>
      <c r="P45" s="609"/>
      <c r="Q45" s="609"/>
      <c r="R45" s="213"/>
    </row>
    <row r="46" spans="1:18" s="50" customFormat="1" ht="9.6" customHeight="1">
      <c r="A46" s="305" t="s">
        <v>120</v>
      </c>
      <c r="B46" s="202" t="str">
        <f>IF($D46="","",VLOOKUP($D46,'Girls Si Main Draw Prep'!$A$7:$P$134,15))</f>
        <v/>
      </c>
      <c r="C46" s="202" t="str">
        <f>IF($D46="","",VLOOKUP($D46,'Girls Si Main Draw Prep'!$A$7:$P$134,16))</f>
        <v/>
      </c>
      <c r="D46" s="203"/>
      <c r="E46" s="223" t="str">
        <f>UPPER(IF($D46="","",VLOOKUP($D46,'Girls Si Main Draw Prep'!$A$7:$P$134,2)))</f>
        <v/>
      </c>
      <c r="F46" s="223" t="str">
        <f>IF($D46="","",VLOOKUP($D46,'Girls Si Main Draw Prep'!$A$7:$P$134,3))</f>
        <v/>
      </c>
      <c r="G46" s="223"/>
      <c r="H46" s="223" t="str">
        <f>IF($D46="","",VLOOKUP($D46,'Girls Si Main Draw Prep'!$A$7:$P$134,4))</f>
        <v/>
      </c>
      <c r="I46" s="611"/>
      <c r="J46" s="612"/>
      <c r="K46" s="609"/>
      <c r="L46" s="616"/>
      <c r="M46" s="624"/>
      <c r="N46" s="617" t="s">
        <v>15</v>
      </c>
      <c r="O46" s="618"/>
      <c r="P46" s="607" t="str">
        <f>UPPER(IF(OR(O46="a",O46="as"),N42,IF(OR(O46="b",O46="bs"),N50,)))</f>
        <v/>
      </c>
      <c r="Q46" s="608"/>
      <c r="R46" s="213"/>
    </row>
    <row r="47" spans="1:18" s="50" customFormat="1" ht="9.6" customHeight="1">
      <c r="A47" s="305" t="s">
        <v>121</v>
      </c>
      <c r="B47" s="202" t="str">
        <f>IF($D47="","",VLOOKUP($D47,'Girls Si Main Draw Prep'!$A$7:$P$134,15))</f>
        <v/>
      </c>
      <c r="C47" s="202" t="str">
        <f>IF($D47="","",VLOOKUP($D47,'Girls Si Main Draw Prep'!$A$7:$P$134,16))</f>
        <v/>
      </c>
      <c r="D47" s="203"/>
      <c r="E47" s="223" t="str">
        <f>UPPER(IF($D47="","",VLOOKUP($D47,'Girls Si Main Draw Prep'!$A$7:$P$134,2)))</f>
        <v/>
      </c>
      <c r="F47" s="223" t="str">
        <f>IF($D47="","",VLOOKUP($D47,'Girls Si Main Draw Prep'!$A$7:$P$134,3))</f>
        <v/>
      </c>
      <c r="G47" s="223"/>
      <c r="H47" s="223" t="str">
        <f>IF($D47="","",VLOOKUP($D47,'Girls Si Main Draw Prep'!$A$7:$P$134,4))</f>
        <v/>
      </c>
      <c r="I47" s="606"/>
      <c r="J47" s="607" t="str">
        <f>UPPER(IF(OR(I48="a",I48="as"),E47,IF(OR(I48="b",I48="bs"),E48,)))</f>
        <v/>
      </c>
      <c r="K47" s="608"/>
      <c r="L47" s="609"/>
      <c r="M47" s="609"/>
      <c r="N47" s="609"/>
      <c r="O47" s="615"/>
      <c r="P47" s="612"/>
      <c r="Q47" s="616"/>
      <c r="R47" s="213"/>
    </row>
    <row r="48" spans="1:18" s="50" customFormat="1" ht="9.6" customHeight="1">
      <c r="A48" s="305" t="s">
        <v>122</v>
      </c>
      <c r="B48" s="202" t="str">
        <f>IF($D48="","",VLOOKUP($D48,'Girls Si Main Draw Prep'!$A$7:$P$134,15))</f>
        <v/>
      </c>
      <c r="C48" s="202" t="str">
        <f>IF($D48="","",VLOOKUP($D48,'Girls Si Main Draw Prep'!$A$7:$P$134,16))</f>
        <v/>
      </c>
      <c r="D48" s="203"/>
      <c r="E48" s="223" t="str">
        <f>UPPER(IF($D48="","",VLOOKUP($D48,'Girls Si Main Draw Prep'!$A$7:$P$134,2)))</f>
        <v/>
      </c>
      <c r="F48" s="223" t="str">
        <f>IF($D48="","",VLOOKUP($D48,'Girls Si Main Draw Prep'!$A$7:$P$134,3))</f>
        <v/>
      </c>
      <c r="G48" s="223"/>
      <c r="H48" s="223" t="str">
        <f>IF($D48="","",VLOOKUP($D48,'Girls Si Main Draw Prep'!$A$7:$P$134,4))</f>
        <v/>
      </c>
      <c r="I48" s="611"/>
      <c r="J48" s="612"/>
      <c r="K48" s="613"/>
      <c r="L48" s="607" t="str">
        <f>UPPER(IF(OR(K48="a",K48="as"),J47,IF(OR(K48="b",K48="bs"),J49,)))</f>
        <v/>
      </c>
      <c r="M48" s="608"/>
      <c r="N48" s="609"/>
      <c r="O48" s="615"/>
      <c r="P48" s="609"/>
      <c r="Q48" s="616"/>
      <c r="R48" s="213"/>
    </row>
    <row r="49" spans="1:18" s="50" customFormat="1" ht="9.6" customHeight="1">
      <c r="A49" s="215" t="s">
        <v>123</v>
      </c>
      <c r="B49" s="202" t="str">
        <f>IF($D49="","",VLOOKUP($D49,'Girls Si Main Draw Prep'!$A$7:$P$134,15))</f>
        <v/>
      </c>
      <c r="C49" s="202" t="str">
        <f>IF($D49="","",VLOOKUP($D49,'Girls Si Main Draw Prep'!$A$7:$P$134,16))</f>
        <v/>
      </c>
      <c r="D49" s="203"/>
      <c r="E49" s="223" t="str">
        <f>UPPER(IF($D49="","",VLOOKUP($D49,'Girls Si Main Draw Prep'!$A$7:$P$134,2)))</f>
        <v/>
      </c>
      <c r="F49" s="223" t="str">
        <f>IF($D49="","",VLOOKUP($D49,'Girls Si Main Draw Prep'!$A$7:$P$134,3))</f>
        <v/>
      </c>
      <c r="G49" s="223"/>
      <c r="H49" s="223" t="str">
        <f>IF($D49="","",VLOOKUP($D49,'Girls Si Main Draw Prep'!$A$7:$P$134,4))</f>
        <v/>
      </c>
      <c r="I49" s="606"/>
      <c r="J49" s="607" t="str">
        <f>UPPER(IF(OR(I50="a",I50="as"),E49,IF(OR(I50="b",I50="bs"),E50,)))</f>
        <v/>
      </c>
      <c r="K49" s="614"/>
      <c r="L49" s="612"/>
      <c r="M49" s="615"/>
      <c r="N49" s="609"/>
      <c r="O49" s="615"/>
      <c r="P49" s="609"/>
      <c r="Q49" s="616"/>
      <c r="R49" s="213"/>
    </row>
    <row r="50" spans="1:18" s="50" customFormat="1" ht="9.6" customHeight="1">
      <c r="A50" s="215" t="s">
        <v>124</v>
      </c>
      <c r="B50" s="202" t="str">
        <f>IF($D50="","",VLOOKUP($D50,'Girls Si Main Draw Prep'!$A$7:$P$134,15))</f>
        <v/>
      </c>
      <c r="C50" s="202" t="str">
        <f>IF($D50="","",VLOOKUP($D50,'Girls Si Main Draw Prep'!$A$7:$P$134,16))</f>
        <v/>
      </c>
      <c r="D50" s="203"/>
      <c r="E50" s="223" t="str">
        <f>UPPER(IF($D50="","",VLOOKUP($D50,'Girls Si Main Draw Prep'!$A$7:$P$134,2)))</f>
        <v/>
      </c>
      <c r="F50" s="223" t="str">
        <f>IF($D50="","",VLOOKUP($D50,'Girls Si Main Draw Prep'!$A$7:$P$134,3))</f>
        <v/>
      </c>
      <c r="G50" s="223"/>
      <c r="H50" s="223" t="str">
        <f>IF($D50="","",VLOOKUP($D50,'Girls Si Main Draw Prep'!$A$7:$P$134,4))</f>
        <v/>
      </c>
      <c r="I50" s="611"/>
      <c r="J50" s="612"/>
      <c r="K50" s="616"/>
      <c r="L50" s="617" t="s">
        <v>15</v>
      </c>
      <c r="M50" s="618"/>
      <c r="N50" s="607" t="str">
        <f>UPPER(IF(OR(M50="a",M50="as"),L48,IF(OR(M50="b",M50="bs"),L52,)))</f>
        <v/>
      </c>
      <c r="O50" s="623"/>
      <c r="P50" s="609"/>
      <c r="Q50" s="616"/>
      <c r="R50" s="213"/>
    </row>
    <row r="51" spans="1:18" s="50" customFormat="1" ht="9.6" customHeight="1">
      <c r="A51" s="215" t="s">
        <v>125</v>
      </c>
      <c r="B51" s="202" t="str">
        <f>IF($D51="","",VLOOKUP($D51,'Girls Si Main Draw Prep'!$A$7:$P$134,15))</f>
        <v/>
      </c>
      <c r="C51" s="202" t="str">
        <f>IF($D51="","",VLOOKUP($D51,'Girls Si Main Draw Prep'!$A$7:$P$134,16))</f>
        <v/>
      </c>
      <c r="D51" s="203"/>
      <c r="E51" s="223" t="str">
        <f>UPPER(IF($D51="","",VLOOKUP($D51,'Girls Si Main Draw Prep'!$A$7:$P$134,2)))</f>
        <v/>
      </c>
      <c r="F51" s="223" t="str">
        <f>IF($D51="","",VLOOKUP($D51,'Girls Si Main Draw Prep'!$A$7:$P$134,3))</f>
        <v/>
      </c>
      <c r="G51" s="223"/>
      <c r="H51" s="223" t="str">
        <f>IF($D51="","",VLOOKUP($D51,'Girls Si Main Draw Prep'!$A$7:$P$134,4))</f>
        <v/>
      </c>
      <c r="I51" s="606"/>
      <c r="J51" s="607" t="str">
        <f>UPPER(IF(OR(I52="a",I52="as"),E51,IF(OR(I52="b",I52="bs"),E52,)))</f>
        <v/>
      </c>
      <c r="K51" s="608"/>
      <c r="L51" s="619"/>
      <c r="M51" s="620"/>
      <c r="N51" s="612"/>
      <c r="O51" s="609"/>
      <c r="P51" s="609"/>
      <c r="Q51" s="616"/>
      <c r="R51" s="213"/>
    </row>
    <row r="52" spans="1:18" s="50" customFormat="1" ht="9.6" customHeight="1">
      <c r="A52" s="215" t="s">
        <v>126</v>
      </c>
      <c r="B52" s="202" t="str">
        <f>IF($D52="","",VLOOKUP($D52,'Girls Si Main Draw Prep'!$A$7:$P$134,15))</f>
        <v/>
      </c>
      <c r="C52" s="202" t="str">
        <f>IF($D52="","",VLOOKUP($D52,'Girls Si Main Draw Prep'!$A$7:$P$134,16))</f>
        <v/>
      </c>
      <c r="D52" s="203"/>
      <c r="E52" s="223" t="str">
        <f>UPPER(IF($D52="","",VLOOKUP($D52,'Girls Si Main Draw Prep'!$A$7:$P$134,2)))</f>
        <v/>
      </c>
      <c r="F52" s="223" t="str">
        <f>IF($D52="","",VLOOKUP($D52,'Girls Si Main Draw Prep'!$A$7:$P$134,3))</f>
        <v/>
      </c>
      <c r="G52" s="223"/>
      <c r="H52" s="223" t="str">
        <f>IF($D52="","",VLOOKUP($D52,'Girls Si Main Draw Prep'!$A$7:$P$134,4))</f>
        <v/>
      </c>
      <c r="I52" s="611"/>
      <c r="J52" s="612"/>
      <c r="K52" s="613"/>
      <c r="L52" s="607" t="str">
        <f>UPPER(IF(OR(K52="a",K52="as"),J51,IF(OR(K52="b",K52="bs"),J53,)))</f>
        <v/>
      </c>
      <c r="M52" s="622"/>
      <c r="N52" s="609"/>
      <c r="O52" s="609"/>
      <c r="P52" s="609"/>
      <c r="Q52" s="616"/>
      <c r="R52" s="213"/>
    </row>
    <row r="53" spans="1:18" s="50" customFormat="1" ht="9.6" customHeight="1">
      <c r="A53" s="305" t="s">
        <v>127</v>
      </c>
      <c r="B53" s="202" t="str">
        <f>IF($D53="","",VLOOKUP($D53,'Girls Si Main Draw Prep'!$A$7:$P$134,15))</f>
        <v/>
      </c>
      <c r="C53" s="202" t="str">
        <f>IF($D53="","",VLOOKUP($D53,'Girls Si Main Draw Prep'!$A$7:$P$134,16))</f>
        <v/>
      </c>
      <c r="D53" s="203"/>
      <c r="E53" s="223" t="str">
        <f>UPPER(IF($D53="","",VLOOKUP($D53,'Girls Si Main Draw Prep'!$A$7:$P$134,2)))</f>
        <v/>
      </c>
      <c r="F53" s="223" t="str">
        <f>IF($D53="","",VLOOKUP($D53,'Girls Si Main Draw Prep'!$A$7:$P$134,3))</f>
        <v/>
      </c>
      <c r="G53" s="223"/>
      <c r="H53" s="223" t="str">
        <f>IF($D53="","",VLOOKUP($D53,'Girls Si Main Draw Prep'!$A$7:$P$134,4))</f>
        <v/>
      </c>
      <c r="I53" s="606"/>
      <c r="J53" s="607" t="str">
        <f>UPPER(IF(OR(I54="a",I54="as"),E53,IF(OR(I54="b",I54="bs"),E54,)))</f>
        <v/>
      </c>
      <c r="K53" s="623"/>
      <c r="L53" s="612"/>
      <c r="M53" s="616"/>
      <c r="N53" s="609"/>
      <c r="O53" s="609"/>
      <c r="P53" s="609"/>
      <c r="Q53" s="616"/>
      <c r="R53" s="213"/>
    </row>
    <row r="54" spans="1:18" s="50" customFormat="1" ht="9.6" customHeight="1">
      <c r="A54" s="241" t="s">
        <v>128</v>
      </c>
      <c r="B54" s="202" t="str">
        <f>IF($D54="","",VLOOKUP($D54,'Girls Si Main Draw Prep'!$A$7:$P$134,15))</f>
        <v/>
      </c>
      <c r="C54" s="202" t="str">
        <f>IF($D54="","",VLOOKUP($D54,'Girls Si Main Draw Prep'!$A$7:$P$134,16))</f>
        <v/>
      </c>
      <c r="D54" s="203"/>
      <c r="E54" s="204" t="str">
        <f>UPPER(IF($D54="","",VLOOKUP($D54,'Girls Si Main Draw Prep'!$A$7:$P$134,2)))</f>
        <v/>
      </c>
      <c r="F54" s="204" t="str">
        <f>IF($D54="","",VLOOKUP($D54,'Girls Si Main Draw Prep'!$A$7:$P$134,3))</f>
        <v/>
      </c>
      <c r="G54" s="204"/>
      <c r="H54" s="204" t="str">
        <f>IF($D54="","",VLOOKUP($D54,'Girls Si Main Draw Prep'!$A$7:$P$134,4))</f>
        <v/>
      </c>
      <c r="I54" s="611"/>
      <c r="J54" s="612"/>
      <c r="K54" s="609"/>
      <c r="L54" s="616"/>
      <c r="M54" s="624"/>
      <c r="N54" s="616"/>
      <c r="O54" s="616"/>
      <c r="P54" s="616"/>
      <c r="Q54" s="616"/>
      <c r="R54" s="213"/>
    </row>
    <row r="55" spans="1:18" s="50" customFormat="1" ht="9.6" customHeight="1">
      <c r="A55" s="200" t="s">
        <v>130</v>
      </c>
      <c r="B55" s="202" t="str">
        <f>IF($D55="","",VLOOKUP($D55,'Girls Si Main Draw Prep'!$A$7:$P$134,15))</f>
        <v/>
      </c>
      <c r="C55" s="202" t="str">
        <f>IF($D55="","",VLOOKUP($D55,'Girls Si Main Draw Prep'!$A$7:$P$134,16))</f>
        <v/>
      </c>
      <c r="D55" s="203"/>
      <c r="E55" s="204" t="str">
        <f>UPPER(IF($D55="","",VLOOKUP($D55,'Girls Si Main Draw Prep'!$A$7:$P$134,2)))</f>
        <v/>
      </c>
      <c r="F55" s="204" t="str">
        <f>IF($D55="","",VLOOKUP($D55,'Girls Si Main Draw Prep'!$A$7:$P$134,3))</f>
        <v/>
      </c>
      <c r="G55" s="204"/>
      <c r="H55" s="204" t="str">
        <f>IF($D55="","",VLOOKUP($D55,'Girls Si Main Draw Prep'!$A$7:$P$134,4))</f>
        <v/>
      </c>
      <c r="I55" s="606"/>
      <c r="J55" s="607" t="str">
        <f>UPPER(IF(OR(I56="a",I56="as"),E55,IF(OR(I56="b",I56="bs"),E56,)))</f>
        <v/>
      </c>
      <c r="K55" s="608"/>
      <c r="L55" s="609"/>
      <c r="M55" s="609"/>
      <c r="N55" s="609"/>
      <c r="O55" s="609"/>
      <c r="P55" s="609"/>
      <c r="Q55" s="616"/>
      <c r="R55" s="213"/>
    </row>
    <row r="56" spans="1:18" s="50" customFormat="1" ht="9.6" customHeight="1">
      <c r="A56" s="305" t="s">
        <v>131</v>
      </c>
      <c r="B56" s="202" t="str">
        <f>IF($D56="","",VLOOKUP($D56,'Girls Si Main Draw Prep'!$A$7:$P$134,15))</f>
        <v/>
      </c>
      <c r="C56" s="202" t="str">
        <f>IF($D56="","",VLOOKUP($D56,'Girls Si Main Draw Prep'!$A$7:$P$134,16))</f>
        <v/>
      </c>
      <c r="D56" s="203"/>
      <c r="E56" s="223" t="str">
        <f>UPPER(IF($D56="","",VLOOKUP($D56,'Girls Si Main Draw Prep'!$A$7:$P$134,2)))</f>
        <v/>
      </c>
      <c r="F56" s="223" t="str">
        <f>IF($D56="","",VLOOKUP($D56,'Girls Si Main Draw Prep'!$A$7:$P$134,3))</f>
        <v/>
      </c>
      <c r="G56" s="223"/>
      <c r="H56" s="223" t="str">
        <f>IF($D56="","",VLOOKUP($D56,'Girls Si Main Draw Prep'!$A$7:$P$134,4))</f>
        <v/>
      </c>
      <c r="I56" s="611"/>
      <c r="J56" s="612"/>
      <c r="K56" s="613"/>
      <c r="L56" s="607" t="str">
        <f>UPPER(IF(OR(K56="a",K56="as"),J55,IF(OR(K56="b",K56="bs"),J57,)))</f>
        <v/>
      </c>
      <c r="M56" s="608"/>
      <c r="N56" s="609"/>
      <c r="O56" s="609"/>
      <c r="P56" s="609"/>
      <c r="Q56" s="616"/>
      <c r="R56" s="213"/>
    </row>
    <row r="57" spans="1:18" s="50" customFormat="1" ht="9.6" customHeight="1">
      <c r="A57" s="215" t="s">
        <v>132</v>
      </c>
      <c r="B57" s="202" t="str">
        <f>IF($D57="","",VLOOKUP($D57,'Girls Si Main Draw Prep'!$A$7:$P$134,15))</f>
        <v/>
      </c>
      <c r="C57" s="202" t="str">
        <f>IF($D57="","",VLOOKUP($D57,'Girls Si Main Draw Prep'!$A$7:$P$134,16))</f>
        <v/>
      </c>
      <c r="D57" s="203"/>
      <c r="E57" s="223" t="str">
        <f>UPPER(IF($D57="","",VLOOKUP($D57,'Girls Si Main Draw Prep'!$A$7:$P$134,2)))</f>
        <v/>
      </c>
      <c r="F57" s="223" t="str">
        <f>IF($D57="","",VLOOKUP($D57,'Girls Si Main Draw Prep'!$A$7:$P$134,3))</f>
        <v/>
      </c>
      <c r="G57" s="223"/>
      <c r="H57" s="223" t="str">
        <f>IF($D57="","",VLOOKUP($D57,'Girls Si Main Draw Prep'!$A$7:$P$134,4))</f>
        <v/>
      </c>
      <c r="I57" s="606"/>
      <c r="J57" s="607" t="str">
        <f>UPPER(IF(OR(I58="a",I58="as"),E57,IF(OR(I58="b",I58="bs"),E58,)))</f>
        <v/>
      </c>
      <c r="K57" s="614"/>
      <c r="L57" s="612"/>
      <c r="M57" s="615"/>
      <c r="N57" s="609"/>
      <c r="O57" s="609"/>
      <c r="P57" s="609"/>
      <c r="Q57" s="616"/>
      <c r="R57" s="213"/>
    </row>
    <row r="58" spans="1:18" s="50" customFormat="1" ht="9.6" customHeight="1">
      <c r="A58" s="215" t="s">
        <v>133</v>
      </c>
      <c r="B58" s="202" t="str">
        <f>IF($D58="","",VLOOKUP($D58,'Girls Si Main Draw Prep'!$A$7:$P$134,15))</f>
        <v/>
      </c>
      <c r="C58" s="202" t="str">
        <f>IF($D58="","",VLOOKUP($D58,'Girls Si Main Draw Prep'!$A$7:$P$134,16))</f>
        <v/>
      </c>
      <c r="D58" s="203"/>
      <c r="E58" s="223" t="str">
        <f>UPPER(IF($D58="","",VLOOKUP($D58,'Girls Si Main Draw Prep'!$A$7:$P$134,2)))</f>
        <v/>
      </c>
      <c r="F58" s="223" t="str">
        <f>IF($D58="","",VLOOKUP($D58,'Girls Si Main Draw Prep'!$A$7:$P$134,3))</f>
        <v/>
      </c>
      <c r="G58" s="223"/>
      <c r="H58" s="223" t="str">
        <f>IF($D58="","",VLOOKUP($D58,'Girls Si Main Draw Prep'!$A$7:$P$134,4))</f>
        <v/>
      </c>
      <c r="I58" s="611"/>
      <c r="J58" s="612"/>
      <c r="K58" s="616"/>
      <c r="L58" s="617" t="s">
        <v>15</v>
      </c>
      <c r="M58" s="618"/>
      <c r="N58" s="607" t="str">
        <f>UPPER(IF(OR(M58="a",M58="as"),L56,IF(OR(M58="b",M58="bs"),L60,)))</f>
        <v/>
      </c>
      <c r="O58" s="608"/>
      <c r="P58" s="609"/>
      <c r="Q58" s="609"/>
      <c r="R58" s="213"/>
    </row>
    <row r="59" spans="1:18" s="50" customFormat="1" ht="9.6" customHeight="1">
      <c r="A59" s="215" t="s">
        <v>134</v>
      </c>
      <c r="B59" s="202" t="str">
        <f>IF($D59="","",VLOOKUP($D59,'Girls Si Main Draw Prep'!$A$7:$P$134,15))</f>
        <v/>
      </c>
      <c r="C59" s="202" t="str">
        <f>IF($D59="","",VLOOKUP($D59,'Girls Si Main Draw Prep'!$A$7:$P$134,16))</f>
        <v/>
      </c>
      <c r="D59" s="203"/>
      <c r="E59" s="223" t="str">
        <f>UPPER(IF($D59="","",VLOOKUP($D59,'Girls Si Main Draw Prep'!$A$7:$P$134,2)))</f>
        <v/>
      </c>
      <c r="F59" s="223" t="str">
        <f>IF($D59="","",VLOOKUP($D59,'Girls Si Main Draw Prep'!$A$7:$P$134,3))</f>
        <v/>
      </c>
      <c r="G59" s="223"/>
      <c r="H59" s="223" t="str">
        <f>IF($D59="","",VLOOKUP($D59,'Girls Si Main Draw Prep'!$A$7:$P$134,4))</f>
        <v/>
      </c>
      <c r="I59" s="606"/>
      <c r="J59" s="607" t="str">
        <f>UPPER(IF(OR(I60="a",I60="as"),E59,IF(OR(I60="b",I60="bs"),E60,)))</f>
        <v/>
      </c>
      <c r="K59" s="608"/>
      <c r="L59" s="619"/>
      <c r="M59" s="620"/>
      <c r="N59" s="612"/>
      <c r="O59" s="621"/>
      <c r="P59" s="609"/>
      <c r="Q59" s="609"/>
      <c r="R59" s="213"/>
    </row>
    <row r="60" spans="1:18" s="50" customFormat="1" ht="9.6" customHeight="1">
      <c r="A60" s="215" t="s">
        <v>135</v>
      </c>
      <c r="B60" s="202" t="str">
        <f>IF($D60="","",VLOOKUP($D60,'Girls Si Main Draw Prep'!$A$7:$P$134,15))</f>
        <v/>
      </c>
      <c r="C60" s="202" t="str">
        <f>IF($D60="","",VLOOKUP($D60,'Girls Si Main Draw Prep'!$A$7:$P$134,16))</f>
        <v/>
      </c>
      <c r="D60" s="203"/>
      <c r="E60" s="223" t="str">
        <f>UPPER(IF($D60="","",VLOOKUP($D60,'Girls Si Main Draw Prep'!$A$7:$P$134,2)))</f>
        <v/>
      </c>
      <c r="F60" s="223" t="str">
        <f>IF($D60="","",VLOOKUP($D60,'Girls Si Main Draw Prep'!$A$7:$P$134,3))</f>
        <v/>
      </c>
      <c r="G60" s="223"/>
      <c r="H60" s="223" t="str">
        <f>IF($D60="","",VLOOKUP($D60,'Girls Si Main Draw Prep'!$A$7:$P$134,4))</f>
        <v/>
      </c>
      <c r="I60" s="611"/>
      <c r="J60" s="612"/>
      <c r="K60" s="613"/>
      <c r="L60" s="607" t="str">
        <f>UPPER(IF(OR(K60="a",K60="as"),J59,IF(OR(K60="b",K60="bs"),J61,)))</f>
        <v/>
      </c>
      <c r="M60" s="622"/>
      <c r="N60" s="609"/>
      <c r="O60" s="615"/>
      <c r="P60" s="609"/>
      <c r="Q60" s="609"/>
      <c r="R60" s="213"/>
    </row>
    <row r="61" spans="1:18" s="50" customFormat="1" ht="9.6" customHeight="1">
      <c r="A61" s="305" t="s">
        <v>136</v>
      </c>
      <c r="B61" s="202" t="str">
        <f>IF($D61="","",VLOOKUP($D61,'Girls Si Main Draw Prep'!$A$7:$P$134,15))</f>
        <v/>
      </c>
      <c r="C61" s="202" t="str">
        <f>IF($D61="","",VLOOKUP($D61,'Girls Si Main Draw Prep'!$A$7:$P$134,16))</f>
        <v/>
      </c>
      <c r="D61" s="203"/>
      <c r="E61" s="223" t="str">
        <f>UPPER(IF($D61="","",VLOOKUP($D61,'Girls Si Main Draw Prep'!$A$7:$P$134,2)))</f>
        <v/>
      </c>
      <c r="F61" s="223" t="str">
        <f>IF($D61="","",VLOOKUP($D61,'Girls Si Main Draw Prep'!$A$7:$P$134,3))</f>
        <v/>
      </c>
      <c r="G61" s="223"/>
      <c r="H61" s="223" t="str">
        <f>IF($D61="","",VLOOKUP($D61,'Girls Si Main Draw Prep'!$A$7:$P$134,4))</f>
        <v/>
      </c>
      <c r="I61" s="606"/>
      <c r="J61" s="607" t="str">
        <f>UPPER(IF(OR(I62="a",I62="as"),E61,IF(OR(I62="b",I62="bs"),E62,)))</f>
        <v/>
      </c>
      <c r="K61" s="623"/>
      <c r="L61" s="612"/>
      <c r="M61" s="616"/>
      <c r="N61" s="609"/>
      <c r="O61" s="615"/>
      <c r="P61" s="609"/>
      <c r="Q61" s="609"/>
      <c r="R61" s="213"/>
    </row>
    <row r="62" spans="1:18" s="50" customFormat="1" ht="9.6" customHeight="1">
      <c r="A62" s="305" t="s">
        <v>137</v>
      </c>
      <c r="B62" s="202" t="str">
        <f>IF($D62="","",VLOOKUP($D62,'Girls Si Main Draw Prep'!$A$7:$P$134,15))</f>
        <v/>
      </c>
      <c r="C62" s="202" t="str">
        <f>IF($D62="","",VLOOKUP($D62,'Girls Si Main Draw Prep'!$A$7:$P$134,16))</f>
        <v/>
      </c>
      <c r="D62" s="203"/>
      <c r="E62" s="223" t="str">
        <f>UPPER(IF($D62="","",VLOOKUP($D62,'Girls Si Main Draw Prep'!$A$7:$P$134,2)))</f>
        <v/>
      </c>
      <c r="F62" s="223" t="str">
        <f>IF($D62="","",VLOOKUP($D62,'Girls Si Main Draw Prep'!$A$7:$P$134,3))</f>
        <v/>
      </c>
      <c r="G62" s="223"/>
      <c r="H62" s="223" t="str">
        <f>IF($D62="","",VLOOKUP($D62,'Girls Si Main Draw Prep'!$A$7:$P$134,4))</f>
        <v/>
      </c>
      <c r="I62" s="611"/>
      <c r="J62" s="612"/>
      <c r="K62" s="609"/>
      <c r="L62" s="616"/>
      <c r="M62" s="624"/>
      <c r="N62" s="617" t="s">
        <v>15</v>
      </c>
      <c r="O62" s="618"/>
      <c r="P62" s="607" t="str">
        <f>UPPER(IF(OR(O62="a",O62="as"),N58,IF(OR(O62="b",O62="bs"),N66,)))</f>
        <v/>
      </c>
      <c r="Q62" s="608"/>
      <c r="R62" s="213"/>
    </row>
    <row r="63" spans="1:18" s="50" customFormat="1" ht="9.6" customHeight="1">
      <c r="A63" s="305" t="s">
        <v>138</v>
      </c>
      <c r="B63" s="202" t="str">
        <f>IF($D63="","",VLOOKUP($D63,'Girls Si Main Draw Prep'!$A$7:$P$134,15))</f>
        <v/>
      </c>
      <c r="C63" s="202" t="str">
        <f>IF($D63="","",VLOOKUP($D63,'Girls Si Main Draw Prep'!$A$7:$P$134,16))</f>
        <v/>
      </c>
      <c r="D63" s="203"/>
      <c r="E63" s="223" t="str">
        <f>UPPER(IF($D63="","",VLOOKUP($D63,'Girls Si Main Draw Prep'!$A$7:$P$134,2)))</f>
        <v/>
      </c>
      <c r="F63" s="223" t="str">
        <f>IF($D63="","",VLOOKUP($D63,'Girls Si Main Draw Prep'!$A$7:$P$134,3))</f>
        <v/>
      </c>
      <c r="G63" s="223"/>
      <c r="H63" s="223" t="str">
        <f>IF($D63="","",VLOOKUP($D63,'Girls Si Main Draw Prep'!$A$7:$P$134,4))</f>
        <v/>
      </c>
      <c r="I63" s="606"/>
      <c r="J63" s="607" t="str">
        <f>UPPER(IF(OR(I64="a",I64="as"),E63,IF(OR(I64="b",I64="bs"),E64,)))</f>
        <v/>
      </c>
      <c r="K63" s="608"/>
      <c r="L63" s="609"/>
      <c r="M63" s="609"/>
      <c r="N63" s="609"/>
      <c r="O63" s="615"/>
      <c r="P63" s="612"/>
      <c r="Q63" s="616"/>
      <c r="R63" s="213"/>
    </row>
    <row r="64" spans="1:18" s="50" customFormat="1" ht="9.6" customHeight="1">
      <c r="A64" s="305" t="s">
        <v>139</v>
      </c>
      <c r="B64" s="202" t="str">
        <f>IF($D64="","",VLOOKUP($D64,'Girls Si Main Draw Prep'!$A$7:$P$134,15))</f>
        <v/>
      </c>
      <c r="C64" s="202" t="str">
        <f>IF($D64="","",VLOOKUP($D64,'Girls Si Main Draw Prep'!$A$7:$P$134,16))</f>
        <v/>
      </c>
      <c r="D64" s="203"/>
      <c r="E64" s="223" t="str">
        <f>UPPER(IF($D64="","",VLOOKUP($D64,'Girls Si Main Draw Prep'!$A$7:$P$134,2)))</f>
        <v/>
      </c>
      <c r="F64" s="223" t="str">
        <f>IF($D64="","",VLOOKUP($D64,'Girls Si Main Draw Prep'!$A$7:$P$134,3))</f>
        <v/>
      </c>
      <c r="G64" s="223"/>
      <c r="H64" s="223" t="str">
        <f>IF($D64="","",VLOOKUP($D64,'Girls Si Main Draw Prep'!$A$7:$P$134,4))</f>
        <v/>
      </c>
      <c r="I64" s="611"/>
      <c r="J64" s="612"/>
      <c r="K64" s="613"/>
      <c r="L64" s="607" t="str">
        <f>UPPER(IF(OR(K64="a",K64="as"),J63,IF(OR(K64="b",K64="bs"),J65,)))</f>
        <v/>
      </c>
      <c r="M64" s="608"/>
      <c r="N64" s="609"/>
      <c r="O64" s="615"/>
      <c r="P64" s="609"/>
      <c r="Q64" s="616"/>
      <c r="R64" s="213"/>
    </row>
    <row r="65" spans="1:18" s="50" customFormat="1" ht="9.6" customHeight="1">
      <c r="A65" s="215" t="s">
        <v>140</v>
      </c>
      <c r="B65" s="202" t="str">
        <f>IF($D65="","",VLOOKUP($D65,'Girls Si Main Draw Prep'!$A$7:$P$134,15))</f>
        <v/>
      </c>
      <c r="C65" s="202" t="str">
        <f>IF($D65="","",VLOOKUP($D65,'Girls Si Main Draw Prep'!$A$7:$P$134,16))</f>
        <v/>
      </c>
      <c r="D65" s="203"/>
      <c r="E65" s="223" t="str">
        <f>UPPER(IF($D65="","",VLOOKUP($D65,'Girls Si Main Draw Prep'!$A$7:$P$134,2)))</f>
        <v/>
      </c>
      <c r="F65" s="223" t="str">
        <f>IF($D65="","",VLOOKUP($D65,'Girls Si Main Draw Prep'!$A$7:$P$134,3))</f>
        <v/>
      </c>
      <c r="G65" s="223"/>
      <c r="H65" s="223" t="str">
        <f>IF($D65="","",VLOOKUP($D65,'Girls Si Main Draw Prep'!$A$7:$P$134,4))</f>
        <v/>
      </c>
      <c r="I65" s="606"/>
      <c r="J65" s="607" t="str">
        <f>UPPER(IF(OR(I66="a",I66="as"),E65,IF(OR(I66="b",I66="bs"),E66,)))</f>
        <v/>
      </c>
      <c r="K65" s="614"/>
      <c r="L65" s="612"/>
      <c r="M65" s="615"/>
      <c r="N65" s="609"/>
      <c r="O65" s="615"/>
      <c r="P65" s="609"/>
      <c r="Q65" s="616"/>
      <c r="R65" s="213"/>
    </row>
    <row r="66" spans="1:18" s="50" customFormat="1" ht="9.6" customHeight="1">
      <c r="A66" s="215" t="s">
        <v>141</v>
      </c>
      <c r="B66" s="202" t="str">
        <f>IF($D66="","",VLOOKUP($D66,'Girls Si Main Draw Prep'!$A$7:$P$134,15))</f>
        <v/>
      </c>
      <c r="C66" s="202" t="str">
        <f>IF($D66="","",VLOOKUP($D66,'Girls Si Main Draw Prep'!$A$7:$P$134,16))</f>
        <v/>
      </c>
      <c r="D66" s="203"/>
      <c r="E66" s="223" t="str">
        <f>UPPER(IF($D66="","",VLOOKUP($D66,'Girls Si Main Draw Prep'!$A$7:$P$134,2)))</f>
        <v/>
      </c>
      <c r="F66" s="223" t="str">
        <f>IF($D66="","",VLOOKUP($D66,'Girls Si Main Draw Prep'!$A$7:$P$134,3))</f>
        <v/>
      </c>
      <c r="G66" s="223"/>
      <c r="H66" s="223" t="str">
        <f>IF($D66="","",VLOOKUP($D66,'Girls Si Main Draw Prep'!$A$7:$P$134,4))</f>
        <v/>
      </c>
      <c r="I66" s="611"/>
      <c r="J66" s="612"/>
      <c r="K66" s="616"/>
      <c r="L66" s="617" t="s">
        <v>15</v>
      </c>
      <c r="M66" s="618"/>
      <c r="N66" s="607" t="str">
        <f>UPPER(IF(OR(M66="a",M66="as"),L64,IF(OR(M66="b",M66="bs"),L68,)))</f>
        <v/>
      </c>
      <c r="O66" s="623"/>
      <c r="P66" s="609"/>
      <c r="Q66" s="616"/>
      <c r="R66" s="213"/>
    </row>
    <row r="67" spans="1:18" s="50" customFormat="1" ht="9.6" customHeight="1">
      <c r="A67" s="215" t="s">
        <v>142</v>
      </c>
      <c r="B67" s="202" t="str">
        <f>IF($D67="","",VLOOKUP($D67,'Girls Si Main Draw Prep'!$A$7:$P$134,15))</f>
        <v/>
      </c>
      <c r="C67" s="202" t="str">
        <f>IF($D67="","",VLOOKUP($D67,'Girls Si Main Draw Prep'!$A$7:$P$134,16))</f>
        <v/>
      </c>
      <c r="D67" s="203"/>
      <c r="E67" s="223" t="str">
        <f>UPPER(IF($D67="","",VLOOKUP($D67,'Girls Si Main Draw Prep'!$A$7:$P$134,2)))</f>
        <v/>
      </c>
      <c r="F67" s="223" t="str">
        <f>IF($D67="","",VLOOKUP($D67,'Girls Si Main Draw Prep'!$A$7:$P$134,3))</f>
        <v/>
      </c>
      <c r="G67" s="223"/>
      <c r="H67" s="223" t="str">
        <f>IF($D67="","",VLOOKUP($D67,'Girls Si Main Draw Prep'!$A$7:$P$134,4))</f>
        <v/>
      </c>
      <c r="I67" s="606"/>
      <c r="J67" s="607" t="str">
        <f>UPPER(IF(OR(I68="a",I68="as"),E67,IF(OR(I68="b",I68="bs"),E68,)))</f>
        <v/>
      </c>
      <c r="K67" s="608"/>
      <c r="L67" s="619"/>
      <c r="M67" s="620"/>
      <c r="N67" s="612"/>
      <c r="O67" s="609"/>
      <c r="P67" s="609"/>
      <c r="Q67" s="609"/>
      <c r="R67" s="213"/>
    </row>
    <row r="68" spans="1:18" s="50" customFormat="1" ht="9.6" customHeight="1">
      <c r="A68" s="215" t="s">
        <v>143</v>
      </c>
      <c r="B68" s="202" t="str">
        <f>IF($D68="","",VLOOKUP($D68,'Girls Si Main Draw Prep'!$A$7:$P$134,15))</f>
        <v/>
      </c>
      <c r="C68" s="202" t="str">
        <f>IF($D68="","",VLOOKUP($D68,'Girls Si Main Draw Prep'!$A$7:$P$134,16))</f>
        <v/>
      </c>
      <c r="D68" s="203"/>
      <c r="E68" s="223" t="str">
        <f>UPPER(IF($D68="","",VLOOKUP($D68,'Girls Si Main Draw Prep'!$A$7:$P$134,2)))</f>
        <v/>
      </c>
      <c r="F68" s="223" t="str">
        <f>IF($D68="","",VLOOKUP($D68,'Girls Si Main Draw Prep'!$A$7:$P$134,3))</f>
        <v/>
      </c>
      <c r="G68" s="223"/>
      <c r="H68" s="223" t="str">
        <f>IF($D68="","",VLOOKUP($D68,'Girls Si Main Draw Prep'!$A$7:$P$134,4))</f>
        <v/>
      </c>
      <c r="I68" s="611"/>
      <c r="J68" s="612"/>
      <c r="K68" s="613"/>
      <c r="L68" s="607" t="str">
        <f>UPPER(IF(OR(K68="a",K68="as"),J67,IF(OR(K68="b",K68="bs"),J69,)))</f>
        <v/>
      </c>
      <c r="M68" s="622"/>
      <c r="N68" s="609"/>
      <c r="O68" s="609"/>
      <c r="P68" s="609"/>
      <c r="Q68" s="609"/>
      <c r="R68" s="213"/>
    </row>
    <row r="69" spans="1:18" s="50" customFormat="1" ht="9.6" customHeight="1">
      <c r="A69" s="305" t="s">
        <v>144</v>
      </c>
      <c r="B69" s="202" t="str">
        <f>IF($D69="","",VLOOKUP($D69,'Girls Si Main Draw Prep'!$A$7:$P$134,15))</f>
        <v/>
      </c>
      <c r="C69" s="202" t="str">
        <f>IF($D69="","",VLOOKUP($D69,'Girls Si Main Draw Prep'!$A$7:$P$134,16))</f>
        <v/>
      </c>
      <c r="D69" s="203"/>
      <c r="E69" s="223" t="str">
        <f>UPPER(IF($D69="","",VLOOKUP($D69,'Girls Si Main Draw Prep'!$A$7:$P$134,2)))</f>
        <v/>
      </c>
      <c r="F69" s="223" t="str">
        <f>IF($D69="","",VLOOKUP($D69,'Girls Si Main Draw Prep'!$A$7:$P$134,3))</f>
        <v/>
      </c>
      <c r="G69" s="223"/>
      <c r="H69" s="223" t="str">
        <f>IF($D69="","",VLOOKUP($D69,'Girls Si Main Draw Prep'!$A$7:$P$134,4))</f>
        <v/>
      </c>
      <c r="I69" s="606"/>
      <c r="J69" s="607" t="str">
        <f>UPPER(IF(OR(I70="a",I70="as"),E69,IF(OR(I70="b",I70="bs"),E70,)))</f>
        <v/>
      </c>
      <c r="K69" s="623"/>
      <c r="L69" s="612"/>
      <c r="M69" s="616"/>
      <c r="N69" s="609"/>
      <c r="O69" s="609"/>
      <c r="P69" s="609"/>
      <c r="Q69" s="609"/>
      <c r="R69" s="213"/>
    </row>
    <row r="70" spans="1:18" s="50" customFormat="1" ht="9.6" customHeight="1">
      <c r="A70" s="241" t="s">
        <v>145</v>
      </c>
      <c r="B70" s="202" t="str">
        <f>IF($D70="","",VLOOKUP($D70,'Girls Si Main Draw Prep'!$A$7:$P$134,15))</f>
        <v/>
      </c>
      <c r="C70" s="202" t="str">
        <f>IF($D70="","",VLOOKUP($D70,'Girls Si Main Draw Prep'!$A$7:$P$134,16))</f>
        <v/>
      </c>
      <c r="D70" s="203"/>
      <c r="E70" s="204" t="str">
        <f>UPPER(IF($D70="","",VLOOKUP($D70,'Girls Si Main Draw Prep'!$A$7:$P$134,2)))</f>
        <v/>
      </c>
      <c r="F70" s="204" t="str">
        <f>IF($D70="","",VLOOKUP($D70,'Girls Si Main Draw Prep'!$A$7:$P$134,3))</f>
        <v/>
      </c>
      <c r="G70" s="204"/>
      <c r="H70" s="204" t="str">
        <f>IF($D70="","",VLOOKUP($D70,'Girls Si Main Draw Prep'!$A$7:$P$134,4))</f>
        <v/>
      </c>
      <c r="I70" s="611"/>
      <c r="J70" s="612"/>
      <c r="K70" s="609"/>
      <c r="L70" s="616"/>
      <c r="M70" s="624"/>
      <c r="N70" s="616"/>
      <c r="O70" s="616"/>
      <c r="P70" s="609"/>
      <c r="Q70" s="609"/>
      <c r="R70" s="213"/>
    </row>
    <row r="71" spans="1:18" s="50" customFormat="1" ht="3" customHeight="1">
      <c r="A71" s="321"/>
      <c r="B71" s="322"/>
      <c r="C71" s="322"/>
      <c r="D71" s="323"/>
      <c r="E71" s="324"/>
      <c r="F71" s="324"/>
      <c r="G71" s="325"/>
      <c r="H71" s="324"/>
      <c r="I71" s="326"/>
      <c r="J71" s="230"/>
      <c r="K71" s="230"/>
      <c r="L71" s="230"/>
      <c r="M71" s="311"/>
      <c r="N71" s="230"/>
      <c r="O71" s="230"/>
      <c r="P71" s="230"/>
      <c r="Q71" s="230"/>
      <c r="R71" s="213"/>
    </row>
    <row r="72" spans="1:18" s="19" customFormat="1" ht="10.5" customHeight="1">
      <c r="A72" s="254" t="s">
        <v>61</v>
      </c>
      <c r="B72" s="255"/>
      <c r="C72" s="256"/>
      <c r="D72" s="327" t="s">
        <v>62</v>
      </c>
      <c r="E72" s="328" t="s">
        <v>63</v>
      </c>
      <c r="F72" s="327" t="s">
        <v>62</v>
      </c>
      <c r="G72" s="259" t="s">
        <v>63</v>
      </c>
      <c r="H72" s="329"/>
      <c r="I72" s="327" t="s">
        <v>62</v>
      </c>
      <c r="J72" s="258" t="s">
        <v>146</v>
      </c>
      <c r="K72" s="261"/>
      <c r="L72" s="258" t="s">
        <v>65</v>
      </c>
      <c r="M72" s="262"/>
      <c r="N72" s="263" t="s">
        <v>66</v>
      </c>
      <c r="O72" s="263"/>
      <c r="P72" s="264"/>
      <c r="Q72" s="265"/>
    </row>
    <row r="73" spans="1:18" s="19" customFormat="1" ht="9" customHeight="1">
      <c r="A73" s="267" t="s">
        <v>67</v>
      </c>
      <c r="B73" s="266"/>
      <c r="C73" s="268"/>
      <c r="D73" s="269">
        <v>1</v>
      </c>
      <c r="E73" s="330">
        <f>IF(D73&gt;$Q$80,,UPPER(VLOOKUP(D73,'Girls Si Main Draw Prep'!$A$7:$R$134,2)))</f>
        <v>0</v>
      </c>
      <c r="F73" s="269">
        <v>9</v>
      </c>
      <c r="G73" s="80">
        <f>IF(F73&gt;$Q$80,,UPPER(VLOOKUP(F73,'Girls Si Main Draw Prep'!$A$7:$R$134,2)))</f>
        <v>0</v>
      </c>
      <c r="H73" s="79"/>
      <c r="I73" s="271" t="s">
        <v>68</v>
      </c>
      <c r="J73" s="266"/>
      <c r="K73" s="272"/>
      <c r="L73" s="266"/>
      <c r="M73" s="273"/>
      <c r="N73" s="275" t="s">
        <v>69</v>
      </c>
      <c r="O73" s="276"/>
      <c r="P73" s="276"/>
      <c r="Q73" s="277"/>
    </row>
    <row r="74" spans="1:18" s="19" customFormat="1" ht="9" customHeight="1">
      <c r="A74" s="267" t="s">
        <v>70</v>
      </c>
      <c r="B74" s="266"/>
      <c r="C74" s="268"/>
      <c r="D74" s="269">
        <v>2</v>
      </c>
      <c r="E74" s="330">
        <f>IF(D74&gt;$Q$80,,UPPER(VLOOKUP(D74,'Girls Si Main Draw Prep'!$A$7:$R$134,2)))</f>
        <v>0</v>
      </c>
      <c r="F74" s="269">
        <v>10</v>
      </c>
      <c r="G74" s="80">
        <f>IF(F74&gt;$Q$80,,UPPER(VLOOKUP(F74,'Girls Si Main Draw Prep'!$A$7:$R$134,2)))</f>
        <v>0</v>
      </c>
      <c r="H74" s="79"/>
      <c r="I74" s="271" t="s">
        <v>71</v>
      </c>
      <c r="J74" s="266"/>
      <c r="K74" s="272"/>
      <c r="L74" s="266"/>
      <c r="M74" s="273"/>
      <c r="N74" s="278"/>
      <c r="O74" s="279"/>
      <c r="P74" s="280"/>
      <c r="Q74" s="281"/>
    </row>
    <row r="75" spans="1:18" s="19" customFormat="1" ht="9" customHeight="1">
      <c r="A75" s="282" t="s">
        <v>72</v>
      </c>
      <c r="B75" s="280"/>
      <c r="C75" s="283"/>
      <c r="D75" s="269">
        <v>3</v>
      </c>
      <c r="E75" s="330">
        <f>IF(D75&gt;$Q$80,,UPPER(VLOOKUP(D75,'Girls Si Main Draw Prep'!$A$7:$R$134,2)))</f>
        <v>0</v>
      </c>
      <c r="F75" s="269">
        <v>11</v>
      </c>
      <c r="G75" s="80">
        <f>IF(F75&gt;$Q$80,,UPPER(VLOOKUP(F75,'Girls Si Main Draw Prep'!$A$7:$R$134,2)))</f>
        <v>0</v>
      </c>
      <c r="H75" s="79"/>
      <c r="I75" s="271" t="s">
        <v>73</v>
      </c>
      <c r="J75" s="266"/>
      <c r="K75" s="272"/>
      <c r="L75" s="266"/>
      <c r="M75" s="273"/>
      <c r="N75" s="275" t="s">
        <v>74</v>
      </c>
      <c r="O75" s="276"/>
      <c r="P75" s="276"/>
      <c r="Q75" s="277"/>
    </row>
    <row r="76" spans="1:18" s="19" customFormat="1" ht="9" customHeight="1">
      <c r="A76" s="284"/>
      <c r="B76" s="188"/>
      <c r="C76" s="285"/>
      <c r="D76" s="269">
        <v>4</v>
      </c>
      <c r="E76" s="330">
        <f>IF(D76&gt;$Q$80,,UPPER(VLOOKUP(D76,'Girls Si Main Draw Prep'!$A$7:$R$134,2)))</f>
        <v>0</v>
      </c>
      <c r="F76" s="269">
        <v>12</v>
      </c>
      <c r="G76" s="80">
        <f>IF(F76&gt;$Q$80,,UPPER(VLOOKUP(F76,'Girls Si Main Draw Prep'!$A$7:$R$134,2)))</f>
        <v>0</v>
      </c>
      <c r="H76" s="79"/>
      <c r="I76" s="271" t="s">
        <v>75</v>
      </c>
      <c r="J76" s="266"/>
      <c r="K76" s="272"/>
      <c r="L76" s="266"/>
      <c r="M76" s="273"/>
      <c r="N76" s="266"/>
      <c r="O76" s="272"/>
      <c r="P76" s="266"/>
      <c r="Q76" s="273"/>
    </row>
    <row r="77" spans="1:18" s="19" customFormat="1" ht="9" customHeight="1">
      <c r="A77" s="286" t="s">
        <v>76</v>
      </c>
      <c r="B77" s="287"/>
      <c r="C77" s="288"/>
      <c r="D77" s="269">
        <v>5</v>
      </c>
      <c r="E77" s="330">
        <f>IF(D77&gt;$Q$80,,UPPER(VLOOKUP(D77,'Girls Si Main Draw Prep'!$A$7:$R$134,2)))</f>
        <v>0</v>
      </c>
      <c r="F77" s="269">
        <v>13</v>
      </c>
      <c r="G77" s="80">
        <f>IF(F77&gt;$Q$80,,UPPER(VLOOKUP(F77,'Girls Si Main Draw Prep'!$A$7:$R$134,2)))</f>
        <v>0</v>
      </c>
      <c r="H77" s="79"/>
      <c r="I77" s="271" t="s">
        <v>77</v>
      </c>
      <c r="J77" s="266"/>
      <c r="K77" s="272"/>
      <c r="L77" s="266"/>
      <c r="M77" s="273"/>
      <c r="N77" s="280"/>
      <c r="O77" s="279"/>
      <c r="P77" s="280"/>
      <c r="Q77" s="281"/>
    </row>
    <row r="78" spans="1:18" s="19" customFormat="1" ht="9" customHeight="1">
      <c r="A78" s="267" t="s">
        <v>67</v>
      </c>
      <c r="B78" s="266"/>
      <c r="C78" s="268"/>
      <c r="D78" s="269">
        <v>6</v>
      </c>
      <c r="E78" s="330">
        <f>IF(D78&gt;$Q$80,,UPPER(VLOOKUP(D78,'Girls Si Main Draw Prep'!$A$7:$R$134,2)))</f>
        <v>0</v>
      </c>
      <c r="F78" s="269">
        <v>14</v>
      </c>
      <c r="G78" s="80">
        <f>IF(F78&gt;$Q$80,,UPPER(VLOOKUP(F78,'Girls Si Main Draw Prep'!$A$7:$R$134,2)))</f>
        <v>0</v>
      </c>
      <c r="H78" s="79"/>
      <c r="I78" s="271" t="s">
        <v>78</v>
      </c>
      <c r="J78" s="266"/>
      <c r="K78" s="272"/>
      <c r="L78" s="266"/>
      <c r="M78" s="273"/>
      <c r="N78" s="275" t="s">
        <v>24</v>
      </c>
      <c r="O78" s="276"/>
      <c r="P78" s="276"/>
      <c r="Q78" s="277"/>
    </row>
    <row r="79" spans="1:18" s="19" customFormat="1" ht="9" customHeight="1">
      <c r="A79" s="267" t="s">
        <v>79</v>
      </c>
      <c r="B79" s="266"/>
      <c r="C79" s="289"/>
      <c r="D79" s="269">
        <v>7</v>
      </c>
      <c r="E79" s="330">
        <f>IF(D79&gt;$Q$80,,UPPER(VLOOKUP(D79,'Girls Si Main Draw Prep'!$A$7:$R$134,2)))</f>
        <v>0</v>
      </c>
      <c r="F79" s="269">
        <v>15</v>
      </c>
      <c r="G79" s="80">
        <f>IF(F79&gt;$Q$80,,UPPER(VLOOKUP(F79,'Girls Si Main Draw Prep'!$A$7:$R$134,2)))</f>
        <v>0</v>
      </c>
      <c r="H79" s="79"/>
      <c r="I79" s="271" t="s">
        <v>80</v>
      </c>
      <c r="J79" s="266"/>
      <c r="K79" s="272"/>
      <c r="L79" s="266"/>
      <c r="M79" s="273"/>
      <c r="N79" s="266"/>
      <c r="O79" s="272"/>
      <c r="P79" s="266"/>
      <c r="Q79" s="273"/>
    </row>
    <row r="80" spans="1:18" s="19" customFormat="1" ht="9" customHeight="1">
      <c r="A80" s="282" t="s">
        <v>81</v>
      </c>
      <c r="B80" s="280"/>
      <c r="C80" s="290"/>
      <c r="D80" s="291">
        <v>8</v>
      </c>
      <c r="E80" s="331">
        <f>IF(D80&gt;$Q$80,,UPPER(VLOOKUP(D80,'Girls Si Main Draw Prep'!$A$7:$R$134,2)))</f>
        <v>0</v>
      </c>
      <c r="F80" s="291">
        <v>16</v>
      </c>
      <c r="G80" s="292">
        <f>IF(F80&gt;$Q$80,,UPPER(VLOOKUP(F80,'Girls Si Main Draw Prep'!$A$7:$R$134,2)))</f>
        <v>0</v>
      </c>
      <c r="H80" s="294"/>
      <c r="I80" s="295" t="s">
        <v>82</v>
      </c>
      <c r="J80" s="280"/>
      <c r="K80" s="279"/>
      <c r="L80" s="280"/>
      <c r="M80" s="281"/>
      <c r="N80" s="280">
        <f>Q4</f>
        <v>0</v>
      </c>
      <c r="O80" s="279"/>
      <c r="P80" s="280"/>
      <c r="Q80" s="296">
        <f>MIN(16,'Girls Si Main Draw Prep'!R5)</f>
        <v>0</v>
      </c>
    </row>
    <row r="81" spans="1:18" s="20" customFormat="1" ht="9.75">
      <c r="A81" s="188"/>
      <c r="B81" s="189" t="s">
        <v>52</v>
      </c>
      <c r="C81" s="189" t="s">
        <v>53</v>
      </c>
      <c r="D81" s="189" t="s">
        <v>54</v>
      </c>
      <c r="E81" s="190" t="s">
        <v>55</v>
      </c>
      <c r="F81" s="190" t="s">
        <v>14</v>
      </c>
      <c r="G81" s="190"/>
      <c r="H81" s="190" t="s">
        <v>56</v>
      </c>
      <c r="I81" s="190"/>
      <c r="J81" s="189" t="s">
        <v>57</v>
      </c>
      <c r="K81" s="191"/>
      <c r="L81" s="189" t="s">
        <v>87</v>
      </c>
      <c r="M81" s="191"/>
      <c r="N81" s="189" t="s">
        <v>148</v>
      </c>
      <c r="O81" s="191"/>
      <c r="P81" s="189" t="s">
        <v>149</v>
      </c>
      <c r="Q81" s="192"/>
    </row>
    <row r="82" spans="1:18" s="20" customFormat="1" ht="3.75" customHeight="1">
      <c r="A82" s="193"/>
      <c r="B82" s="194"/>
      <c r="C82" s="91"/>
      <c r="D82" s="194"/>
      <c r="E82" s="195"/>
      <c r="F82" s="195"/>
      <c r="G82" s="196"/>
      <c r="H82" s="195"/>
      <c r="I82" s="197"/>
      <c r="J82" s="194"/>
      <c r="K82" s="197"/>
      <c r="L82" s="194"/>
      <c r="M82" s="197"/>
      <c r="N82" s="194"/>
      <c r="O82" s="197"/>
      <c r="P82" s="194"/>
      <c r="Q82" s="198"/>
    </row>
    <row r="83" spans="1:18" s="50" customFormat="1" ht="10.5" customHeight="1">
      <c r="A83" s="200" t="s">
        <v>151</v>
      </c>
      <c r="B83" s="202" t="str">
        <f>IF($D83="","",VLOOKUP($D83,'Girls Si Main Draw Prep'!$A$7:$P$134,15))</f>
        <v/>
      </c>
      <c r="C83" s="202" t="str">
        <f>IF($D83="","",VLOOKUP($D83,'Girls Si Main Draw Prep'!$A$7:$P$134,16))</f>
        <v/>
      </c>
      <c r="D83" s="203"/>
      <c r="E83" s="204" t="str">
        <f>UPPER(IF($D83="","",VLOOKUP($D83,'Girls Si Main Draw Prep'!$A$7:$P$134,2)))</f>
        <v/>
      </c>
      <c r="F83" s="204" t="str">
        <f>IF($D83="","",VLOOKUP($D83,'Girls Si Main Draw Prep'!$A$7:$P$134,3))</f>
        <v/>
      </c>
      <c r="G83" s="204"/>
      <c r="H83" s="204" t="str">
        <f>IF($D83="","",VLOOKUP($D83,'Girls Si Main Draw Prep'!$A$7:$P$134,4))</f>
        <v/>
      </c>
      <c r="I83" s="606"/>
      <c r="J83" s="607" t="str">
        <f>UPPER(IF(OR(I84="a",I84="as"),E83,IF(OR(I84="b",I84="bs"),E84,)))</f>
        <v/>
      </c>
      <c r="K83" s="608"/>
      <c r="L83" s="609"/>
      <c r="M83" s="609"/>
      <c r="N83" s="609"/>
      <c r="O83" s="609"/>
      <c r="P83" s="609"/>
      <c r="Q83" s="610" t="s">
        <v>152</v>
      </c>
      <c r="R83" s="213"/>
    </row>
    <row r="84" spans="1:18" s="50" customFormat="1" ht="9.6" customHeight="1">
      <c r="A84" s="305" t="s">
        <v>153</v>
      </c>
      <c r="B84" s="202" t="str">
        <f>IF($D84="","",VLOOKUP($D84,'Girls Si Main Draw Prep'!$A$7:$P$134,15))</f>
        <v/>
      </c>
      <c r="C84" s="202" t="str">
        <f>IF($D84="","",VLOOKUP($D84,'Girls Si Main Draw Prep'!$A$7:$P$134,16))</f>
        <v/>
      </c>
      <c r="D84" s="203"/>
      <c r="E84" s="223" t="str">
        <f>UPPER(IF($D84="","",VLOOKUP($D84,'Girls Si Main Draw Prep'!$A$7:$P$134,2)))</f>
        <v/>
      </c>
      <c r="F84" s="223" t="str">
        <f>IF($D84="","",VLOOKUP($D84,'Girls Si Main Draw Prep'!$A$7:$P$134,3))</f>
        <v/>
      </c>
      <c r="G84" s="223"/>
      <c r="H84" s="223" t="str">
        <f>IF($D84="","",VLOOKUP($D84,'Girls Si Main Draw Prep'!$A$7:$P$134,4))</f>
        <v/>
      </c>
      <c r="I84" s="611"/>
      <c r="J84" s="612"/>
      <c r="K84" s="613"/>
      <c r="L84" s="607" t="str">
        <f>UPPER(IF(OR(K84="a",K84="as"),J83,IF(OR(K84="b",K84="bs"),J85,)))</f>
        <v/>
      </c>
      <c r="M84" s="608"/>
      <c r="N84" s="609"/>
      <c r="O84" s="609"/>
      <c r="P84" s="609"/>
      <c r="Q84" s="609"/>
      <c r="R84" s="213"/>
    </row>
    <row r="85" spans="1:18" s="50" customFormat="1" ht="9.6" customHeight="1">
      <c r="A85" s="215" t="s">
        <v>154</v>
      </c>
      <c r="B85" s="202" t="str">
        <f>IF($D85="","",VLOOKUP($D85,'Girls Si Main Draw Prep'!$A$7:$P$134,15))</f>
        <v/>
      </c>
      <c r="C85" s="202" t="str">
        <f>IF($D85="","",VLOOKUP($D85,'Girls Si Main Draw Prep'!$A$7:$P$134,16))</f>
        <v/>
      </c>
      <c r="D85" s="203"/>
      <c r="E85" s="223" t="str">
        <f>UPPER(IF($D85="","",VLOOKUP($D85,'Girls Si Main Draw Prep'!$A$7:$P$134,2)))</f>
        <v/>
      </c>
      <c r="F85" s="223" t="str">
        <f>IF($D85="","",VLOOKUP($D85,'Girls Si Main Draw Prep'!$A$7:$P$134,3))</f>
        <v/>
      </c>
      <c r="G85" s="223"/>
      <c r="H85" s="223" t="str">
        <f>IF($D85="","",VLOOKUP($D85,'Girls Si Main Draw Prep'!$A$7:$P$134,4))</f>
        <v/>
      </c>
      <c r="I85" s="606"/>
      <c r="J85" s="607" t="str">
        <f>UPPER(IF(OR(I86="a",I86="as"),E85,IF(OR(I86="b",I86="bs"),E86,)))</f>
        <v/>
      </c>
      <c r="K85" s="614"/>
      <c r="L85" s="612"/>
      <c r="M85" s="615"/>
      <c r="N85" s="609"/>
      <c r="O85" s="609"/>
      <c r="P85" s="609"/>
      <c r="Q85" s="609"/>
      <c r="R85" s="213"/>
    </row>
    <row r="86" spans="1:18" s="50" customFormat="1" ht="9.6" customHeight="1">
      <c r="A86" s="215" t="s">
        <v>155</v>
      </c>
      <c r="B86" s="202" t="str">
        <f>IF($D86="","",VLOOKUP($D86,'Girls Si Main Draw Prep'!$A$7:$P$134,15))</f>
        <v/>
      </c>
      <c r="C86" s="202" t="str">
        <f>IF($D86="","",VLOOKUP($D86,'Girls Si Main Draw Prep'!$A$7:$P$134,16))</f>
        <v/>
      </c>
      <c r="D86" s="203"/>
      <c r="E86" s="223" t="str">
        <f>UPPER(IF($D86="","",VLOOKUP($D86,'Girls Si Main Draw Prep'!$A$7:$P$134,2)))</f>
        <v/>
      </c>
      <c r="F86" s="223" t="str">
        <f>IF($D86="","",VLOOKUP($D86,'Girls Si Main Draw Prep'!$A$7:$P$134,3))</f>
        <v/>
      </c>
      <c r="G86" s="223"/>
      <c r="H86" s="223" t="str">
        <f>IF($D86="","",VLOOKUP($D86,'Girls Si Main Draw Prep'!$A$7:$P$134,4))</f>
        <v/>
      </c>
      <c r="I86" s="611"/>
      <c r="J86" s="612"/>
      <c r="K86" s="616"/>
      <c r="L86" s="617" t="s">
        <v>15</v>
      </c>
      <c r="M86" s="618"/>
      <c r="N86" s="607" t="str">
        <f>UPPER(IF(OR(M86="a",M86="as"),L84,IF(OR(M86="b",M86="bs"),L88,)))</f>
        <v/>
      </c>
      <c r="O86" s="608"/>
      <c r="P86" s="609"/>
      <c r="Q86" s="609"/>
      <c r="R86" s="213"/>
    </row>
    <row r="87" spans="1:18" s="50" customFormat="1" ht="9.6" customHeight="1">
      <c r="A87" s="215" t="s">
        <v>156</v>
      </c>
      <c r="B87" s="202" t="str">
        <f>IF($D87="","",VLOOKUP($D87,'Girls Si Main Draw Prep'!$A$7:$P$134,15))</f>
        <v/>
      </c>
      <c r="C87" s="202" t="str">
        <f>IF($D87="","",VLOOKUP($D87,'Girls Si Main Draw Prep'!$A$7:$P$134,16))</f>
        <v/>
      </c>
      <c r="D87" s="203"/>
      <c r="E87" s="223" t="str">
        <f>UPPER(IF($D87="","",VLOOKUP($D87,'Girls Si Main Draw Prep'!$A$7:$P$134,2)))</f>
        <v/>
      </c>
      <c r="F87" s="223" t="str">
        <f>IF($D87="","",VLOOKUP($D87,'Girls Si Main Draw Prep'!$A$7:$P$134,3))</f>
        <v/>
      </c>
      <c r="G87" s="223"/>
      <c r="H87" s="223" t="str">
        <f>IF($D87="","",VLOOKUP($D87,'Girls Si Main Draw Prep'!$A$7:$P$134,4))</f>
        <v/>
      </c>
      <c r="I87" s="606"/>
      <c r="J87" s="607" t="str">
        <f>UPPER(IF(OR(I88="a",I88="as"),E87,IF(OR(I88="b",I88="bs"),E88,)))</f>
        <v/>
      </c>
      <c r="K87" s="608"/>
      <c r="L87" s="619"/>
      <c r="M87" s="620"/>
      <c r="N87" s="612"/>
      <c r="O87" s="621"/>
      <c r="P87" s="609"/>
      <c r="Q87" s="609"/>
      <c r="R87" s="213"/>
    </row>
    <row r="88" spans="1:18" s="50" customFormat="1" ht="9.6" customHeight="1">
      <c r="A88" s="215" t="s">
        <v>157</v>
      </c>
      <c r="B88" s="202" t="str">
        <f>IF($D88="","",VLOOKUP($D88,'Girls Si Main Draw Prep'!$A$7:$P$134,15))</f>
        <v/>
      </c>
      <c r="C88" s="202" t="str">
        <f>IF($D88="","",VLOOKUP($D88,'Girls Si Main Draw Prep'!$A$7:$P$134,16))</f>
        <v/>
      </c>
      <c r="D88" s="203"/>
      <c r="E88" s="223" t="str">
        <f>UPPER(IF($D88="","",VLOOKUP($D88,'Girls Si Main Draw Prep'!$A$7:$P$134,2)))</f>
        <v/>
      </c>
      <c r="F88" s="223" t="str">
        <f>IF($D88="","",VLOOKUP($D88,'Girls Si Main Draw Prep'!$A$7:$P$134,3))</f>
        <v/>
      </c>
      <c r="G88" s="223"/>
      <c r="H88" s="223" t="str">
        <f>IF($D88="","",VLOOKUP($D88,'Girls Si Main Draw Prep'!$A$7:$P$134,4))</f>
        <v/>
      </c>
      <c r="I88" s="611"/>
      <c r="J88" s="612"/>
      <c r="K88" s="613"/>
      <c r="L88" s="607" t="str">
        <f>UPPER(IF(OR(K88="a",K88="as"),J87,IF(OR(K88="b",K88="bs"),J89,)))</f>
        <v/>
      </c>
      <c r="M88" s="622"/>
      <c r="N88" s="609"/>
      <c r="O88" s="615"/>
      <c r="P88" s="609"/>
      <c r="Q88" s="609"/>
      <c r="R88" s="213"/>
    </row>
    <row r="89" spans="1:18" s="50" customFormat="1" ht="9.6" customHeight="1">
      <c r="A89" s="305" t="s">
        <v>158</v>
      </c>
      <c r="B89" s="202" t="str">
        <f>IF($D89="","",VLOOKUP($D89,'Girls Si Main Draw Prep'!$A$7:$P$134,15))</f>
        <v/>
      </c>
      <c r="C89" s="202" t="str">
        <f>IF($D89="","",VLOOKUP($D89,'Girls Si Main Draw Prep'!$A$7:$P$134,16))</f>
        <v/>
      </c>
      <c r="D89" s="203"/>
      <c r="E89" s="223" t="str">
        <f>UPPER(IF($D89="","",VLOOKUP($D89,'Girls Si Main Draw Prep'!$A$7:$P$134,2)))</f>
        <v/>
      </c>
      <c r="F89" s="223" t="str">
        <f>IF($D89="","",VLOOKUP($D89,'Girls Si Main Draw Prep'!$A$7:$P$134,3))</f>
        <v/>
      </c>
      <c r="G89" s="223"/>
      <c r="H89" s="223" t="str">
        <f>IF($D89="","",VLOOKUP($D89,'Girls Si Main Draw Prep'!$A$7:$P$134,4))</f>
        <v/>
      </c>
      <c r="I89" s="606"/>
      <c r="J89" s="607" t="str">
        <f>UPPER(IF(OR(I90="a",I90="as"),E89,IF(OR(I90="b",I90="bs"),E90,)))</f>
        <v/>
      </c>
      <c r="K89" s="623"/>
      <c r="L89" s="612"/>
      <c r="M89" s="616"/>
      <c r="N89" s="609"/>
      <c r="O89" s="615"/>
      <c r="P89" s="609"/>
      <c r="Q89" s="609"/>
      <c r="R89" s="213"/>
    </row>
    <row r="90" spans="1:18" s="50" customFormat="1" ht="9.6" customHeight="1">
      <c r="A90" s="305" t="s">
        <v>159</v>
      </c>
      <c r="B90" s="202" t="str">
        <f>IF($D90="","",VLOOKUP($D90,'Girls Si Main Draw Prep'!$A$7:$P$134,15))</f>
        <v/>
      </c>
      <c r="C90" s="202" t="str">
        <f>IF($D90="","",VLOOKUP($D90,'Girls Si Main Draw Prep'!$A$7:$P$134,16))</f>
        <v/>
      </c>
      <c r="D90" s="203"/>
      <c r="E90" s="223" t="str">
        <f>UPPER(IF($D90="","",VLOOKUP($D90,'Girls Si Main Draw Prep'!$A$7:$P$134,2)))</f>
        <v/>
      </c>
      <c r="F90" s="223" t="str">
        <f>IF($D90="","",VLOOKUP($D90,'Girls Si Main Draw Prep'!$A$7:$P$134,3))</f>
        <v/>
      </c>
      <c r="G90" s="223"/>
      <c r="H90" s="223" t="str">
        <f>IF($D90="","",VLOOKUP($D90,'Girls Si Main Draw Prep'!$A$7:$P$134,4))</f>
        <v/>
      </c>
      <c r="I90" s="611"/>
      <c r="J90" s="612"/>
      <c r="K90" s="609"/>
      <c r="L90" s="616"/>
      <c r="M90" s="624"/>
      <c r="N90" s="617" t="s">
        <v>15</v>
      </c>
      <c r="O90" s="618"/>
      <c r="P90" s="607" t="str">
        <f>UPPER(IF(OR(O90="a",O90="as"),N86,IF(OR(O90="b",O90="bs"),N94,)))</f>
        <v/>
      </c>
      <c r="Q90" s="608"/>
      <c r="R90" s="213"/>
    </row>
    <row r="91" spans="1:18" s="50" customFormat="1" ht="9.6" customHeight="1">
      <c r="A91" s="305" t="s">
        <v>160</v>
      </c>
      <c r="B91" s="202" t="str">
        <f>IF($D91="","",VLOOKUP($D91,'Girls Si Main Draw Prep'!$A$7:$P$134,15))</f>
        <v/>
      </c>
      <c r="C91" s="202" t="str">
        <f>IF($D91="","",VLOOKUP($D91,'Girls Si Main Draw Prep'!$A$7:$P$134,16))</f>
        <v/>
      </c>
      <c r="D91" s="203"/>
      <c r="E91" s="223" t="str">
        <f>UPPER(IF($D91="","",VLOOKUP($D91,'Girls Si Main Draw Prep'!$A$7:$P$134,2)))</f>
        <v/>
      </c>
      <c r="F91" s="223" t="str">
        <f>IF($D91="","",VLOOKUP($D91,'Girls Si Main Draw Prep'!$A$7:$P$134,3))</f>
        <v/>
      </c>
      <c r="G91" s="223"/>
      <c r="H91" s="223" t="str">
        <f>IF($D91="","",VLOOKUP($D91,'Girls Si Main Draw Prep'!$A$7:$P$134,4))</f>
        <v/>
      </c>
      <c r="I91" s="606"/>
      <c r="J91" s="607" t="str">
        <f>UPPER(IF(OR(I92="a",I92="as"),E91,IF(OR(I92="b",I92="bs"),E92,)))</f>
        <v/>
      </c>
      <c r="K91" s="608"/>
      <c r="L91" s="609"/>
      <c r="M91" s="609"/>
      <c r="N91" s="609"/>
      <c r="O91" s="615"/>
      <c r="P91" s="612"/>
      <c r="Q91" s="616"/>
      <c r="R91" s="213"/>
    </row>
    <row r="92" spans="1:18" s="50" customFormat="1" ht="9.6" customHeight="1">
      <c r="A92" s="305" t="s">
        <v>161</v>
      </c>
      <c r="B92" s="202" t="str">
        <f>IF($D92="","",VLOOKUP($D92,'Girls Si Main Draw Prep'!$A$7:$P$134,15))</f>
        <v/>
      </c>
      <c r="C92" s="202" t="str">
        <f>IF($D92="","",VLOOKUP($D92,'Girls Si Main Draw Prep'!$A$7:$P$134,16))</f>
        <v/>
      </c>
      <c r="D92" s="203"/>
      <c r="E92" s="223" t="str">
        <f>UPPER(IF($D92="","",VLOOKUP($D92,'Girls Si Main Draw Prep'!$A$7:$P$134,2)))</f>
        <v/>
      </c>
      <c r="F92" s="223" t="str">
        <f>IF($D92="","",VLOOKUP($D92,'Girls Si Main Draw Prep'!$A$7:$P$134,3))</f>
        <v/>
      </c>
      <c r="G92" s="223"/>
      <c r="H92" s="223" t="str">
        <f>IF($D92="","",VLOOKUP($D92,'Girls Si Main Draw Prep'!$A$7:$P$134,4))</f>
        <v/>
      </c>
      <c r="I92" s="611"/>
      <c r="J92" s="612"/>
      <c r="K92" s="613"/>
      <c r="L92" s="607" t="str">
        <f>UPPER(IF(OR(K92="a",K92="as"),J91,IF(OR(K92="b",K92="bs"),J93,)))</f>
        <v/>
      </c>
      <c r="M92" s="608"/>
      <c r="N92" s="609"/>
      <c r="O92" s="615"/>
      <c r="P92" s="609"/>
      <c r="Q92" s="616"/>
      <c r="R92" s="213"/>
    </row>
    <row r="93" spans="1:18" s="50" customFormat="1" ht="9.6" customHeight="1">
      <c r="A93" s="215" t="s">
        <v>162</v>
      </c>
      <c r="B93" s="202" t="str">
        <f>IF($D93="","",VLOOKUP($D93,'Girls Si Main Draw Prep'!$A$7:$P$134,15))</f>
        <v/>
      </c>
      <c r="C93" s="202" t="str">
        <f>IF($D93="","",VLOOKUP($D93,'Girls Si Main Draw Prep'!$A$7:$P$134,16))</f>
        <v/>
      </c>
      <c r="D93" s="203"/>
      <c r="E93" s="223" t="str">
        <f>UPPER(IF($D93="","",VLOOKUP($D93,'Girls Si Main Draw Prep'!$A$7:$P$134,2)))</f>
        <v/>
      </c>
      <c r="F93" s="223" t="str">
        <f>IF($D93="","",VLOOKUP($D93,'Girls Si Main Draw Prep'!$A$7:$P$134,3))</f>
        <v/>
      </c>
      <c r="G93" s="223"/>
      <c r="H93" s="223" t="str">
        <f>IF($D93="","",VLOOKUP($D93,'Girls Si Main Draw Prep'!$A$7:$P$134,4))</f>
        <v/>
      </c>
      <c r="I93" s="606"/>
      <c r="J93" s="607" t="str">
        <f>UPPER(IF(OR(I94="a",I94="as"),E93,IF(OR(I94="b",I94="bs"),E94,)))</f>
        <v/>
      </c>
      <c r="K93" s="614"/>
      <c r="L93" s="612"/>
      <c r="M93" s="615"/>
      <c r="N93" s="609"/>
      <c r="O93" s="615"/>
      <c r="P93" s="609"/>
      <c r="Q93" s="616"/>
      <c r="R93" s="213"/>
    </row>
    <row r="94" spans="1:18" s="50" customFormat="1" ht="9.6" customHeight="1">
      <c r="A94" s="215" t="s">
        <v>163</v>
      </c>
      <c r="B94" s="202" t="str">
        <f>IF($D94="","",VLOOKUP($D94,'Girls Si Main Draw Prep'!$A$7:$P$134,15))</f>
        <v/>
      </c>
      <c r="C94" s="202" t="str">
        <f>IF($D94="","",VLOOKUP($D94,'Girls Si Main Draw Prep'!$A$7:$P$134,16))</f>
        <v/>
      </c>
      <c r="D94" s="203"/>
      <c r="E94" s="223" t="str">
        <f>UPPER(IF($D94="","",VLOOKUP($D94,'Girls Si Main Draw Prep'!$A$7:$P$134,2)))</f>
        <v/>
      </c>
      <c r="F94" s="223" t="str">
        <f>IF($D94="","",VLOOKUP($D94,'Girls Si Main Draw Prep'!$A$7:$P$134,3))</f>
        <v/>
      </c>
      <c r="G94" s="223"/>
      <c r="H94" s="223" t="str">
        <f>IF($D94="","",VLOOKUP($D94,'Girls Si Main Draw Prep'!$A$7:$P$134,4))</f>
        <v/>
      </c>
      <c r="I94" s="611"/>
      <c r="J94" s="612"/>
      <c r="K94" s="616"/>
      <c r="L94" s="617" t="s">
        <v>15</v>
      </c>
      <c r="M94" s="618"/>
      <c r="N94" s="607" t="str">
        <f>UPPER(IF(OR(M94="a",M94="as"),L92,IF(OR(M94="b",M94="bs"),L96,)))</f>
        <v/>
      </c>
      <c r="O94" s="623"/>
      <c r="P94" s="609"/>
      <c r="Q94" s="616"/>
      <c r="R94" s="213"/>
    </row>
    <row r="95" spans="1:18" s="50" customFormat="1" ht="9.6" customHeight="1">
      <c r="A95" s="215" t="s">
        <v>164</v>
      </c>
      <c r="B95" s="202" t="str">
        <f>IF($D95="","",VLOOKUP($D95,'Girls Si Main Draw Prep'!$A$7:$P$134,15))</f>
        <v/>
      </c>
      <c r="C95" s="202" t="str">
        <f>IF($D95="","",VLOOKUP($D95,'Girls Si Main Draw Prep'!$A$7:$P$134,16))</f>
        <v/>
      </c>
      <c r="D95" s="203"/>
      <c r="E95" s="223" t="str">
        <f>UPPER(IF($D95="","",VLOOKUP($D95,'Girls Si Main Draw Prep'!$A$7:$P$134,2)))</f>
        <v/>
      </c>
      <c r="F95" s="223" t="str">
        <f>IF($D95="","",VLOOKUP($D95,'Girls Si Main Draw Prep'!$A$7:$P$134,3))</f>
        <v/>
      </c>
      <c r="G95" s="223"/>
      <c r="H95" s="223" t="str">
        <f>IF($D95="","",VLOOKUP($D95,'Girls Si Main Draw Prep'!$A$7:$P$134,4))</f>
        <v/>
      </c>
      <c r="I95" s="606"/>
      <c r="J95" s="607" t="str">
        <f>UPPER(IF(OR(I96="a",I96="as"),E95,IF(OR(I96="b",I96="bs"),E96,)))</f>
        <v/>
      </c>
      <c r="K95" s="608"/>
      <c r="L95" s="619"/>
      <c r="M95" s="620"/>
      <c r="N95" s="612"/>
      <c r="O95" s="609"/>
      <c r="P95" s="609"/>
      <c r="Q95" s="616"/>
      <c r="R95" s="213"/>
    </row>
    <row r="96" spans="1:18" s="50" customFormat="1" ht="9.6" customHeight="1">
      <c r="A96" s="215" t="s">
        <v>165</v>
      </c>
      <c r="B96" s="202" t="str">
        <f>IF($D96="","",VLOOKUP($D96,'Girls Si Main Draw Prep'!$A$7:$P$134,15))</f>
        <v/>
      </c>
      <c r="C96" s="202" t="str">
        <f>IF($D96="","",VLOOKUP($D96,'Girls Si Main Draw Prep'!$A$7:$P$134,16))</f>
        <v/>
      </c>
      <c r="D96" s="203"/>
      <c r="E96" s="223" t="str">
        <f>UPPER(IF($D96="","",VLOOKUP($D96,'Girls Si Main Draw Prep'!$A$7:$P$134,2)))</f>
        <v/>
      </c>
      <c r="F96" s="223" t="str">
        <f>IF($D96="","",VLOOKUP($D96,'Girls Si Main Draw Prep'!$A$7:$P$134,3))</f>
        <v/>
      </c>
      <c r="G96" s="223"/>
      <c r="H96" s="223" t="str">
        <f>IF($D96="","",VLOOKUP($D96,'Girls Si Main Draw Prep'!$A$7:$P$134,4))</f>
        <v/>
      </c>
      <c r="I96" s="611"/>
      <c r="J96" s="612"/>
      <c r="K96" s="613"/>
      <c r="L96" s="607" t="str">
        <f>UPPER(IF(OR(K96="a",K96="as"),J95,IF(OR(K96="b",K96="bs"),J97,)))</f>
        <v/>
      </c>
      <c r="M96" s="622"/>
      <c r="N96" s="609"/>
      <c r="O96" s="609"/>
      <c r="P96" s="609"/>
      <c r="Q96" s="616"/>
      <c r="R96" s="213"/>
    </row>
    <row r="97" spans="1:18" s="50" customFormat="1" ht="9.6" customHeight="1">
      <c r="A97" s="305" t="s">
        <v>166</v>
      </c>
      <c r="B97" s="202" t="str">
        <f>IF($D97="","",VLOOKUP($D97,'Girls Si Main Draw Prep'!$A$7:$P$134,15))</f>
        <v/>
      </c>
      <c r="C97" s="202" t="str">
        <f>IF($D97="","",VLOOKUP($D97,'Girls Si Main Draw Prep'!$A$7:$P$134,16))</f>
        <v/>
      </c>
      <c r="D97" s="203"/>
      <c r="E97" s="223" t="str">
        <f>UPPER(IF($D97="","",VLOOKUP($D97,'Girls Si Main Draw Prep'!$A$7:$P$134,2)))</f>
        <v/>
      </c>
      <c r="F97" s="223" t="str">
        <f>IF($D97="","",VLOOKUP($D97,'Girls Si Main Draw Prep'!$A$7:$P$134,3))</f>
        <v/>
      </c>
      <c r="G97" s="223"/>
      <c r="H97" s="223" t="str">
        <f>IF($D97="","",VLOOKUP($D97,'Girls Si Main Draw Prep'!$A$7:$P$134,4))</f>
        <v/>
      </c>
      <c r="I97" s="606"/>
      <c r="J97" s="607" t="str">
        <f>UPPER(IF(OR(I98="a",I98="as"),E97,IF(OR(I98="b",I98="bs"),E98,)))</f>
        <v/>
      </c>
      <c r="K97" s="623"/>
      <c r="L97" s="612"/>
      <c r="M97" s="616"/>
      <c r="N97" s="609"/>
      <c r="O97" s="609"/>
      <c r="P97" s="609"/>
      <c r="Q97" s="616"/>
      <c r="R97" s="213"/>
    </row>
    <row r="98" spans="1:18" s="50" customFormat="1" ht="9.6" customHeight="1">
      <c r="A98" s="241" t="s">
        <v>167</v>
      </c>
      <c r="B98" s="202" t="str">
        <f>IF($D98="","",VLOOKUP($D98,'Girls Si Main Draw Prep'!$A$7:$P$134,15))</f>
        <v/>
      </c>
      <c r="C98" s="202" t="str">
        <f>IF($D98="","",VLOOKUP($D98,'Girls Si Main Draw Prep'!$A$7:$P$134,16))</f>
        <v/>
      </c>
      <c r="D98" s="203"/>
      <c r="E98" s="204" t="str">
        <f>UPPER(IF($D98="","",VLOOKUP($D98,'Girls Si Main Draw Prep'!$A$7:$P$134,2)))</f>
        <v/>
      </c>
      <c r="F98" s="204" t="str">
        <f>IF($D98="","",VLOOKUP($D98,'Girls Si Main Draw Prep'!$A$7:$P$134,3))</f>
        <v/>
      </c>
      <c r="G98" s="204"/>
      <c r="H98" s="204" t="str">
        <f>IF($D98="","",VLOOKUP($D98,'Girls Si Main Draw Prep'!$A$7:$P$134,4))</f>
        <v/>
      </c>
      <c r="I98" s="611"/>
      <c r="J98" s="612"/>
      <c r="K98" s="609"/>
      <c r="L98" s="616"/>
      <c r="M98" s="624"/>
      <c r="N98" s="616"/>
      <c r="O98" s="616"/>
      <c r="P98" s="616"/>
      <c r="Q98" s="616"/>
      <c r="R98" s="213"/>
    </row>
    <row r="99" spans="1:18" s="50" customFormat="1" ht="9.6" customHeight="1">
      <c r="A99" s="200" t="s">
        <v>168</v>
      </c>
      <c r="B99" s="202" t="str">
        <f>IF($D99="","",VLOOKUP($D99,'Girls Si Main Draw Prep'!$A$7:$P$134,15))</f>
        <v/>
      </c>
      <c r="C99" s="202" t="str">
        <f>IF($D99="","",VLOOKUP($D99,'Girls Si Main Draw Prep'!$A$7:$P$134,16))</f>
        <v/>
      </c>
      <c r="D99" s="203"/>
      <c r="E99" s="204" t="str">
        <f>UPPER(IF($D99="","",VLOOKUP($D99,'Girls Si Main Draw Prep'!$A$7:$P$134,2)))</f>
        <v/>
      </c>
      <c r="F99" s="204" t="str">
        <f>IF($D99="","",VLOOKUP($D99,'Girls Si Main Draw Prep'!$A$7:$P$134,3))</f>
        <v/>
      </c>
      <c r="G99" s="204"/>
      <c r="H99" s="204" t="str">
        <f>IF($D99="","",VLOOKUP($D99,'Girls Si Main Draw Prep'!$A$7:$P$134,4))</f>
        <v/>
      </c>
      <c r="I99" s="606"/>
      <c r="J99" s="607" t="str">
        <f>UPPER(IF(OR(I100="a",I100="as"),E99,IF(OR(I100="b",I100="bs"),E100,)))</f>
        <v/>
      </c>
      <c r="K99" s="608"/>
      <c r="L99" s="609"/>
      <c r="M99" s="609"/>
      <c r="N99" s="609"/>
      <c r="O99" s="609"/>
      <c r="P99" s="609"/>
      <c r="Q99" s="616"/>
      <c r="R99" s="213"/>
    </row>
    <row r="100" spans="1:18" s="50" customFormat="1" ht="9.6" customHeight="1">
      <c r="A100" s="305" t="s">
        <v>169</v>
      </c>
      <c r="B100" s="202" t="str">
        <f>IF($D100="","",VLOOKUP($D100,'Girls Si Main Draw Prep'!$A$7:$P$134,15))</f>
        <v/>
      </c>
      <c r="C100" s="202" t="str">
        <f>IF($D100="","",VLOOKUP($D100,'Girls Si Main Draw Prep'!$A$7:$P$134,16))</f>
        <v/>
      </c>
      <c r="D100" s="203"/>
      <c r="E100" s="223" t="str">
        <f>UPPER(IF($D100="","",VLOOKUP($D100,'Girls Si Main Draw Prep'!$A$7:$P$134,2)))</f>
        <v/>
      </c>
      <c r="F100" s="223" t="str">
        <f>IF($D100="","",VLOOKUP($D100,'Girls Si Main Draw Prep'!$A$7:$P$134,3))</f>
        <v/>
      </c>
      <c r="G100" s="223"/>
      <c r="H100" s="223" t="str">
        <f>IF($D100="","",VLOOKUP($D100,'Girls Si Main Draw Prep'!$A$7:$P$134,4))</f>
        <v/>
      </c>
      <c r="I100" s="611"/>
      <c r="J100" s="612"/>
      <c r="K100" s="613"/>
      <c r="L100" s="607" t="str">
        <f>UPPER(IF(OR(K100="a",K100="as"),J99,IF(OR(K100="b",K100="bs"),J101,)))</f>
        <v/>
      </c>
      <c r="M100" s="608"/>
      <c r="N100" s="609"/>
      <c r="O100" s="609"/>
      <c r="P100" s="609"/>
      <c r="Q100" s="616"/>
      <c r="R100" s="213"/>
    </row>
    <row r="101" spans="1:18" s="50" customFormat="1" ht="9.6" customHeight="1">
      <c r="A101" s="215" t="s">
        <v>170</v>
      </c>
      <c r="B101" s="202" t="str">
        <f>IF($D101="","",VLOOKUP($D101,'Girls Si Main Draw Prep'!$A$7:$P$134,15))</f>
        <v/>
      </c>
      <c r="C101" s="202" t="str">
        <f>IF($D101="","",VLOOKUP($D101,'Girls Si Main Draw Prep'!$A$7:$P$134,16))</f>
        <v/>
      </c>
      <c r="D101" s="203"/>
      <c r="E101" s="223" t="str">
        <f>UPPER(IF($D101="","",VLOOKUP($D101,'Girls Si Main Draw Prep'!$A$7:$P$134,2)))</f>
        <v/>
      </c>
      <c r="F101" s="223" t="str">
        <f>IF($D101="","",VLOOKUP($D101,'Girls Si Main Draw Prep'!$A$7:$P$134,3))</f>
        <v/>
      </c>
      <c r="G101" s="223"/>
      <c r="H101" s="223" t="str">
        <f>IF($D101="","",VLOOKUP($D101,'Girls Si Main Draw Prep'!$A$7:$P$134,4))</f>
        <v/>
      </c>
      <c r="I101" s="606"/>
      <c r="J101" s="607" t="str">
        <f>UPPER(IF(OR(I102="a",I102="as"),E101,IF(OR(I102="b",I102="bs"),E102,)))</f>
        <v/>
      </c>
      <c r="K101" s="614"/>
      <c r="L101" s="612"/>
      <c r="M101" s="615"/>
      <c r="N101" s="609"/>
      <c r="O101" s="609"/>
      <c r="P101" s="609"/>
      <c r="Q101" s="616"/>
      <c r="R101" s="213"/>
    </row>
    <row r="102" spans="1:18" s="50" customFormat="1" ht="9.6" customHeight="1">
      <c r="A102" s="215" t="s">
        <v>171</v>
      </c>
      <c r="B102" s="202" t="str">
        <f>IF($D102="","",VLOOKUP($D102,'Girls Si Main Draw Prep'!$A$7:$P$134,15))</f>
        <v/>
      </c>
      <c r="C102" s="202" t="str">
        <f>IF($D102="","",VLOOKUP($D102,'Girls Si Main Draw Prep'!$A$7:$P$134,16))</f>
        <v/>
      </c>
      <c r="D102" s="203"/>
      <c r="E102" s="223" t="str">
        <f>UPPER(IF($D102="","",VLOOKUP($D102,'Girls Si Main Draw Prep'!$A$7:$P$134,2)))</f>
        <v/>
      </c>
      <c r="F102" s="223" t="str">
        <f>IF($D102="","",VLOOKUP($D102,'Girls Si Main Draw Prep'!$A$7:$P$134,3))</f>
        <v/>
      </c>
      <c r="G102" s="223"/>
      <c r="H102" s="223" t="str">
        <f>IF($D102="","",VLOOKUP($D102,'Girls Si Main Draw Prep'!$A$7:$P$134,4))</f>
        <v/>
      </c>
      <c r="I102" s="611"/>
      <c r="J102" s="612"/>
      <c r="K102" s="616"/>
      <c r="L102" s="617" t="s">
        <v>15</v>
      </c>
      <c r="M102" s="618"/>
      <c r="N102" s="607" t="str">
        <f>UPPER(IF(OR(M102="a",M102="as"),L100,IF(OR(M102="b",M102="bs"),L104,)))</f>
        <v/>
      </c>
      <c r="O102" s="608"/>
      <c r="P102" s="609"/>
      <c r="Q102" s="609"/>
      <c r="R102" s="213"/>
    </row>
    <row r="103" spans="1:18" s="50" customFormat="1" ht="9.6" customHeight="1">
      <c r="A103" s="215" t="s">
        <v>172</v>
      </c>
      <c r="B103" s="202" t="str">
        <f>IF($D103="","",VLOOKUP($D103,'Girls Si Main Draw Prep'!$A$7:$P$134,15))</f>
        <v/>
      </c>
      <c r="C103" s="202" t="str">
        <f>IF($D103="","",VLOOKUP($D103,'Girls Si Main Draw Prep'!$A$7:$P$134,16))</f>
        <v/>
      </c>
      <c r="D103" s="203"/>
      <c r="E103" s="223" t="str">
        <f>UPPER(IF($D103="","",VLOOKUP($D103,'Girls Si Main Draw Prep'!$A$7:$P$134,2)))</f>
        <v/>
      </c>
      <c r="F103" s="223" t="str">
        <f>IF($D103="","",VLOOKUP($D103,'Girls Si Main Draw Prep'!$A$7:$P$134,3))</f>
        <v/>
      </c>
      <c r="G103" s="223"/>
      <c r="H103" s="223" t="str">
        <f>IF($D103="","",VLOOKUP($D103,'Girls Si Main Draw Prep'!$A$7:$P$134,4))</f>
        <v/>
      </c>
      <c r="I103" s="606"/>
      <c r="J103" s="607" t="str">
        <f>UPPER(IF(OR(I104="a",I104="as"),E103,IF(OR(I104="b",I104="bs"),E104,)))</f>
        <v/>
      </c>
      <c r="K103" s="608"/>
      <c r="L103" s="619"/>
      <c r="M103" s="620"/>
      <c r="N103" s="612"/>
      <c r="O103" s="621"/>
      <c r="P103" s="609"/>
      <c r="Q103" s="609"/>
      <c r="R103" s="213"/>
    </row>
    <row r="104" spans="1:18" s="50" customFormat="1" ht="9.6" customHeight="1">
      <c r="A104" s="215" t="s">
        <v>173</v>
      </c>
      <c r="B104" s="202" t="str">
        <f>IF($D104="","",VLOOKUP($D104,'Girls Si Main Draw Prep'!$A$7:$P$134,15))</f>
        <v/>
      </c>
      <c r="C104" s="202" t="str">
        <f>IF($D104="","",VLOOKUP($D104,'Girls Si Main Draw Prep'!$A$7:$P$134,16))</f>
        <v/>
      </c>
      <c r="D104" s="203"/>
      <c r="E104" s="223" t="str">
        <f>UPPER(IF($D104="","",VLOOKUP($D104,'Girls Si Main Draw Prep'!$A$7:$P$134,2)))</f>
        <v/>
      </c>
      <c r="F104" s="223" t="str">
        <f>IF($D104="","",VLOOKUP($D104,'Girls Si Main Draw Prep'!$A$7:$P$134,3))</f>
        <v/>
      </c>
      <c r="G104" s="223"/>
      <c r="H104" s="223" t="str">
        <f>IF($D104="","",VLOOKUP($D104,'Girls Si Main Draw Prep'!$A$7:$P$134,4))</f>
        <v/>
      </c>
      <c r="I104" s="611"/>
      <c r="J104" s="612"/>
      <c r="K104" s="613"/>
      <c r="L104" s="607" t="str">
        <f>UPPER(IF(OR(K104="a",K104="as"),J103,IF(OR(K104="b",K104="bs"),J105,)))</f>
        <v/>
      </c>
      <c r="M104" s="622"/>
      <c r="N104" s="609"/>
      <c r="O104" s="615"/>
      <c r="P104" s="609"/>
      <c r="Q104" s="609"/>
      <c r="R104" s="213"/>
    </row>
    <row r="105" spans="1:18" s="50" customFormat="1" ht="9.6" customHeight="1">
      <c r="A105" s="305" t="s">
        <v>174</v>
      </c>
      <c r="B105" s="202" t="str">
        <f>IF($D105="","",VLOOKUP($D105,'Girls Si Main Draw Prep'!$A$7:$P$134,15))</f>
        <v/>
      </c>
      <c r="C105" s="202" t="str">
        <f>IF($D105="","",VLOOKUP($D105,'Girls Si Main Draw Prep'!$A$7:$P$134,16))</f>
        <v/>
      </c>
      <c r="D105" s="203"/>
      <c r="E105" s="223" t="str">
        <f>UPPER(IF($D105="","",VLOOKUP($D105,'Girls Si Main Draw Prep'!$A$7:$P$134,2)))</f>
        <v/>
      </c>
      <c r="F105" s="223" t="str">
        <f>IF($D105="","",VLOOKUP($D105,'Girls Si Main Draw Prep'!$A$7:$P$134,3))</f>
        <v/>
      </c>
      <c r="G105" s="223"/>
      <c r="H105" s="223" t="str">
        <f>IF($D105="","",VLOOKUP($D105,'Girls Si Main Draw Prep'!$A$7:$P$134,4))</f>
        <v/>
      </c>
      <c r="I105" s="606"/>
      <c r="J105" s="607" t="str">
        <f>UPPER(IF(OR(I106="a",I106="as"),E105,IF(OR(I106="b",I106="bs"),E106,)))</f>
        <v/>
      </c>
      <c r="K105" s="623"/>
      <c r="L105" s="612"/>
      <c r="M105" s="616"/>
      <c r="N105" s="609"/>
      <c r="O105" s="615"/>
      <c r="P105" s="609"/>
      <c r="Q105" s="609"/>
      <c r="R105" s="213"/>
    </row>
    <row r="106" spans="1:18" s="50" customFormat="1" ht="9.6" customHeight="1">
      <c r="A106" s="305" t="s">
        <v>175</v>
      </c>
      <c r="B106" s="202" t="str">
        <f>IF($D106="","",VLOOKUP($D106,'Girls Si Main Draw Prep'!$A$7:$P$134,15))</f>
        <v/>
      </c>
      <c r="C106" s="202" t="str">
        <f>IF($D106="","",VLOOKUP($D106,'Girls Si Main Draw Prep'!$A$7:$P$134,16))</f>
        <v/>
      </c>
      <c r="D106" s="203"/>
      <c r="E106" s="223" t="str">
        <f>UPPER(IF($D106="","",VLOOKUP($D106,'Girls Si Main Draw Prep'!$A$7:$P$134,2)))</f>
        <v/>
      </c>
      <c r="F106" s="223" t="str">
        <f>IF($D106="","",VLOOKUP($D106,'Girls Si Main Draw Prep'!$A$7:$P$134,3))</f>
        <v/>
      </c>
      <c r="G106" s="223"/>
      <c r="H106" s="223" t="str">
        <f>IF($D106="","",VLOOKUP($D106,'Girls Si Main Draw Prep'!$A$7:$P$134,4))</f>
        <v/>
      </c>
      <c r="I106" s="611"/>
      <c r="J106" s="612"/>
      <c r="K106" s="609"/>
      <c r="L106" s="616"/>
      <c r="M106" s="624"/>
      <c r="N106" s="617" t="s">
        <v>15</v>
      </c>
      <c r="O106" s="618"/>
      <c r="P106" s="607" t="str">
        <f>UPPER(IF(OR(O106="a",O106="as"),N102,IF(OR(O106="b",O106="bs"),N110,)))</f>
        <v/>
      </c>
      <c r="Q106" s="608"/>
      <c r="R106" s="213"/>
    </row>
    <row r="107" spans="1:18" s="50" customFormat="1" ht="9.6" customHeight="1">
      <c r="A107" s="305" t="s">
        <v>176</v>
      </c>
      <c r="B107" s="202" t="str">
        <f>IF($D107="","",VLOOKUP($D107,'Girls Si Main Draw Prep'!$A$7:$P$134,15))</f>
        <v/>
      </c>
      <c r="C107" s="202" t="str">
        <f>IF($D107="","",VLOOKUP($D107,'Girls Si Main Draw Prep'!$A$7:$P$134,16))</f>
        <v/>
      </c>
      <c r="D107" s="203"/>
      <c r="E107" s="223" t="str">
        <f>UPPER(IF($D107="","",VLOOKUP($D107,'Girls Si Main Draw Prep'!$A$7:$P$134,2)))</f>
        <v/>
      </c>
      <c r="F107" s="223" t="str">
        <f>IF($D107="","",VLOOKUP($D107,'Girls Si Main Draw Prep'!$A$7:$P$134,3))</f>
        <v/>
      </c>
      <c r="G107" s="223"/>
      <c r="H107" s="223" t="str">
        <f>IF($D107="","",VLOOKUP($D107,'Girls Si Main Draw Prep'!$A$7:$P$134,4))</f>
        <v/>
      </c>
      <c r="I107" s="606"/>
      <c r="J107" s="607" t="str">
        <f>UPPER(IF(OR(I108="a",I108="as"),E107,IF(OR(I108="b",I108="bs"),E108,)))</f>
        <v/>
      </c>
      <c r="K107" s="608"/>
      <c r="L107" s="609"/>
      <c r="M107" s="609"/>
      <c r="N107" s="609"/>
      <c r="O107" s="615"/>
      <c r="P107" s="612"/>
      <c r="Q107" s="616"/>
      <c r="R107" s="213"/>
    </row>
    <row r="108" spans="1:18" s="50" customFormat="1" ht="9.6" customHeight="1">
      <c r="A108" s="305" t="s">
        <v>177</v>
      </c>
      <c r="B108" s="202" t="str">
        <f>IF($D108="","",VLOOKUP($D108,'Girls Si Main Draw Prep'!$A$7:$P$134,15))</f>
        <v/>
      </c>
      <c r="C108" s="202" t="str">
        <f>IF($D108="","",VLOOKUP($D108,'Girls Si Main Draw Prep'!$A$7:$P$134,16))</f>
        <v/>
      </c>
      <c r="D108" s="203"/>
      <c r="E108" s="223" t="str">
        <f>UPPER(IF($D108="","",VLOOKUP($D108,'Girls Si Main Draw Prep'!$A$7:$P$134,2)))</f>
        <v/>
      </c>
      <c r="F108" s="223" t="str">
        <f>IF($D108="","",VLOOKUP($D108,'Girls Si Main Draw Prep'!$A$7:$P$134,3))</f>
        <v/>
      </c>
      <c r="G108" s="223"/>
      <c r="H108" s="223" t="str">
        <f>IF($D108="","",VLOOKUP($D108,'Girls Si Main Draw Prep'!$A$7:$P$134,4))</f>
        <v/>
      </c>
      <c r="I108" s="611"/>
      <c r="J108" s="612"/>
      <c r="K108" s="613"/>
      <c r="L108" s="607" t="str">
        <f>UPPER(IF(OR(K108="a",K108="as"),J107,IF(OR(K108="b",K108="bs"),J109,)))</f>
        <v/>
      </c>
      <c r="M108" s="608"/>
      <c r="N108" s="609"/>
      <c r="O108" s="615"/>
      <c r="P108" s="609"/>
      <c r="Q108" s="616"/>
      <c r="R108" s="213"/>
    </row>
    <row r="109" spans="1:18" s="50" customFormat="1" ht="9.6" customHeight="1">
      <c r="A109" s="215" t="s">
        <v>178</v>
      </c>
      <c r="B109" s="202" t="str">
        <f>IF($D109="","",VLOOKUP($D109,'Girls Si Main Draw Prep'!$A$7:$P$134,15))</f>
        <v/>
      </c>
      <c r="C109" s="202" t="str">
        <f>IF($D109="","",VLOOKUP($D109,'Girls Si Main Draw Prep'!$A$7:$P$134,16))</f>
        <v/>
      </c>
      <c r="D109" s="203"/>
      <c r="E109" s="223" t="str">
        <f>UPPER(IF($D109="","",VLOOKUP($D109,'Girls Si Main Draw Prep'!$A$7:$P$134,2)))</f>
        <v/>
      </c>
      <c r="F109" s="223" t="str">
        <f>IF($D109="","",VLOOKUP($D109,'Girls Si Main Draw Prep'!$A$7:$P$134,3))</f>
        <v/>
      </c>
      <c r="G109" s="223"/>
      <c r="H109" s="223" t="str">
        <f>IF($D109="","",VLOOKUP($D109,'Girls Si Main Draw Prep'!$A$7:$P$134,4))</f>
        <v/>
      </c>
      <c r="I109" s="606"/>
      <c r="J109" s="607" t="str">
        <f>UPPER(IF(OR(I110="a",I110="as"),E109,IF(OR(I110="b",I110="bs"),E110,)))</f>
        <v/>
      </c>
      <c r="K109" s="614"/>
      <c r="L109" s="612"/>
      <c r="M109" s="615"/>
      <c r="N109" s="609"/>
      <c r="O109" s="615"/>
      <c r="P109" s="609"/>
      <c r="Q109" s="616"/>
      <c r="R109" s="213"/>
    </row>
    <row r="110" spans="1:18" s="50" customFormat="1" ht="9.6" customHeight="1">
      <c r="A110" s="215" t="s">
        <v>179</v>
      </c>
      <c r="B110" s="202" t="str">
        <f>IF($D110="","",VLOOKUP($D110,'Girls Si Main Draw Prep'!$A$7:$P$134,15))</f>
        <v/>
      </c>
      <c r="C110" s="202" t="str">
        <f>IF($D110="","",VLOOKUP($D110,'Girls Si Main Draw Prep'!$A$7:$P$134,16))</f>
        <v/>
      </c>
      <c r="D110" s="203"/>
      <c r="E110" s="223" t="str">
        <f>UPPER(IF($D110="","",VLOOKUP($D110,'Girls Si Main Draw Prep'!$A$7:$P$134,2)))</f>
        <v/>
      </c>
      <c r="F110" s="223" t="str">
        <f>IF($D110="","",VLOOKUP($D110,'Girls Si Main Draw Prep'!$A$7:$P$134,3))</f>
        <v/>
      </c>
      <c r="G110" s="223"/>
      <c r="H110" s="223" t="str">
        <f>IF($D110="","",VLOOKUP($D110,'Girls Si Main Draw Prep'!$A$7:$P$134,4))</f>
        <v/>
      </c>
      <c r="I110" s="611"/>
      <c r="J110" s="612"/>
      <c r="K110" s="616"/>
      <c r="L110" s="617" t="s">
        <v>15</v>
      </c>
      <c r="M110" s="618"/>
      <c r="N110" s="607" t="str">
        <f>UPPER(IF(OR(M110="a",M110="as"),L108,IF(OR(M110="b",M110="bs"),L112,)))</f>
        <v/>
      </c>
      <c r="O110" s="623"/>
      <c r="P110" s="609"/>
      <c r="Q110" s="616"/>
      <c r="R110" s="213"/>
    </row>
    <row r="111" spans="1:18" s="50" customFormat="1" ht="9.6" customHeight="1">
      <c r="A111" s="215" t="s">
        <v>180</v>
      </c>
      <c r="B111" s="202" t="str">
        <f>IF($D111="","",VLOOKUP($D111,'Girls Si Main Draw Prep'!$A$7:$P$134,15))</f>
        <v/>
      </c>
      <c r="C111" s="202" t="str">
        <f>IF($D111="","",VLOOKUP($D111,'Girls Si Main Draw Prep'!$A$7:$P$134,16))</f>
        <v/>
      </c>
      <c r="D111" s="203"/>
      <c r="E111" s="223" t="str">
        <f>UPPER(IF($D111="","",VLOOKUP($D111,'Girls Si Main Draw Prep'!$A$7:$P$134,2)))</f>
        <v/>
      </c>
      <c r="F111" s="223" t="str">
        <f>IF($D111="","",VLOOKUP($D111,'Girls Si Main Draw Prep'!$A$7:$P$134,3))</f>
        <v/>
      </c>
      <c r="G111" s="223"/>
      <c r="H111" s="223" t="str">
        <f>IF($D111="","",VLOOKUP($D111,'Girls Si Main Draw Prep'!$A$7:$P$134,4))</f>
        <v/>
      </c>
      <c r="I111" s="606"/>
      <c r="J111" s="607" t="str">
        <f>UPPER(IF(OR(I112="a",I112="as"),E111,IF(OR(I112="b",I112="bs"),E112,)))</f>
        <v/>
      </c>
      <c r="K111" s="608"/>
      <c r="L111" s="619"/>
      <c r="M111" s="620"/>
      <c r="N111" s="612"/>
      <c r="O111" s="609"/>
      <c r="P111" s="609"/>
      <c r="Q111" s="609"/>
      <c r="R111" s="213"/>
    </row>
    <row r="112" spans="1:18" s="50" customFormat="1" ht="9.6" customHeight="1">
      <c r="A112" s="215" t="s">
        <v>181</v>
      </c>
      <c r="B112" s="202" t="str">
        <f>IF($D112="","",VLOOKUP($D112,'Girls Si Main Draw Prep'!$A$7:$P$134,15))</f>
        <v/>
      </c>
      <c r="C112" s="202" t="str">
        <f>IF($D112="","",VLOOKUP($D112,'Girls Si Main Draw Prep'!$A$7:$P$134,16))</f>
        <v/>
      </c>
      <c r="D112" s="203"/>
      <c r="E112" s="223" t="str">
        <f>UPPER(IF($D112="","",VLOOKUP($D112,'Girls Si Main Draw Prep'!$A$7:$P$134,2)))</f>
        <v/>
      </c>
      <c r="F112" s="223" t="str">
        <f>IF($D112="","",VLOOKUP($D112,'Girls Si Main Draw Prep'!$A$7:$P$134,3))</f>
        <v/>
      </c>
      <c r="G112" s="223"/>
      <c r="H112" s="223" t="str">
        <f>IF($D112="","",VLOOKUP($D112,'Girls Si Main Draw Prep'!$A$7:$P$134,4))</f>
        <v/>
      </c>
      <c r="I112" s="611"/>
      <c r="J112" s="612"/>
      <c r="K112" s="613"/>
      <c r="L112" s="607" t="str">
        <f>UPPER(IF(OR(K112="a",K112="as"),J111,IF(OR(K112="b",K112="bs"),J113,)))</f>
        <v/>
      </c>
      <c r="M112" s="622"/>
      <c r="N112" s="609"/>
      <c r="O112" s="609"/>
      <c r="P112" s="609"/>
      <c r="Q112" s="609"/>
      <c r="R112" s="213"/>
    </row>
    <row r="113" spans="1:18" s="50" customFormat="1" ht="9.6" customHeight="1">
      <c r="A113" s="305" t="s">
        <v>182</v>
      </c>
      <c r="B113" s="202" t="str">
        <f>IF($D113="","",VLOOKUP($D113,'Girls Si Main Draw Prep'!$A$7:$P$134,15))</f>
        <v/>
      </c>
      <c r="C113" s="202" t="str">
        <f>IF($D113="","",VLOOKUP($D113,'Girls Si Main Draw Prep'!$A$7:$P$134,16))</f>
        <v/>
      </c>
      <c r="D113" s="203"/>
      <c r="E113" s="223" t="str">
        <f>UPPER(IF($D113="","",VLOOKUP($D113,'Girls Si Main Draw Prep'!$A$7:$P$134,2)))</f>
        <v/>
      </c>
      <c r="F113" s="223" t="str">
        <f>IF($D113="","",VLOOKUP($D113,'Girls Si Main Draw Prep'!$A$7:$P$134,3))</f>
        <v/>
      </c>
      <c r="G113" s="223"/>
      <c r="H113" s="223" t="str">
        <f>IF($D113="","",VLOOKUP($D113,'Girls Si Main Draw Prep'!$A$7:$P$134,4))</f>
        <v/>
      </c>
      <c r="I113" s="606"/>
      <c r="J113" s="607" t="str">
        <f>UPPER(IF(OR(I114="a",I114="as"),E113,IF(OR(I114="b",I114="bs"),E114,)))</f>
        <v/>
      </c>
      <c r="K113" s="623"/>
      <c r="L113" s="612"/>
      <c r="M113" s="616"/>
      <c r="N113" s="609"/>
      <c r="O113" s="609"/>
      <c r="P113" s="609"/>
      <c r="Q113" s="609"/>
      <c r="R113" s="213"/>
    </row>
    <row r="114" spans="1:18" s="50" customFormat="1" ht="9.6" customHeight="1">
      <c r="A114" s="241" t="s">
        <v>183</v>
      </c>
      <c r="B114" s="202" t="str">
        <f>IF($D114="","",VLOOKUP($D114,'Girls Si Main Draw Prep'!$A$7:$P$134,15))</f>
        <v/>
      </c>
      <c r="C114" s="202" t="str">
        <f>IF($D114="","",VLOOKUP($D114,'Girls Si Main Draw Prep'!$A$7:$P$134,16))</f>
        <v/>
      </c>
      <c r="D114" s="203"/>
      <c r="E114" s="204" t="str">
        <f>UPPER(IF($D114="","",VLOOKUP($D114,'Girls Si Main Draw Prep'!$A$7:$P$134,2)))</f>
        <v/>
      </c>
      <c r="F114" s="204" t="str">
        <f>IF($D114="","",VLOOKUP($D114,'Girls Si Main Draw Prep'!$A$7:$P$134,3))</f>
        <v/>
      </c>
      <c r="G114" s="204"/>
      <c r="H114" s="204" t="str">
        <f>IF($D114="","",VLOOKUP($D114,'Girls Si Main Draw Prep'!$A$7:$P$134,4))</f>
        <v/>
      </c>
      <c r="I114" s="611"/>
      <c r="J114" s="612"/>
      <c r="K114" s="609"/>
      <c r="L114" s="616"/>
      <c r="M114" s="624"/>
      <c r="N114" s="616"/>
      <c r="O114" s="616"/>
      <c r="P114" s="609"/>
      <c r="Q114" s="609"/>
      <c r="R114" s="213"/>
    </row>
    <row r="115" spans="1:18" s="50" customFormat="1" ht="9.6" customHeight="1">
      <c r="A115" s="200" t="s">
        <v>184</v>
      </c>
      <c r="B115" s="202" t="str">
        <f>IF($D115="","",VLOOKUP($D115,'Girls Si Main Draw Prep'!$A$7:$P$134,15))</f>
        <v/>
      </c>
      <c r="C115" s="202" t="str">
        <f>IF($D115="","",VLOOKUP($D115,'Girls Si Main Draw Prep'!$A$7:$P$134,16))</f>
        <v/>
      </c>
      <c r="D115" s="203"/>
      <c r="E115" s="204" t="str">
        <f>UPPER(IF($D115="","",VLOOKUP($D115,'Girls Si Main Draw Prep'!$A$7:$P$134,2)))</f>
        <v/>
      </c>
      <c r="F115" s="204" t="str">
        <f>IF($D115="","",VLOOKUP($D115,'Girls Si Main Draw Prep'!$A$7:$P$134,3))</f>
        <v/>
      </c>
      <c r="G115" s="204"/>
      <c r="H115" s="204" t="str">
        <f>IF($D115="","",VLOOKUP($D115,'Girls Si Main Draw Prep'!$A$7:$P$134,4))</f>
        <v/>
      </c>
      <c r="I115" s="606"/>
      <c r="J115" s="607" t="str">
        <f>UPPER(IF(OR(I116="a",I116="as"),E115,IF(OR(I116="b",I116="bs"),E116,)))</f>
        <v/>
      </c>
      <c r="K115" s="608"/>
      <c r="L115" s="609"/>
      <c r="M115" s="609"/>
      <c r="N115" s="609"/>
      <c r="O115" s="609"/>
      <c r="P115" s="609"/>
      <c r="Q115" s="609"/>
      <c r="R115" s="213"/>
    </row>
    <row r="116" spans="1:18" s="50" customFormat="1" ht="9.6" customHeight="1">
      <c r="A116" s="305" t="s">
        <v>185</v>
      </c>
      <c r="B116" s="202" t="str">
        <f>IF($D116="","",VLOOKUP($D116,'Girls Si Main Draw Prep'!$A$7:$P$134,15))</f>
        <v/>
      </c>
      <c r="C116" s="202" t="str">
        <f>IF($D116="","",VLOOKUP($D116,'Girls Si Main Draw Prep'!$A$7:$P$134,16))</f>
        <v/>
      </c>
      <c r="D116" s="203"/>
      <c r="E116" s="223" t="str">
        <f>UPPER(IF($D116="","",VLOOKUP($D116,'Girls Si Main Draw Prep'!$A$7:$P$134,2)))</f>
        <v/>
      </c>
      <c r="F116" s="223" t="str">
        <f>IF($D116="","",VLOOKUP($D116,'Girls Si Main Draw Prep'!$A$7:$P$134,3))</f>
        <v/>
      </c>
      <c r="G116" s="223"/>
      <c r="H116" s="223" t="str">
        <f>IF($D116="","",VLOOKUP($D116,'Girls Si Main Draw Prep'!$A$7:$P$134,4))</f>
        <v/>
      </c>
      <c r="I116" s="611"/>
      <c r="J116" s="612"/>
      <c r="K116" s="613"/>
      <c r="L116" s="607" t="str">
        <f>UPPER(IF(OR(K116="a",K116="as"),J115,IF(OR(K116="b",K116="bs"),J117,)))</f>
        <v/>
      </c>
      <c r="M116" s="608"/>
      <c r="N116" s="609"/>
      <c r="O116" s="609"/>
      <c r="P116" s="609"/>
      <c r="Q116" s="609"/>
      <c r="R116" s="213"/>
    </row>
    <row r="117" spans="1:18" s="50" customFormat="1" ht="9.6" customHeight="1">
      <c r="A117" s="215" t="s">
        <v>186</v>
      </c>
      <c r="B117" s="202" t="str">
        <f>IF($D117="","",VLOOKUP($D117,'Girls Si Main Draw Prep'!$A$7:$P$134,15))</f>
        <v/>
      </c>
      <c r="C117" s="202" t="str">
        <f>IF($D117="","",VLOOKUP($D117,'Girls Si Main Draw Prep'!$A$7:$P$134,16))</f>
        <v/>
      </c>
      <c r="D117" s="203"/>
      <c r="E117" s="223" t="str">
        <f>UPPER(IF($D117="","",VLOOKUP($D117,'Girls Si Main Draw Prep'!$A$7:$P$134,2)))</f>
        <v/>
      </c>
      <c r="F117" s="223" t="str">
        <f>IF($D117="","",VLOOKUP($D117,'Girls Si Main Draw Prep'!$A$7:$P$134,3))</f>
        <v/>
      </c>
      <c r="G117" s="223"/>
      <c r="H117" s="223" t="str">
        <f>IF($D117="","",VLOOKUP($D117,'Girls Si Main Draw Prep'!$A$7:$P$134,4))</f>
        <v/>
      </c>
      <c r="I117" s="606"/>
      <c r="J117" s="607" t="str">
        <f>UPPER(IF(OR(I118="a",I118="as"),E117,IF(OR(I118="b",I118="bs"),E118,)))</f>
        <v/>
      </c>
      <c r="K117" s="614"/>
      <c r="L117" s="612"/>
      <c r="M117" s="615"/>
      <c r="N117" s="609"/>
      <c r="O117" s="609"/>
      <c r="P117" s="609"/>
      <c r="Q117" s="609"/>
      <c r="R117" s="213"/>
    </row>
    <row r="118" spans="1:18" s="50" customFormat="1" ht="9.6" customHeight="1">
      <c r="A118" s="215" t="s">
        <v>187</v>
      </c>
      <c r="B118" s="202" t="str">
        <f>IF($D118="","",VLOOKUP($D118,'Girls Si Main Draw Prep'!$A$7:$P$134,15))</f>
        <v/>
      </c>
      <c r="C118" s="202" t="str">
        <f>IF($D118="","",VLOOKUP($D118,'Girls Si Main Draw Prep'!$A$7:$P$134,16))</f>
        <v/>
      </c>
      <c r="D118" s="203"/>
      <c r="E118" s="223" t="str">
        <f>UPPER(IF($D118="","",VLOOKUP($D118,'Girls Si Main Draw Prep'!$A$7:$P$134,2)))</f>
        <v/>
      </c>
      <c r="F118" s="223" t="str">
        <f>IF($D118="","",VLOOKUP($D118,'Girls Si Main Draw Prep'!$A$7:$P$134,3))</f>
        <v/>
      </c>
      <c r="G118" s="223"/>
      <c r="H118" s="223" t="str">
        <f>IF($D118="","",VLOOKUP($D118,'Girls Si Main Draw Prep'!$A$7:$P$134,4))</f>
        <v/>
      </c>
      <c r="I118" s="611"/>
      <c r="J118" s="612"/>
      <c r="K118" s="616"/>
      <c r="L118" s="617" t="s">
        <v>15</v>
      </c>
      <c r="M118" s="618"/>
      <c r="N118" s="607" t="str">
        <f>UPPER(IF(OR(M118="a",M118="as"),L116,IF(OR(M118="b",M118="bs"),L120,)))</f>
        <v/>
      </c>
      <c r="O118" s="608"/>
      <c r="P118" s="609"/>
      <c r="Q118" s="609"/>
      <c r="R118" s="213"/>
    </row>
    <row r="119" spans="1:18" s="50" customFormat="1" ht="9.6" customHeight="1">
      <c r="A119" s="215" t="s">
        <v>188</v>
      </c>
      <c r="B119" s="202" t="str">
        <f>IF($D119="","",VLOOKUP($D119,'Girls Si Main Draw Prep'!$A$7:$P$134,15))</f>
        <v/>
      </c>
      <c r="C119" s="202" t="str">
        <f>IF($D119="","",VLOOKUP($D119,'Girls Si Main Draw Prep'!$A$7:$P$134,16))</f>
        <v/>
      </c>
      <c r="D119" s="203"/>
      <c r="E119" s="223" t="str">
        <f>UPPER(IF($D119="","",VLOOKUP($D119,'Girls Si Main Draw Prep'!$A$7:$P$134,2)))</f>
        <v/>
      </c>
      <c r="F119" s="223" t="str">
        <f>IF($D119="","",VLOOKUP($D119,'Girls Si Main Draw Prep'!$A$7:$P$134,3))</f>
        <v/>
      </c>
      <c r="G119" s="223"/>
      <c r="H119" s="223" t="str">
        <f>IF($D119="","",VLOOKUP($D119,'Girls Si Main Draw Prep'!$A$7:$P$134,4))</f>
        <v/>
      </c>
      <c r="I119" s="606"/>
      <c r="J119" s="607" t="str">
        <f>UPPER(IF(OR(I120="a",I120="as"),E119,IF(OR(I120="b",I120="bs"),E120,)))</f>
        <v/>
      </c>
      <c r="K119" s="608"/>
      <c r="L119" s="619"/>
      <c r="M119" s="620"/>
      <c r="N119" s="612"/>
      <c r="O119" s="621"/>
      <c r="P119" s="609"/>
      <c r="Q119" s="609"/>
      <c r="R119" s="213"/>
    </row>
    <row r="120" spans="1:18" s="50" customFormat="1" ht="9.6" customHeight="1">
      <c r="A120" s="215" t="s">
        <v>189</v>
      </c>
      <c r="B120" s="202" t="str">
        <f>IF($D120="","",VLOOKUP($D120,'Girls Si Main Draw Prep'!$A$7:$P$134,15))</f>
        <v/>
      </c>
      <c r="C120" s="202" t="str">
        <f>IF($D120="","",VLOOKUP($D120,'Girls Si Main Draw Prep'!$A$7:$P$134,16))</f>
        <v/>
      </c>
      <c r="D120" s="203"/>
      <c r="E120" s="223" t="str">
        <f>UPPER(IF($D120="","",VLOOKUP($D120,'Girls Si Main Draw Prep'!$A$7:$P$134,2)))</f>
        <v/>
      </c>
      <c r="F120" s="223" t="str">
        <f>IF($D120="","",VLOOKUP($D120,'Girls Si Main Draw Prep'!$A$7:$P$134,3))</f>
        <v/>
      </c>
      <c r="G120" s="223"/>
      <c r="H120" s="223" t="str">
        <f>IF($D120="","",VLOOKUP($D120,'Girls Si Main Draw Prep'!$A$7:$P$134,4))</f>
        <v/>
      </c>
      <c r="I120" s="611"/>
      <c r="J120" s="612"/>
      <c r="K120" s="613"/>
      <c r="L120" s="607" t="str">
        <f>UPPER(IF(OR(K120="a",K120="as"),J119,IF(OR(K120="b",K120="bs"),J121,)))</f>
        <v/>
      </c>
      <c r="M120" s="622"/>
      <c r="N120" s="609"/>
      <c r="O120" s="615"/>
      <c r="P120" s="609"/>
      <c r="Q120" s="609"/>
      <c r="R120" s="213"/>
    </row>
    <row r="121" spans="1:18" s="50" customFormat="1" ht="9.6" customHeight="1">
      <c r="A121" s="305" t="s">
        <v>190</v>
      </c>
      <c r="B121" s="202" t="str">
        <f>IF($D121="","",VLOOKUP($D121,'Girls Si Main Draw Prep'!$A$7:$P$134,15))</f>
        <v/>
      </c>
      <c r="C121" s="202" t="str">
        <f>IF($D121="","",VLOOKUP($D121,'Girls Si Main Draw Prep'!$A$7:$P$134,16))</f>
        <v/>
      </c>
      <c r="D121" s="203"/>
      <c r="E121" s="223" t="str">
        <f>UPPER(IF($D121="","",VLOOKUP($D121,'Girls Si Main Draw Prep'!$A$7:$P$134,2)))</f>
        <v/>
      </c>
      <c r="F121" s="223" t="str">
        <f>IF($D121="","",VLOOKUP($D121,'Girls Si Main Draw Prep'!$A$7:$P$134,3))</f>
        <v/>
      </c>
      <c r="G121" s="223"/>
      <c r="H121" s="223" t="str">
        <f>IF($D121="","",VLOOKUP($D121,'Girls Si Main Draw Prep'!$A$7:$P$134,4))</f>
        <v/>
      </c>
      <c r="I121" s="606"/>
      <c r="J121" s="607" t="str">
        <f>UPPER(IF(OR(I122="a",I122="as"),E121,IF(OR(I122="b",I122="bs"),E122,)))</f>
        <v/>
      </c>
      <c r="K121" s="623"/>
      <c r="L121" s="612"/>
      <c r="M121" s="616"/>
      <c r="N121" s="609"/>
      <c r="O121" s="615"/>
      <c r="P121" s="609"/>
      <c r="Q121" s="609"/>
      <c r="R121" s="213"/>
    </row>
    <row r="122" spans="1:18" s="50" customFormat="1" ht="9.6" customHeight="1">
      <c r="A122" s="305" t="s">
        <v>191</v>
      </c>
      <c r="B122" s="202" t="str">
        <f>IF($D122="","",VLOOKUP($D122,'Girls Si Main Draw Prep'!$A$7:$P$134,15))</f>
        <v/>
      </c>
      <c r="C122" s="202" t="str">
        <f>IF($D122="","",VLOOKUP($D122,'Girls Si Main Draw Prep'!$A$7:$P$134,16))</f>
        <v/>
      </c>
      <c r="D122" s="203"/>
      <c r="E122" s="223" t="str">
        <f>UPPER(IF($D122="","",VLOOKUP($D122,'Girls Si Main Draw Prep'!$A$7:$P$134,2)))</f>
        <v/>
      </c>
      <c r="F122" s="223" t="str">
        <f>IF($D122="","",VLOOKUP($D122,'Girls Si Main Draw Prep'!$A$7:$P$134,3))</f>
        <v/>
      </c>
      <c r="G122" s="223"/>
      <c r="H122" s="223" t="str">
        <f>IF($D122="","",VLOOKUP($D122,'Girls Si Main Draw Prep'!$A$7:$P$134,4))</f>
        <v/>
      </c>
      <c r="I122" s="611"/>
      <c r="J122" s="612"/>
      <c r="K122" s="609"/>
      <c r="L122" s="616"/>
      <c r="M122" s="624"/>
      <c r="N122" s="617" t="s">
        <v>15</v>
      </c>
      <c r="O122" s="618"/>
      <c r="P122" s="607" t="str">
        <f>UPPER(IF(OR(O122="a",O122="as"),N118,IF(OR(O122="b",O122="bs"),N126,)))</f>
        <v/>
      </c>
      <c r="Q122" s="608"/>
      <c r="R122" s="213"/>
    </row>
    <row r="123" spans="1:18" s="50" customFormat="1" ht="9.6" customHeight="1">
      <c r="A123" s="305" t="s">
        <v>192</v>
      </c>
      <c r="B123" s="202" t="str">
        <f>IF($D123="","",VLOOKUP($D123,'Girls Si Main Draw Prep'!$A$7:$P$134,15))</f>
        <v/>
      </c>
      <c r="C123" s="202" t="str">
        <f>IF($D123="","",VLOOKUP($D123,'Girls Si Main Draw Prep'!$A$7:$P$134,16))</f>
        <v/>
      </c>
      <c r="D123" s="203"/>
      <c r="E123" s="223" t="str">
        <f>UPPER(IF($D123="","",VLOOKUP($D123,'Girls Si Main Draw Prep'!$A$7:$P$134,2)))</f>
        <v/>
      </c>
      <c r="F123" s="223" t="str">
        <f>IF($D123="","",VLOOKUP($D123,'Girls Si Main Draw Prep'!$A$7:$P$134,3))</f>
        <v/>
      </c>
      <c r="G123" s="223"/>
      <c r="H123" s="223" t="str">
        <f>IF($D123="","",VLOOKUP($D123,'Girls Si Main Draw Prep'!$A$7:$P$134,4))</f>
        <v/>
      </c>
      <c r="I123" s="606"/>
      <c r="J123" s="607" t="str">
        <f>UPPER(IF(OR(I124="a",I124="as"),E123,IF(OR(I124="b",I124="bs"),E124,)))</f>
        <v/>
      </c>
      <c r="K123" s="608"/>
      <c r="L123" s="609"/>
      <c r="M123" s="609"/>
      <c r="N123" s="609"/>
      <c r="O123" s="615"/>
      <c r="P123" s="612"/>
      <c r="Q123" s="616"/>
      <c r="R123" s="213"/>
    </row>
    <row r="124" spans="1:18" s="50" customFormat="1" ht="9.6" customHeight="1">
      <c r="A124" s="305" t="s">
        <v>193</v>
      </c>
      <c r="B124" s="202" t="str">
        <f>IF($D124="","",VLOOKUP($D124,'Girls Si Main Draw Prep'!$A$7:$P$134,15))</f>
        <v/>
      </c>
      <c r="C124" s="202" t="str">
        <f>IF($D124="","",VLOOKUP($D124,'Girls Si Main Draw Prep'!$A$7:$P$134,16))</f>
        <v/>
      </c>
      <c r="D124" s="203"/>
      <c r="E124" s="223" t="str">
        <f>UPPER(IF($D124="","",VLOOKUP($D124,'Girls Si Main Draw Prep'!$A$7:$P$134,2)))</f>
        <v/>
      </c>
      <c r="F124" s="223" t="str">
        <f>IF($D124="","",VLOOKUP($D124,'Girls Si Main Draw Prep'!$A$7:$P$134,3))</f>
        <v/>
      </c>
      <c r="G124" s="223"/>
      <c r="H124" s="223" t="str">
        <f>IF($D124="","",VLOOKUP($D124,'Girls Si Main Draw Prep'!$A$7:$P$134,4))</f>
        <v/>
      </c>
      <c r="I124" s="611"/>
      <c r="J124" s="612"/>
      <c r="K124" s="613"/>
      <c r="L124" s="607" t="str">
        <f>UPPER(IF(OR(K124="a",K124="as"),J123,IF(OR(K124="b",K124="bs"),J125,)))</f>
        <v/>
      </c>
      <c r="M124" s="608"/>
      <c r="N124" s="609"/>
      <c r="O124" s="615"/>
      <c r="P124" s="609"/>
      <c r="Q124" s="616"/>
      <c r="R124" s="213"/>
    </row>
    <row r="125" spans="1:18" s="50" customFormat="1" ht="9.6" customHeight="1">
      <c r="A125" s="215" t="s">
        <v>194</v>
      </c>
      <c r="B125" s="202" t="str">
        <f>IF($D125="","",VLOOKUP($D125,'Girls Si Main Draw Prep'!$A$7:$P$134,15))</f>
        <v/>
      </c>
      <c r="C125" s="202" t="str">
        <f>IF($D125="","",VLOOKUP($D125,'Girls Si Main Draw Prep'!$A$7:$P$134,16))</f>
        <v/>
      </c>
      <c r="D125" s="203"/>
      <c r="E125" s="223" t="str">
        <f>UPPER(IF($D125="","",VLOOKUP($D125,'Girls Si Main Draw Prep'!$A$7:$P$134,2)))</f>
        <v/>
      </c>
      <c r="F125" s="223" t="str">
        <f>IF($D125="","",VLOOKUP($D125,'Girls Si Main Draw Prep'!$A$7:$P$134,3))</f>
        <v/>
      </c>
      <c r="G125" s="223"/>
      <c r="H125" s="223" t="str">
        <f>IF($D125="","",VLOOKUP($D125,'Girls Si Main Draw Prep'!$A$7:$P$134,4))</f>
        <v/>
      </c>
      <c r="I125" s="606"/>
      <c r="J125" s="607" t="str">
        <f>UPPER(IF(OR(I126="a",I126="as"),E125,IF(OR(I126="b",I126="bs"),E126,)))</f>
        <v/>
      </c>
      <c r="K125" s="614"/>
      <c r="L125" s="612"/>
      <c r="M125" s="615"/>
      <c r="N125" s="609"/>
      <c r="O125" s="615"/>
      <c r="P125" s="609"/>
      <c r="Q125" s="616"/>
      <c r="R125" s="213"/>
    </row>
    <row r="126" spans="1:18" s="50" customFormat="1" ht="9.6" customHeight="1">
      <c r="A126" s="215" t="s">
        <v>195</v>
      </c>
      <c r="B126" s="202" t="str">
        <f>IF($D126="","",VLOOKUP($D126,'Girls Si Main Draw Prep'!$A$7:$P$134,15))</f>
        <v/>
      </c>
      <c r="C126" s="202" t="str">
        <f>IF($D126="","",VLOOKUP($D126,'Girls Si Main Draw Prep'!$A$7:$P$134,16))</f>
        <v/>
      </c>
      <c r="D126" s="203"/>
      <c r="E126" s="223" t="str">
        <f>UPPER(IF($D126="","",VLOOKUP($D126,'Girls Si Main Draw Prep'!$A$7:$P$134,2)))</f>
        <v/>
      </c>
      <c r="F126" s="223" t="str">
        <f>IF($D126="","",VLOOKUP($D126,'Girls Si Main Draw Prep'!$A$7:$P$134,3))</f>
        <v/>
      </c>
      <c r="G126" s="223"/>
      <c r="H126" s="223" t="str">
        <f>IF($D126="","",VLOOKUP($D126,'Girls Si Main Draw Prep'!$A$7:$P$134,4))</f>
        <v/>
      </c>
      <c r="I126" s="611"/>
      <c r="J126" s="612"/>
      <c r="K126" s="616"/>
      <c r="L126" s="617" t="s">
        <v>15</v>
      </c>
      <c r="M126" s="618"/>
      <c r="N126" s="607" t="str">
        <f>UPPER(IF(OR(M126="a",M126="as"),L124,IF(OR(M126="b",M126="bs"),L128,)))</f>
        <v/>
      </c>
      <c r="O126" s="623"/>
      <c r="P126" s="609"/>
      <c r="Q126" s="616"/>
      <c r="R126" s="213"/>
    </row>
    <row r="127" spans="1:18" s="50" customFormat="1" ht="9.6" customHeight="1">
      <c r="A127" s="215" t="s">
        <v>196</v>
      </c>
      <c r="B127" s="202" t="str">
        <f>IF($D127="","",VLOOKUP($D127,'Girls Si Main Draw Prep'!$A$7:$P$134,15))</f>
        <v/>
      </c>
      <c r="C127" s="202" t="str">
        <f>IF($D127="","",VLOOKUP($D127,'Girls Si Main Draw Prep'!$A$7:$P$134,16))</f>
        <v/>
      </c>
      <c r="D127" s="203"/>
      <c r="E127" s="223" t="str">
        <f>UPPER(IF($D127="","",VLOOKUP($D127,'Girls Si Main Draw Prep'!$A$7:$P$134,2)))</f>
        <v/>
      </c>
      <c r="F127" s="223" t="str">
        <f>IF($D127="","",VLOOKUP($D127,'Girls Si Main Draw Prep'!$A$7:$P$134,3))</f>
        <v/>
      </c>
      <c r="G127" s="223"/>
      <c r="H127" s="223" t="str">
        <f>IF($D127="","",VLOOKUP($D127,'Girls Si Main Draw Prep'!$A$7:$P$134,4))</f>
        <v/>
      </c>
      <c r="I127" s="606"/>
      <c r="J127" s="607" t="str">
        <f>UPPER(IF(OR(I128="a",I128="as"),E127,IF(OR(I128="b",I128="bs"),E128,)))</f>
        <v/>
      </c>
      <c r="K127" s="608"/>
      <c r="L127" s="619"/>
      <c r="M127" s="620"/>
      <c r="N127" s="612"/>
      <c r="O127" s="609"/>
      <c r="P127" s="609"/>
      <c r="Q127" s="616"/>
      <c r="R127" s="213"/>
    </row>
    <row r="128" spans="1:18" s="50" customFormat="1" ht="9.6" customHeight="1">
      <c r="A128" s="215" t="s">
        <v>197</v>
      </c>
      <c r="B128" s="202" t="str">
        <f>IF($D128="","",VLOOKUP($D128,'Girls Si Main Draw Prep'!$A$7:$P$134,15))</f>
        <v/>
      </c>
      <c r="C128" s="202" t="str">
        <f>IF($D128="","",VLOOKUP($D128,'Girls Si Main Draw Prep'!$A$7:$P$134,16))</f>
        <v/>
      </c>
      <c r="D128" s="203"/>
      <c r="E128" s="223" t="str">
        <f>UPPER(IF($D128="","",VLOOKUP($D128,'Girls Si Main Draw Prep'!$A$7:$P$134,2)))</f>
        <v/>
      </c>
      <c r="F128" s="223" t="str">
        <f>IF($D128="","",VLOOKUP($D128,'Girls Si Main Draw Prep'!$A$7:$P$134,3))</f>
        <v/>
      </c>
      <c r="G128" s="223"/>
      <c r="H128" s="223" t="str">
        <f>IF($D128="","",VLOOKUP($D128,'Girls Si Main Draw Prep'!$A$7:$P$134,4))</f>
        <v/>
      </c>
      <c r="I128" s="611"/>
      <c r="J128" s="612"/>
      <c r="K128" s="613"/>
      <c r="L128" s="607" t="str">
        <f>UPPER(IF(OR(K128="a",K128="as"),J127,IF(OR(K128="b",K128="bs"),J129,)))</f>
        <v/>
      </c>
      <c r="M128" s="622"/>
      <c r="N128" s="609"/>
      <c r="O128" s="609"/>
      <c r="P128" s="609"/>
      <c r="Q128" s="616"/>
      <c r="R128" s="213"/>
    </row>
    <row r="129" spans="1:18" s="50" customFormat="1" ht="9.6" customHeight="1">
      <c r="A129" s="305" t="s">
        <v>198</v>
      </c>
      <c r="B129" s="202" t="str">
        <f>IF($D129="","",VLOOKUP($D129,'Girls Si Main Draw Prep'!$A$7:$P$134,15))</f>
        <v/>
      </c>
      <c r="C129" s="202" t="str">
        <f>IF($D129="","",VLOOKUP($D129,'Girls Si Main Draw Prep'!$A$7:$P$134,16))</f>
        <v/>
      </c>
      <c r="D129" s="203"/>
      <c r="E129" s="223" t="str">
        <f>UPPER(IF($D129="","",VLOOKUP($D129,'Girls Si Main Draw Prep'!$A$7:$P$134,2)))</f>
        <v/>
      </c>
      <c r="F129" s="223" t="str">
        <f>IF($D129="","",VLOOKUP($D129,'Girls Si Main Draw Prep'!$A$7:$P$134,3))</f>
        <v/>
      </c>
      <c r="G129" s="223"/>
      <c r="H129" s="223" t="str">
        <f>IF($D129="","",VLOOKUP($D129,'Girls Si Main Draw Prep'!$A$7:$P$134,4))</f>
        <v/>
      </c>
      <c r="I129" s="606"/>
      <c r="J129" s="607" t="str">
        <f>UPPER(IF(OR(I130="a",I130="as"),E129,IF(OR(I130="b",I130="bs"),E130,)))</f>
        <v/>
      </c>
      <c r="K129" s="623"/>
      <c r="L129" s="612"/>
      <c r="M129" s="616"/>
      <c r="N129" s="609"/>
      <c r="O129" s="609"/>
      <c r="P129" s="609"/>
      <c r="Q129" s="616"/>
      <c r="R129" s="213"/>
    </row>
    <row r="130" spans="1:18" s="50" customFormat="1" ht="9.6" customHeight="1">
      <c r="A130" s="241" t="s">
        <v>199</v>
      </c>
      <c r="B130" s="202" t="str">
        <f>IF($D130="","",VLOOKUP($D130,'Girls Si Main Draw Prep'!$A$7:$P$134,15))</f>
        <v/>
      </c>
      <c r="C130" s="202" t="str">
        <f>IF($D130="","",VLOOKUP($D130,'Girls Si Main Draw Prep'!$A$7:$P$134,16))</f>
        <v/>
      </c>
      <c r="D130" s="203"/>
      <c r="E130" s="204" t="str">
        <f>UPPER(IF($D130="","",VLOOKUP($D130,'Girls Si Main Draw Prep'!$A$7:$P$134,2)))</f>
        <v/>
      </c>
      <c r="F130" s="204" t="str">
        <f>IF($D130="","",VLOOKUP($D130,'Girls Si Main Draw Prep'!$A$7:$P$134,3))</f>
        <v/>
      </c>
      <c r="G130" s="204"/>
      <c r="H130" s="204" t="str">
        <f>IF($D130="","",VLOOKUP($D130,'Girls Si Main Draw Prep'!$A$7:$P$134,4))</f>
        <v/>
      </c>
      <c r="I130" s="611"/>
      <c r="J130" s="612"/>
      <c r="K130" s="609"/>
      <c r="L130" s="616"/>
      <c r="M130" s="624"/>
      <c r="N130" s="616"/>
      <c r="O130" s="616"/>
      <c r="P130" s="616"/>
      <c r="Q130" s="616"/>
      <c r="R130" s="213"/>
    </row>
    <row r="131" spans="1:18" s="50" customFormat="1" ht="9.6" customHeight="1">
      <c r="A131" s="200" t="s">
        <v>200</v>
      </c>
      <c r="B131" s="202" t="str">
        <f>IF($D131="","",VLOOKUP($D131,'Girls Si Main Draw Prep'!$A$7:$P$134,15))</f>
        <v/>
      </c>
      <c r="C131" s="202" t="str">
        <f>IF($D131="","",VLOOKUP($D131,'Girls Si Main Draw Prep'!$A$7:$P$134,16))</f>
        <v/>
      </c>
      <c r="D131" s="203"/>
      <c r="E131" s="204" t="str">
        <f>UPPER(IF($D131="","",VLOOKUP($D131,'Girls Si Main Draw Prep'!$A$7:$P$134,2)))</f>
        <v/>
      </c>
      <c r="F131" s="204" t="str">
        <f>IF($D131="","",VLOOKUP($D131,'Girls Si Main Draw Prep'!$A$7:$P$134,3))</f>
        <v/>
      </c>
      <c r="G131" s="204"/>
      <c r="H131" s="204" t="str">
        <f>IF($D131="","",VLOOKUP($D131,'Girls Si Main Draw Prep'!$A$7:$P$134,4))</f>
        <v/>
      </c>
      <c r="I131" s="606"/>
      <c r="J131" s="607" t="str">
        <f>UPPER(IF(OR(I132="a",I132="as"),E131,IF(OR(I132="b",I132="bs"),E132,)))</f>
        <v/>
      </c>
      <c r="K131" s="608"/>
      <c r="L131" s="609"/>
      <c r="M131" s="609"/>
      <c r="N131" s="609"/>
      <c r="O131" s="609"/>
      <c r="P131" s="609"/>
      <c r="Q131" s="616"/>
      <c r="R131" s="213"/>
    </row>
    <row r="132" spans="1:18" s="50" customFormat="1" ht="9.6" customHeight="1">
      <c r="A132" s="305" t="s">
        <v>201</v>
      </c>
      <c r="B132" s="202" t="str">
        <f>IF($D132="","",VLOOKUP($D132,'Girls Si Main Draw Prep'!$A$7:$P$134,15))</f>
        <v/>
      </c>
      <c r="C132" s="202" t="str">
        <f>IF($D132="","",VLOOKUP($D132,'Girls Si Main Draw Prep'!$A$7:$P$134,16))</f>
        <v/>
      </c>
      <c r="D132" s="203"/>
      <c r="E132" s="223" t="str">
        <f>UPPER(IF($D132="","",VLOOKUP($D132,'Girls Si Main Draw Prep'!$A$7:$P$134,2)))</f>
        <v/>
      </c>
      <c r="F132" s="223" t="str">
        <f>IF($D132="","",VLOOKUP($D132,'Girls Si Main Draw Prep'!$A$7:$P$134,3))</f>
        <v/>
      </c>
      <c r="G132" s="223"/>
      <c r="H132" s="223" t="str">
        <f>IF($D132="","",VLOOKUP($D132,'Girls Si Main Draw Prep'!$A$7:$P$134,4))</f>
        <v/>
      </c>
      <c r="I132" s="611"/>
      <c r="J132" s="612"/>
      <c r="K132" s="613"/>
      <c r="L132" s="607" t="str">
        <f>UPPER(IF(OR(K132="a",K132="as"),J131,IF(OR(K132="b",K132="bs"),J133,)))</f>
        <v/>
      </c>
      <c r="M132" s="608"/>
      <c r="N132" s="609"/>
      <c r="O132" s="609"/>
      <c r="P132" s="609"/>
      <c r="Q132" s="616"/>
      <c r="R132" s="213"/>
    </row>
    <row r="133" spans="1:18" s="50" customFormat="1" ht="9.6" customHeight="1">
      <c r="A133" s="215" t="s">
        <v>202</v>
      </c>
      <c r="B133" s="202" t="str">
        <f>IF($D133="","",VLOOKUP($D133,'Girls Si Main Draw Prep'!$A$7:$P$134,15))</f>
        <v/>
      </c>
      <c r="C133" s="202" t="str">
        <f>IF($D133="","",VLOOKUP($D133,'Girls Si Main Draw Prep'!$A$7:$P$134,16))</f>
        <v/>
      </c>
      <c r="D133" s="203"/>
      <c r="E133" s="223" t="str">
        <f>UPPER(IF($D133="","",VLOOKUP($D133,'Girls Si Main Draw Prep'!$A$7:$P$134,2)))</f>
        <v/>
      </c>
      <c r="F133" s="223" t="str">
        <f>IF($D133="","",VLOOKUP($D133,'Girls Si Main Draw Prep'!$A$7:$P$134,3))</f>
        <v/>
      </c>
      <c r="G133" s="223"/>
      <c r="H133" s="223" t="str">
        <f>IF($D133="","",VLOOKUP($D133,'Girls Si Main Draw Prep'!$A$7:$P$134,4))</f>
        <v/>
      </c>
      <c r="I133" s="606"/>
      <c r="J133" s="607" t="str">
        <f>UPPER(IF(OR(I134="a",I134="as"),E133,IF(OR(I134="b",I134="bs"),E134,)))</f>
        <v/>
      </c>
      <c r="K133" s="614"/>
      <c r="L133" s="612"/>
      <c r="M133" s="615"/>
      <c r="N133" s="609"/>
      <c r="O133" s="609"/>
      <c r="P133" s="609"/>
      <c r="Q133" s="616"/>
      <c r="R133" s="213"/>
    </row>
    <row r="134" spans="1:18" s="50" customFormat="1" ht="9.6" customHeight="1">
      <c r="A134" s="215" t="s">
        <v>203</v>
      </c>
      <c r="B134" s="202" t="str">
        <f>IF($D134="","",VLOOKUP($D134,'Girls Si Main Draw Prep'!$A$7:$P$134,15))</f>
        <v/>
      </c>
      <c r="C134" s="202" t="str">
        <f>IF($D134="","",VLOOKUP($D134,'Girls Si Main Draw Prep'!$A$7:$P$134,16))</f>
        <v/>
      </c>
      <c r="D134" s="203"/>
      <c r="E134" s="223" t="str">
        <f>UPPER(IF($D134="","",VLOOKUP($D134,'Girls Si Main Draw Prep'!$A$7:$P$134,2)))</f>
        <v/>
      </c>
      <c r="F134" s="223" t="str">
        <f>IF($D134="","",VLOOKUP($D134,'Girls Si Main Draw Prep'!$A$7:$P$134,3))</f>
        <v/>
      </c>
      <c r="G134" s="223"/>
      <c r="H134" s="223" t="str">
        <f>IF($D134="","",VLOOKUP($D134,'Girls Si Main Draw Prep'!$A$7:$P$134,4))</f>
        <v/>
      </c>
      <c r="I134" s="611"/>
      <c r="J134" s="612"/>
      <c r="K134" s="616"/>
      <c r="L134" s="617" t="s">
        <v>15</v>
      </c>
      <c r="M134" s="618"/>
      <c r="N134" s="607" t="str">
        <f>UPPER(IF(OR(M134="a",M134="as"),L132,IF(OR(M134="b",M134="bs"),L136,)))</f>
        <v/>
      </c>
      <c r="O134" s="608"/>
      <c r="P134" s="609"/>
      <c r="Q134" s="609"/>
      <c r="R134" s="213"/>
    </row>
    <row r="135" spans="1:18" s="50" customFormat="1" ht="9.6" customHeight="1">
      <c r="A135" s="215" t="s">
        <v>204</v>
      </c>
      <c r="B135" s="202" t="str">
        <f>IF($D135="","",VLOOKUP($D135,'Girls Si Main Draw Prep'!$A$7:$P$134,15))</f>
        <v/>
      </c>
      <c r="C135" s="202" t="str">
        <f>IF($D135="","",VLOOKUP($D135,'Girls Si Main Draw Prep'!$A$7:$P$134,16))</f>
        <v/>
      </c>
      <c r="D135" s="203"/>
      <c r="E135" s="223" t="str">
        <f>UPPER(IF($D135="","",VLOOKUP($D135,'Girls Si Main Draw Prep'!$A$7:$P$134,2)))</f>
        <v/>
      </c>
      <c r="F135" s="223" t="str">
        <f>IF($D135="","",VLOOKUP($D135,'Girls Si Main Draw Prep'!$A$7:$P$134,3))</f>
        <v/>
      </c>
      <c r="G135" s="223"/>
      <c r="H135" s="223" t="str">
        <f>IF($D135="","",VLOOKUP($D135,'Girls Si Main Draw Prep'!$A$7:$P$134,4))</f>
        <v/>
      </c>
      <c r="I135" s="606"/>
      <c r="J135" s="607" t="str">
        <f>UPPER(IF(OR(I136="a",I136="as"),E135,IF(OR(I136="b",I136="bs"),E136,)))</f>
        <v/>
      </c>
      <c r="K135" s="608"/>
      <c r="L135" s="619"/>
      <c r="M135" s="620"/>
      <c r="N135" s="612"/>
      <c r="O135" s="621"/>
      <c r="P135" s="609"/>
      <c r="Q135" s="609"/>
      <c r="R135" s="213"/>
    </row>
    <row r="136" spans="1:18" s="50" customFormat="1" ht="9.6" customHeight="1">
      <c r="A136" s="215" t="s">
        <v>205</v>
      </c>
      <c r="B136" s="202" t="str">
        <f>IF($D136="","",VLOOKUP($D136,'Girls Si Main Draw Prep'!$A$7:$P$134,15))</f>
        <v/>
      </c>
      <c r="C136" s="202" t="str">
        <f>IF($D136="","",VLOOKUP($D136,'Girls Si Main Draw Prep'!$A$7:$P$134,16))</f>
        <v/>
      </c>
      <c r="D136" s="203"/>
      <c r="E136" s="223" t="str">
        <f>UPPER(IF($D136="","",VLOOKUP($D136,'Girls Si Main Draw Prep'!$A$7:$P$134,2)))</f>
        <v/>
      </c>
      <c r="F136" s="223" t="str">
        <f>IF($D136="","",VLOOKUP($D136,'Girls Si Main Draw Prep'!$A$7:$P$134,3))</f>
        <v/>
      </c>
      <c r="G136" s="223"/>
      <c r="H136" s="223" t="str">
        <f>IF($D136="","",VLOOKUP($D136,'Girls Si Main Draw Prep'!$A$7:$P$134,4))</f>
        <v/>
      </c>
      <c r="I136" s="611"/>
      <c r="J136" s="612"/>
      <c r="K136" s="613"/>
      <c r="L136" s="607" t="str">
        <f>UPPER(IF(OR(K136="a",K136="as"),J135,IF(OR(K136="b",K136="bs"),J137,)))</f>
        <v/>
      </c>
      <c r="M136" s="622"/>
      <c r="N136" s="609"/>
      <c r="O136" s="615"/>
      <c r="P136" s="609"/>
      <c r="Q136" s="609"/>
      <c r="R136" s="213"/>
    </row>
    <row r="137" spans="1:18" s="50" customFormat="1" ht="9.6" customHeight="1">
      <c r="A137" s="305" t="s">
        <v>206</v>
      </c>
      <c r="B137" s="202" t="str">
        <f>IF($D137="","",VLOOKUP($D137,'Girls Si Main Draw Prep'!$A$7:$P$134,15))</f>
        <v/>
      </c>
      <c r="C137" s="202" t="str">
        <f>IF($D137="","",VLOOKUP($D137,'Girls Si Main Draw Prep'!$A$7:$P$134,16))</f>
        <v/>
      </c>
      <c r="D137" s="203"/>
      <c r="E137" s="223" t="str">
        <f>UPPER(IF($D137="","",VLOOKUP($D137,'Girls Si Main Draw Prep'!$A$7:$P$134,2)))</f>
        <v/>
      </c>
      <c r="F137" s="223" t="str">
        <f>IF($D137="","",VLOOKUP($D137,'Girls Si Main Draw Prep'!$A$7:$P$134,3))</f>
        <v/>
      </c>
      <c r="G137" s="223"/>
      <c r="H137" s="223" t="str">
        <f>IF($D137="","",VLOOKUP($D137,'Girls Si Main Draw Prep'!$A$7:$P$134,4))</f>
        <v/>
      </c>
      <c r="I137" s="606"/>
      <c r="J137" s="607" t="str">
        <f>UPPER(IF(OR(I138="a",I138="as"),E137,IF(OR(I138="b",I138="bs"),E138,)))</f>
        <v/>
      </c>
      <c r="K137" s="623"/>
      <c r="L137" s="612"/>
      <c r="M137" s="616"/>
      <c r="N137" s="609"/>
      <c r="O137" s="615"/>
      <c r="P137" s="609"/>
      <c r="Q137" s="609"/>
      <c r="R137" s="213"/>
    </row>
    <row r="138" spans="1:18" s="50" customFormat="1" ht="9.6" customHeight="1">
      <c r="A138" s="305" t="s">
        <v>207</v>
      </c>
      <c r="B138" s="202" t="str">
        <f>IF($D138="","",VLOOKUP($D138,'Girls Si Main Draw Prep'!$A$7:$P$134,15))</f>
        <v/>
      </c>
      <c r="C138" s="202" t="str">
        <f>IF($D138="","",VLOOKUP($D138,'Girls Si Main Draw Prep'!$A$7:$P$134,16))</f>
        <v/>
      </c>
      <c r="D138" s="203"/>
      <c r="E138" s="223" t="str">
        <f>UPPER(IF($D138="","",VLOOKUP($D138,'Girls Si Main Draw Prep'!$A$7:$P$134,2)))</f>
        <v/>
      </c>
      <c r="F138" s="223" t="str">
        <f>IF($D138="","",VLOOKUP($D138,'Girls Si Main Draw Prep'!$A$7:$P$134,3))</f>
        <v/>
      </c>
      <c r="G138" s="223"/>
      <c r="H138" s="223" t="str">
        <f>IF($D138="","",VLOOKUP($D138,'Girls Si Main Draw Prep'!$A$7:$P$134,4))</f>
        <v/>
      </c>
      <c r="I138" s="611"/>
      <c r="J138" s="612"/>
      <c r="K138" s="609"/>
      <c r="L138" s="616"/>
      <c r="M138" s="624"/>
      <c r="N138" s="617" t="s">
        <v>15</v>
      </c>
      <c r="O138" s="618"/>
      <c r="P138" s="607" t="str">
        <f>UPPER(IF(OR(O138="a",O138="as"),N134,IF(OR(O138="b",O138="bs"),N142,)))</f>
        <v/>
      </c>
      <c r="Q138" s="608"/>
      <c r="R138" s="213"/>
    </row>
    <row r="139" spans="1:18" s="50" customFormat="1" ht="9.6" customHeight="1">
      <c r="A139" s="305" t="s">
        <v>208</v>
      </c>
      <c r="B139" s="202" t="str">
        <f>IF($D139="","",VLOOKUP($D139,'Girls Si Main Draw Prep'!$A$7:$P$134,15))</f>
        <v/>
      </c>
      <c r="C139" s="202" t="str">
        <f>IF($D139="","",VLOOKUP($D139,'Girls Si Main Draw Prep'!$A$7:$P$134,16))</f>
        <v/>
      </c>
      <c r="D139" s="203"/>
      <c r="E139" s="223" t="str">
        <f>UPPER(IF($D139="","",VLOOKUP($D139,'Girls Si Main Draw Prep'!$A$7:$P$134,2)))</f>
        <v/>
      </c>
      <c r="F139" s="223" t="str">
        <f>IF($D139="","",VLOOKUP($D139,'Girls Si Main Draw Prep'!$A$7:$P$134,3))</f>
        <v/>
      </c>
      <c r="G139" s="223"/>
      <c r="H139" s="223" t="str">
        <f>IF($D139="","",VLOOKUP($D139,'Girls Si Main Draw Prep'!$A$7:$P$134,4))</f>
        <v/>
      </c>
      <c r="I139" s="606"/>
      <c r="J139" s="607" t="str">
        <f>UPPER(IF(OR(I140="a",I140="as"),E139,IF(OR(I140="b",I140="bs"),E140,)))</f>
        <v/>
      </c>
      <c r="K139" s="608"/>
      <c r="L139" s="609"/>
      <c r="M139" s="609"/>
      <c r="N139" s="609"/>
      <c r="O139" s="615"/>
      <c r="P139" s="612"/>
      <c r="Q139" s="616"/>
      <c r="R139" s="213"/>
    </row>
    <row r="140" spans="1:18" s="50" customFormat="1" ht="9.6" customHeight="1">
      <c r="A140" s="305" t="s">
        <v>209</v>
      </c>
      <c r="B140" s="202" t="str">
        <f>IF($D140="","",VLOOKUP($D140,'Girls Si Main Draw Prep'!$A$7:$P$134,15))</f>
        <v/>
      </c>
      <c r="C140" s="202" t="str">
        <f>IF($D140="","",VLOOKUP($D140,'Girls Si Main Draw Prep'!$A$7:$P$134,16))</f>
        <v/>
      </c>
      <c r="D140" s="203"/>
      <c r="E140" s="223" t="str">
        <f>UPPER(IF($D140="","",VLOOKUP($D140,'Girls Si Main Draw Prep'!$A$7:$P$134,2)))</f>
        <v/>
      </c>
      <c r="F140" s="223" t="str">
        <f>IF($D140="","",VLOOKUP($D140,'Girls Si Main Draw Prep'!$A$7:$P$134,3))</f>
        <v/>
      </c>
      <c r="G140" s="223"/>
      <c r="H140" s="223" t="str">
        <f>IF($D140="","",VLOOKUP($D140,'Girls Si Main Draw Prep'!$A$7:$P$134,4))</f>
        <v/>
      </c>
      <c r="I140" s="611"/>
      <c r="J140" s="612"/>
      <c r="K140" s="613"/>
      <c r="L140" s="607" t="str">
        <f>UPPER(IF(OR(K140="a",K140="as"),J139,IF(OR(K140="b",K140="bs"),J141,)))</f>
        <v/>
      </c>
      <c r="M140" s="608"/>
      <c r="N140" s="609"/>
      <c r="O140" s="615"/>
      <c r="P140" s="609"/>
      <c r="Q140" s="616"/>
      <c r="R140" s="213"/>
    </row>
    <row r="141" spans="1:18" s="50" customFormat="1" ht="9.6" customHeight="1">
      <c r="A141" s="215" t="s">
        <v>210</v>
      </c>
      <c r="B141" s="202" t="str">
        <f>IF($D141="","",VLOOKUP($D141,'Girls Si Main Draw Prep'!$A$7:$P$134,15))</f>
        <v/>
      </c>
      <c r="C141" s="202" t="str">
        <f>IF($D141="","",VLOOKUP($D141,'Girls Si Main Draw Prep'!$A$7:$P$134,16))</f>
        <v/>
      </c>
      <c r="D141" s="203"/>
      <c r="E141" s="223" t="str">
        <f>UPPER(IF($D141="","",VLOOKUP($D141,'Girls Si Main Draw Prep'!$A$7:$P$134,2)))</f>
        <v/>
      </c>
      <c r="F141" s="223" t="str">
        <f>IF($D141="","",VLOOKUP($D141,'Girls Si Main Draw Prep'!$A$7:$P$134,3))</f>
        <v/>
      </c>
      <c r="G141" s="223"/>
      <c r="H141" s="223" t="str">
        <f>IF($D141="","",VLOOKUP($D141,'Girls Si Main Draw Prep'!$A$7:$P$134,4))</f>
        <v/>
      </c>
      <c r="I141" s="606"/>
      <c r="J141" s="607" t="str">
        <f>UPPER(IF(OR(I142="a",I142="as"),E141,IF(OR(I142="b",I142="bs"),E142,)))</f>
        <v/>
      </c>
      <c r="K141" s="614"/>
      <c r="L141" s="612"/>
      <c r="M141" s="615"/>
      <c r="N141" s="609"/>
      <c r="O141" s="615"/>
      <c r="P141" s="609"/>
      <c r="Q141" s="616"/>
      <c r="R141" s="213"/>
    </row>
    <row r="142" spans="1:18" s="50" customFormat="1" ht="9.6" customHeight="1">
      <c r="A142" s="215" t="s">
        <v>211</v>
      </c>
      <c r="B142" s="202" t="str">
        <f>IF($D142="","",VLOOKUP($D142,'Girls Si Main Draw Prep'!$A$7:$P$134,15))</f>
        <v/>
      </c>
      <c r="C142" s="202" t="str">
        <f>IF($D142="","",VLOOKUP($D142,'Girls Si Main Draw Prep'!$A$7:$P$134,16))</f>
        <v/>
      </c>
      <c r="D142" s="203"/>
      <c r="E142" s="223" t="str">
        <f>UPPER(IF($D142="","",VLOOKUP($D142,'Girls Si Main Draw Prep'!$A$7:$P$134,2)))</f>
        <v/>
      </c>
      <c r="F142" s="223" t="str">
        <f>IF($D142="","",VLOOKUP($D142,'Girls Si Main Draw Prep'!$A$7:$P$134,3))</f>
        <v/>
      </c>
      <c r="G142" s="223"/>
      <c r="H142" s="223" t="str">
        <f>IF($D142="","",VLOOKUP($D142,'Girls Si Main Draw Prep'!$A$7:$P$134,4))</f>
        <v/>
      </c>
      <c r="I142" s="611"/>
      <c r="J142" s="612"/>
      <c r="K142" s="616"/>
      <c r="L142" s="617" t="s">
        <v>15</v>
      </c>
      <c r="M142" s="618"/>
      <c r="N142" s="607" t="str">
        <f>UPPER(IF(OR(M142="a",M142="as"),L140,IF(OR(M142="b",M142="bs"),L144,)))</f>
        <v/>
      </c>
      <c r="O142" s="623"/>
      <c r="P142" s="609"/>
      <c r="Q142" s="616"/>
      <c r="R142" s="213"/>
    </row>
    <row r="143" spans="1:18" s="50" customFormat="1" ht="9.6" customHeight="1">
      <c r="A143" s="215" t="s">
        <v>212</v>
      </c>
      <c r="B143" s="202" t="str">
        <f>IF($D143="","",VLOOKUP($D143,'Girls Si Main Draw Prep'!$A$7:$P$134,15))</f>
        <v/>
      </c>
      <c r="C143" s="202" t="str">
        <f>IF($D143="","",VLOOKUP($D143,'Girls Si Main Draw Prep'!$A$7:$P$134,16))</f>
        <v/>
      </c>
      <c r="D143" s="203"/>
      <c r="E143" s="223" t="str">
        <f>UPPER(IF($D143="","",VLOOKUP($D143,'Girls Si Main Draw Prep'!$A$7:$P$134,2)))</f>
        <v/>
      </c>
      <c r="F143" s="223" t="str">
        <f>IF($D143="","",VLOOKUP($D143,'Girls Si Main Draw Prep'!$A$7:$P$134,3))</f>
        <v/>
      </c>
      <c r="G143" s="223"/>
      <c r="H143" s="223" t="str">
        <f>IF($D143="","",VLOOKUP($D143,'Girls Si Main Draw Prep'!$A$7:$P$134,4))</f>
        <v/>
      </c>
      <c r="I143" s="606"/>
      <c r="J143" s="607" t="str">
        <f>UPPER(IF(OR(I144="a",I144="as"),E143,IF(OR(I144="b",I144="bs"),E144,)))</f>
        <v/>
      </c>
      <c r="K143" s="608"/>
      <c r="L143" s="619"/>
      <c r="M143" s="620"/>
      <c r="N143" s="612"/>
      <c r="O143" s="609"/>
      <c r="P143" s="609"/>
      <c r="Q143" s="609"/>
      <c r="R143" s="213"/>
    </row>
    <row r="144" spans="1:18" s="50" customFormat="1" ht="9.6" customHeight="1">
      <c r="A144" s="215" t="s">
        <v>213</v>
      </c>
      <c r="B144" s="202" t="str">
        <f>IF($D144="","",VLOOKUP($D144,'Girls Si Main Draw Prep'!$A$7:$P$134,15))</f>
        <v/>
      </c>
      <c r="C144" s="202" t="str">
        <f>IF($D144="","",VLOOKUP($D144,'Girls Si Main Draw Prep'!$A$7:$P$134,16))</f>
        <v/>
      </c>
      <c r="D144" s="203"/>
      <c r="E144" s="223" t="str">
        <f>UPPER(IF($D144="","",VLOOKUP($D144,'Girls Si Main Draw Prep'!$A$7:$P$134,2)))</f>
        <v/>
      </c>
      <c r="F144" s="223" t="str">
        <f>IF($D144="","",VLOOKUP($D144,'Girls Si Main Draw Prep'!$A$7:$P$134,3))</f>
        <v/>
      </c>
      <c r="G144" s="223"/>
      <c r="H144" s="223" t="str">
        <f>IF($D144="","",VLOOKUP($D144,'Girls Si Main Draw Prep'!$A$7:$P$134,4))</f>
        <v/>
      </c>
      <c r="I144" s="611"/>
      <c r="J144" s="612"/>
      <c r="K144" s="613"/>
      <c r="L144" s="607" t="str">
        <f>UPPER(IF(OR(K144="a",K144="as"),J143,IF(OR(K144="b",K144="bs"),J145,)))</f>
        <v/>
      </c>
      <c r="M144" s="622"/>
      <c r="N144" s="609"/>
      <c r="O144" s="609"/>
      <c r="P144" s="609"/>
      <c r="Q144" s="609"/>
      <c r="R144" s="213"/>
    </row>
    <row r="145" spans="1:20" s="50" customFormat="1" ht="9.6" customHeight="1">
      <c r="A145" s="305" t="s">
        <v>214</v>
      </c>
      <c r="B145" s="202" t="str">
        <f>IF($D145="","",VLOOKUP($D145,'Girls Si Main Draw Prep'!$A$7:$P$134,15))</f>
        <v/>
      </c>
      <c r="C145" s="202" t="str">
        <f>IF($D145="","",VLOOKUP($D145,'Girls Si Main Draw Prep'!$A$7:$P$134,16))</f>
        <v/>
      </c>
      <c r="D145" s="203"/>
      <c r="E145" s="223" t="str">
        <f>UPPER(IF($D145="","",VLOOKUP($D145,'Girls Si Main Draw Prep'!$A$7:$P$134,2)))</f>
        <v/>
      </c>
      <c r="F145" s="223" t="str">
        <f>IF($D145="","",VLOOKUP($D145,'Girls Si Main Draw Prep'!$A$7:$P$134,3))</f>
        <v/>
      </c>
      <c r="G145" s="223"/>
      <c r="H145" s="223" t="str">
        <f>IF($D145="","",VLOOKUP($D145,'Girls Si Main Draw Prep'!$A$7:$P$134,4))</f>
        <v/>
      </c>
      <c r="I145" s="606"/>
      <c r="J145" s="607" t="str">
        <f>UPPER(IF(OR(I146="a",I146="as"),E145,IF(OR(I146="b",I146="bs"),E146,)))</f>
        <v/>
      </c>
      <c r="K145" s="623"/>
      <c r="L145" s="612"/>
      <c r="M145" s="616"/>
      <c r="N145" s="609"/>
      <c r="O145" s="609"/>
      <c r="P145" s="609"/>
      <c r="Q145" s="609"/>
      <c r="R145" s="213"/>
    </row>
    <row r="146" spans="1:20" s="50" customFormat="1" ht="9.6" customHeight="1">
      <c r="A146" s="241" t="s">
        <v>215</v>
      </c>
      <c r="B146" s="202" t="str">
        <f>IF($D146="","",VLOOKUP($D146,'Girls Si Main Draw Prep'!$A$7:$P$134,15))</f>
        <v/>
      </c>
      <c r="C146" s="202" t="str">
        <f>IF($D146="","",VLOOKUP($D146,'Girls Si Main Draw Prep'!$A$7:$P$134,16))</f>
        <v/>
      </c>
      <c r="D146" s="203"/>
      <c r="E146" s="204" t="str">
        <f>UPPER(IF($D146="","",VLOOKUP($D146,'Girls Si Main Draw Prep'!$A$7:$P$134,2)))</f>
        <v/>
      </c>
      <c r="F146" s="204" t="str">
        <f>IF($D146="","",VLOOKUP($D146,'Girls Si Main Draw Prep'!$A$7:$P$134,3))</f>
        <v/>
      </c>
      <c r="G146" s="204"/>
      <c r="H146" s="204" t="str">
        <f>IF($D146="","",VLOOKUP($D146,'Girls Si Main Draw Prep'!$A$7:$P$134,4))</f>
        <v/>
      </c>
      <c r="I146" s="611"/>
      <c r="J146" s="612"/>
      <c r="K146" s="609"/>
      <c r="L146" s="616"/>
      <c r="M146" s="624"/>
      <c r="N146" s="616"/>
      <c r="O146" s="616"/>
      <c r="P146" s="609"/>
      <c r="Q146" s="609"/>
      <c r="R146" s="213"/>
    </row>
    <row r="147" spans="1:20" s="50" customFormat="1" ht="3" customHeight="1">
      <c r="A147" s="321"/>
      <c r="B147" s="322"/>
      <c r="C147" s="322"/>
      <c r="D147" s="323"/>
      <c r="E147" s="324"/>
      <c r="F147" s="324"/>
      <c r="G147" s="325"/>
      <c r="H147" s="324"/>
      <c r="I147" s="326"/>
      <c r="J147" s="230"/>
      <c r="K147" s="230"/>
      <c r="L147" s="230"/>
      <c r="M147" s="311"/>
      <c r="N147" s="230"/>
      <c r="O147" s="230"/>
      <c r="P147" s="230"/>
      <c r="Q147" s="230"/>
      <c r="R147" s="213"/>
    </row>
    <row r="148" spans="1:20" s="19" customFormat="1" ht="10.5" customHeight="1">
      <c r="A148" s="254" t="s">
        <v>61</v>
      </c>
      <c r="B148" s="255"/>
      <c r="C148" s="256"/>
      <c r="D148" s="327" t="s">
        <v>62</v>
      </c>
      <c r="E148" s="333" t="s">
        <v>63</v>
      </c>
      <c r="F148" s="327" t="s">
        <v>62</v>
      </c>
      <c r="G148" s="259" t="s">
        <v>63</v>
      </c>
      <c r="H148" s="329"/>
      <c r="I148" s="327" t="s">
        <v>62</v>
      </c>
      <c r="J148" s="258" t="s">
        <v>146</v>
      </c>
      <c r="K148" s="261"/>
      <c r="L148" s="258" t="s">
        <v>65</v>
      </c>
      <c r="M148" s="262"/>
      <c r="N148" s="263" t="s">
        <v>66</v>
      </c>
      <c r="O148" s="263"/>
      <c r="P148" s="263">
        <f>$P$72</f>
        <v>0</v>
      </c>
      <c r="Q148" s="262"/>
    </row>
    <row r="149" spans="1:20" s="19" customFormat="1" ht="9" customHeight="1">
      <c r="A149" s="267" t="s">
        <v>67</v>
      </c>
      <c r="B149" s="266"/>
      <c r="C149" s="268">
        <f t="shared" ref="C149:C156" si="0">C73</f>
        <v>0</v>
      </c>
      <c r="D149" s="269">
        <f>'Girls Si Main 96&amp;128'!D73</f>
        <v>1</v>
      </c>
      <c r="E149" s="266">
        <f t="shared" ref="E149:E156" si="1">E73</f>
        <v>0</v>
      </c>
      <c r="F149" s="269">
        <f>'Girls Si Main 96&amp;128'!F73</f>
        <v>9</v>
      </c>
      <c r="G149" s="266">
        <f t="shared" ref="G149:G156" si="2">G73</f>
        <v>0</v>
      </c>
      <c r="H149" s="334">
        <f>'Girls Si Main 96&amp;128'!H73</f>
        <v>0</v>
      </c>
      <c r="I149" s="271" t="s">
        <v>68</v>
      </c>
      <c r="J149" s="266"/>
      <c r="K149" s="272"/>
      <c r="L149" s="266"/>
      <c r="M149" s="273"/>
      <c r="N149" s="275" t="s">
        <v>69</v>
      </c>
      <c r="O149" s="276"/>
      <c r="P149" s="276"/>
      <c r="Q149" s="277"/>
    </row>
    <row r="150" spans="1:20" s="19" customFormat="1" ht="9" customHeight="1">
      <c r="A150" s="267" t="s">
        <v>70</v>
      </c>
      <c r="B150" s="266"/>
      <c r="C150" s="268">
        <f t="shared" si="0"/>
        <v>0</v>
      </c>
      <c r="D150" s="269">
        <f>'Girls Si Main 96&amp;128'!D74</f>
        <v>2</v>
      </c>
      <c r="E150" s="266">
        <f t="shared" si="1"/>
        <v>0</v>
      </c>
      <c r="F150" s="269">
        <f>'Girls Si Main 96&amp;128'!F74</f>
        <v>10</v>
      </c>
      <c r="G150" s="266">
        <f t="shared" si="2"/>
        <v>0</v>
      </c>
      <c r="H150" s="334">
        <f>'Girls Si Main 96&amp;128'!H74</f>
        <v>0</v>
      </c>
      <c r="I150" s="271" t="s">
        <v>71</v>
      </c>
      <c r="J150" s="266"/>
      <c r="K150" s="272"/>
      <c r="L150" s="266"/>
      <c r="M150" s="273"/>
      <c r="N150" s="278">
        <f>'Girls Si Main 96&amp;128'!$N$74</f>
        <v>0</v>
      </c>
      <c r="O150" s="279"/>
      <c r="P150" s="280"/>
      <c r="Q150" s="281"/>
    </row>
    <row r="151" spans="1:20" s="19" customFormat="1" ht="9" customHeight="1">
      <c r="A151" s="282" t="s">
        <v>72</v>
      </c>
      <c r="B151" s="280"/>
      <c r="C151" s="283">
        <f t="shared" si="0"/>
        <v>0</v>
      </c>
      <c r="D151" s="269">
        <f>'Girls Si Main 96&amp;128'!D75</f>
        <v>3</v>
      </c>
      <c r="E151" s="266">
        <f t="shared" si="1"/>
        <v>0</v>
      </c>
      <c r="F151" s="269">
        <f>'Girls Si Main 96&amp;128'!F75</f>
        <v>11</v>
      </c>
      <c r="G151" s="266">
        <f t="shared" si="2"/>
        <v>0</v>
      </c>
      <c r="H151" s="334">
        <f>'Girls Si Main 96&amp;128'!H75</f>
        <v>0</v>
      </c>
      <c r="I151" s="271" t="s">
        <v>73</v>
      </c>
      <c r="J151" s="266"/>
      <c r="K151" s="272"/>
      <c r="L151" s="266"/>
      <c r="M151" s="273"/>
      <c r="N151" s="275" t="s">
        <v>74</v>
      </c>
      <c r="O151" s="276"/>
      <c r="P151" s="276"/>
      <c r="Q151" s="277"/>
    </row>
    <row r="152" spans="1:20" s="19" customFormat="1" ht="9" customHeight="1">
      <c r="A152" s="284"/>
      <c r="B152" s="188"/>
      <c r="C152" s="285">
        <f t="shared" si="0"/>
        <v>0</v>
      </c>
      <c r="D152" s="269">
        <f>'Girls Si Main 96&amp;128'!D76</f>
        <v>4</v>
      </c>
      <c r="E152" s="266">
        <f t="shared" si="1"/>
        <v>0</v>
      </c>
      <c r="F152" s="269">
        <f>'Girls Si Main 96&amp;128'!F76</f>
        <v>12</v>
      </c>
      <c r="G152" s="266">
        <f t="shared" si="2"/>
        <v>0</v>
      </c>
      <c r="H152" s="334">
        <f>'Girls Si Main 96&amp;128'!H76</f>
        <v>0</v>
      </c>
      <c r="I152" s="271" t="s">
        <v>75</v>
      </c>
      <c r="J152" s="266"/>
      <c r="K152" s="272"/>
      <c r="L152" s="266"/>
      <c r="M152" s="273"/>
      <c r="N152" s="266"/>
      <c r="O152" s="272"/>
      <c r="P152" s="266"/>
      <c r="Q152" s="273"/>
    </row>
    <row r="153" spans="1:20" s="19" customFormat="1" ht="9" customHeight="1">
      <c r="A153" s="286" t="s">
        <v>76</v>
      </c>
      <c r="B153" s="287"/>
      <c r="C153" s="335">
        <f t="shared" si="0"/>
        <v>0</v>
      </c>
      <c r="D153" s="269">
        <f>'Girls Si Main 96&amp;128'!D77</f>
        <v>5</v>
      </c>
      <c r="E153" s="266">
        <f t="shared" si="1"/>
        <v>0</v>
      </c>
      <c r="F153" s="269">
        <f>'Girls Si Main 96&amp;128'!F77</f>
        <v>13</v>
      </c>
      <c r="G153" s="266">
        <f t="shared" si="2"/>
        <v>0</v>
      </c>
      <c r="H153" s="334">
        <f>'Girls Si Main 96&amp;128'!H77</f>
        <v>0</v>
      </c>
      <c r="I153" s="271" t="s">
        <v>77</v>
      </c>
      <c r="J153" s="266"/>
      <c r="K153" s="272"/>
      <c r="L153" s="266"/>
      <c r="M153" s="273"/>
      <c r="N153" s="280">
        <f>N77</f>
        <v>0</v>
      </c>
      <c r="O153" s="279"/>
      <c r="P153" s="280"/>
      <c r="Q153" s="281"/>
    </row>
    <row r="154" spans="1:20" s="19" customFormat="1" ht="9" customHeight="1">
      <c r="A154" s="267" t="s">
        <v>67</v>
      </c>
      <c r="B154" s="266"/>
      <c r="C154" s="268">
        <f t="shared" si="0"/>
        <v>0</v>
      </c>
      <c r="D154" s="269">
        <f>'Girls Si Main 96&amp;128'!D78</f>
        <v>6</v>
      </c>
      <c r="E154" s="266">
        <f t="shared" si="1"/>
        <v>0</v>
      </c>
      <c r="F154" s="269">
        <f>'Girls Si Main 96&amp;128'!F78</f>
        <v>14</v>
      </c>
      <c r="G154" s="266">
        <f t="shared" si="2"/>
        <v>0</v>
      </c>
      <c r="H154" s="334">
        <f>'Girls Si Main 96&amp;128'!H78</f>
        <v>0</v>
      </c>
      <c r="I154" s="271" t="s">
        <v>78</v>
      </c>
      <c r="J154" s="266"/>
      <c r="K154" s="272"/>
      <c r="L154" s="266"/>
      <c r="M154" s="273"/>
      <c r="N154" s="275" t="s">
        <v>216</v>
      </c>
      <c r="O154" s="276"/>
      <c r="P154" s="276"/>
      <c r="Q154" s="277"/>
    </row>
    <row r="155" spans="1:20" s="19" customFormat="1" ht="9" customHeight="1">
      <c r="A155" s="267" t="s">
        <v>79</v>
      </c>
      <c r="B155" s="266"/>
      <c r="C155" s="268">
        <f t="shared" si="0"/>
        <v>0</v>
      </c>
      <c r="D155" s="269">
        <f>'Girls Si Main 96&amp;128'!D79</f>
        <v>7</v>
      </c>
      <c r="E155" s="266">
        <f t="shared" si="1"/>
        <v>0</v>
      </c>
      <c r="F155" s="269">
        <f>'Girls Si Main 96&amp;128'!F79</f>
        <v>15</v>
      </c>
      <c r="G155" s="266">
        <f t="shared" si="2"/>
        <v>0</v>
      </c>
      <c r="H155" s="334">
        <f>'Girls Si Main 96&amp;128'!H79</f>
        <v>0</v>
      </c>
      <c r="I155" s="271" t="s">
        <v>80</v>
      </c>
      <c r="J155" s="266"/>
      <c r="K155" s="272"/>
      <c r="L155" s="266"/>
      <c r="M155" s="273"/>
      <c r="N155" s="266">
        <f>N79</f>
        <v>0</v>
      </c>
      <c r="O155" s="272"/>
      <c r="P155" s="266"/>
      <c r="Q155" s="273"/>
    </row>
    <row r="156" spans="1:20" s="19" customFormat="1" ht="9" customHeight="1">
      <c r="A156" s="282" t="s">
        <v>81</v>
      </c>
      <c r="B156" s="280"/>
      <c r="C156" s="283">
        <f t="shared" si="0"/>
        <v>0</v>
      </c>
      <c r="D156" s="291">
        <f>'Girls Si Main 96&amp;128'!D80</f>
        <v>8</v>
      </c>
      <c r="E156" s="280">
        <f t="shared" si="1"/>
        <v>0</v>
      </c>
      <c r="F156" s="291">
        <f>'Girls Si Main 96&amp;128'!F80</f>
        <v>16</v>
      </c>
      <c r="G156" s="280">
        <f t="shared" si="2"/>
        <v>0</v>
      </c>
      <c r="H156" s="336">
        <f>'Girls Si Main 96&amp;128'!H80</f>
        <v>0</v>
      </c>
      <c r="I156" s="295" t="s">
        <v>82</v>
      </c>
      <c r="J156" s="280"/>
      <c r="K156" s="279"/>
      <c r="L156" s="280"/>
      <c r="M156" s="281"/>
      <c r="N156" s="280">
        <f>N80</f>
        <v>0</v>
      </c>
      <c r="O156" s="279"/>
      <c r="P156" s="280"/>
      <c r="Q156" s="281"/>
    </row>
    <row r="157" spans="1:20" s="20" customFormat="1" ht="9.75">
      <c r="A157" s="188"/>
      <c r="B157" s="189"/>
      <c r="C157" s="189"/>
      <c r="D157" s="189"/>
      <c r="E157" s="190"/>
      <c r="F157" s="190"/>
      <c r="G157" s="25"/>
      <c r="H157" s="190"/>
      <c r="I157" s="191"/>
      <c r="J157" s="189" t="s">
        <v>84</v>
      </c>
      <c r="K157" s="191"/>
      <c r="L157" s="189" t="s">
        <v>58</v>
      </c>
      <c r="M157" s="191"/>
      <c r="N157" s="189" t="s">
        <v>59</v>
      </c>
      <c r="O157" s="191"/>
      <c r="P157" s="189" t="s">
        <v>60</v>
      </c>
      <c r="Q157" s="192"/>
    </row>
    <row r="158" spans="1:20" s="20" customFormat="1" ht="3.75" customHeight="1" thickBot="1">
      <c r="A158" s="337"/>
      <c r="B158" s="194"/>
      <c r="C158" s="91"/>
      <c r="D158" s="194"/>
      <c r="E158" s="195"/>
      <c r="F158" s="195"/>
      <c r="G158" s="196"/>
      <c r="H158" s="195"/>
      <c r="I158" s="197"/>
      <c r="J158" s="194"/>
      <c r="K158" s="197"/>
      <c r="L158" s="194"/>
      <c r="M158" s="197"/>
      <c r="N158" s="194"/>
      <c r="O158" s="197"/>
      <c r="P158" s="194"/>
      <c r="Q158" s="198"/>
    </row>
    <row r="159" spans="1:20" s="50" customFormat="1" ht="10.5" customHeight="1">
      <c r="A159" s="243"/>
      <c r="B159" s="201"/>
      <c r="C159" s="201"/>
      <c r="D159" s="216"/>
      <c r="E159" s="199"/>
      <c r="F159" s="199"/>
      <c r="G159" s="199"/>
      <c r="H159" s="199"/>
      <c r="I159" s="227"/>
      <c r="J159" s="205"/>
      <c r="K159" s="205"/>
      <c r="L159" s="205"/>
      <c r="M159" s="205"/>
      <c r="N159" s="208"/>
      <c r="O159" s="210"/>
      <c r="P159" s="211"/>
      <c r="Q159" s="332" t="s">
        <v>217</v>
      </c>
      <c r="R159" s="213"/>
      <c r="T159" s="214" t="e">
        <f>#REF!</f>
        <v>#REF!</v>
      </c>
    </row>
    <row r="160" spans="1:20" s="50" customFormat="1" ht="9.6" customHeight="1">
      <c r="A160" s="215"/>
      <c r="B160" s="338"/>
      <c r="C160" s="338"/>
      <c r="D160" s="338"/>
      <c r="E160" s="339"/>
      <c r="F160" s="339"/>
      <c r="G160" s="340"/>
      <c r="H160" s="341" t="s">
        <v>218</v>
      </c>
      <c r="I160" s="227"/>
      <c r="J160" s="607" t="str">
        <f>UPPER(IF(OR(O4="a",O4="as"),N10,IF(OR(O4="b",O4="bs"),N18,)))</f>
        <v/>
      </c>
      <c r="K160" s="607"/>
      <c r="L160" s="625"/>
      <c r="M160" s="625"/>
      <c r="N160" s="626"/>
      <c r="O160" s="627"/>
      <c r="P160" s="211"/>
      <c r="Q160" s="212"/>
      <c r="R160" s="213"/>
      <c r="T160" s="222" t="e">
        <f>#REF!</f>
        <v>#REF!</v>
      </c>
    </row>
    <row r="161" spans="1:20" s="50" customFormat="1" ht="9.6" customHeight="1">
      <c r="A161" s="215"/>
      <c r="B161" s="342"/>
      <c r="C161" s="342"/>
      <c r="D161" s="338"/>
      <c r="E161" s="343"/>
      <c r="F161" s="343"/>
      <c r="G161" s="343"/>
      <c r="H161" s="343"/>
      <c r="I161" s="227"/>
      <c r="J161" s="628"/>
      <c r="K161" s="629"/>
      <c r="L161" s="625"/>
      <c r="M161" s="625"/>
      <c r="N161" s="626"/>
      <c r="O161" s="627"/>
      <c r="P161" s="211"/>
      <c r="Q161" s="212"/>
      <c r="R161" s="213"/>
      <c r="T161" s="222" t="e">
        <f>#REF!</f>
        <v>#REF!</v>
      </c>
    </row>
    <row r="162" spans="1:20" s="50" customFormat="1" ht="9.6" customHeight="1">
      <c r="A162" s="215"/>
      <c r="B162" s="338"/>
      <c r="C162" s="338"/>
      <c r="D162" s="338"/>
      <c r="E162" s="339"/>
      <c r="F162" s="339"/>
      <c r="G162" s="340"/>
      <c r="H162" s="344"/>
      <c r="I162" s="227"/>
      <c r="J162" s="617" t="s">
        <v>15</v>
      </c>
      <c r="K162" s="618"/>
      <c r="L162" s="607" t="str">
        <f>UPPER(IF(OR(K162="a",K162="as"),J160,IF(OR(K162="b",K162="bs"),J164,)))</f>
        <v/>
      </c>
      <c r="M162" s="608"/>
      <c r="N162" s="609"/>
      <c r="O162" s="609"/>
      <c r="P162" s="211"/>
      <c r="Q162" s="212"/>
      <c r="R162" s="213"/>
      <c r="T162" s="222" t="e">
        <f>#REF!</f>
        <v>#REF!</v>
      </c>
    </row>
    <row r="163" spans="1:20" s="50" customFormat="1" ht="9.6" customHeight="1">
      <c r="A163" s="215"/>
      <c r="B163" s="342"/>
      <c r="C163" s="342"/>
      <c r="D163" s="338"/>
      <c r="E163" s="343"/>
      <c r="F163" s="343"/>
      <c r="G163" s="343"/>
      <c r="H163" s="343"/>
      <c r="I163" s="227"/>
      <c r="J163" s="630"/>
      <c r="K163" s="631"/>
      <c r="L163" s="612"/>
      <c r="M163" s="621"/>
      <c r="N163" s="609"/>
      <c r="O163" s="609"/>
      <c r="P163" s="211"/>
      <c r="Q163" s="212"/>
      <c r="R163" s="213"/>
      <c r="T163" s="222" t="e">
        <f>#REF!</f>
        <v>#REF!</v>
      </c>
    </row>
    <row r="164" spans="1:20" s="50" customFormat="1" ht="9.6" customHeight="1">
      <c r="A164" s="215"/>
      <c r="B164" s="338"/>
      <c r="C164" s="338"/>
      <c r="D164" s="338"/>
      <c r="E164" s="339"/>
      <c r="F164" s="339"/>
      <c r="G164" s="340"/>
      <c r="H164" s="341" t="s">
        <v>219</v>
      </c>
      <c r="I164" s="227"/>
      <c r="J164" s="607" t="str">
        <f>UPPER(IF(OR(O30="a",O30="as"),N26,IF(OR(O30="b",O30="bs"),N34,)))</f>
        <v/>
      </c>
      <c r="K164" s="632"/>
      <c r="L164" s="630"/>
      <c r="M164" s="615"/>
      <c r="N164" s="609"/>
      <c r="O164" s="609"/>
      <c r="P164" s="211"/>
      <c r="Q164" s="212"/>
      <c r="R164" s="213"/>
      <c r="T164" s="222" t="e">
        <f>#REF!</f>
        <v>#REF!</v>
      </c>
    </row>
    <row r="165" spans="1:20" s="50" customFormat="1" ht="9.6" customHeight="1">
      <c r="A165" s="215"/>
      <c r="B165" s="342"/>
      <c r="C165" s="342"/>
      <c r="D165" s="338"/>
      <c r="E165" s="343"/>
      <c r="F165" s="343"/>
      <c r="G165" s="343"/>
      <c r="H165" s="343"/>
      <c r="I165" s="345"/>
      <c r="J165" s="628"/>
      <c r="K165" s="625"/>
      <c r="L165" s="630"/>
      <c r="M165" s="615"/>
      <c r="N165" s="609"/>
      <c r="O165" s="609"/>
      <c r="P165" s="211"/>
      <c r="Q165" s="212"/>
      <c r="R165" s="213"/>
      <c r="T165" s="222" t="e">
        <f>#REF!</f>
        <v>#REF!</v>
      </c>
    </row>
    <row r="166" spans="1:20" s="50" customFormat="1" ht="9.6" customHeight="1">
      <c r="A166" s="215"/>
      <c r="B166" s="338"/>
      <c r="C166" s="338"/>
      <c r="D166" s="338"/>
      <c r="E166" s="344"/>
      <c r="F166" s="344"/>
      <c r="G166" s="346"/>
      <c r="H166" s="347"/>
      <c r="I166" s="227"/>
      <c r="J166" s="625"/>
      <c r="K166" s="625"/>
      <c r="L166" s="617" t="s">
        <v>15</v>
      </c>
      <c r="M166" s="618"/>
      <c r="N166" s="607" t="str">
        <f>UPPER(IF(OR(M166="a",M166="as"),L162,IF(OR(M166="b",M166="bs"),L170,)))</f>
        <v/>
      </c>
      <c r="O166" s="608"/>
      <c r="P166" s="211"/>
      <c r="Q166" s="212"/>
      <c r="R166" s="213"/>
      <c r="T166" s="222" t="e">
        <f>#REF!</f>
        <v>#REF!</v>
      </c>
    </row>
    <row r="167" spans="1:20" s="50" customFormat="1" ht="9.6" customHeight="1">
      <c r="A167" s="200"/>
      <c r="B167" s="342"/>
      <c r="C167" s="342"/>
      <c r="D167" s="338"/>
      <c r="E167" s="348"/>
      <c r="F167" s="348"/>
      <c r="G167" s="348"/>
      <c r="H167" s="348"/>
      <c r="I167" s="345"/>
      <c r="J167" s="625"/>
      <c r="K167" s="625"/>
      <c r="L167" s="625"/>
      <c r="M167" s="615"/>
      <c r="N167" s="612"/>
      <c r="O167" s="621"/>
      <c r="P167" s="211"/>
      <c r="Q167" s="212"/>
      <c r="R167" s="213"/>
      <c r="T167" s="222" t="e">
        <f>#REF!</f>
        <v>#REF!</v>
      </c>
    </row>
    <row r="168" spans="1:20" s="50" customFormat="1" ht="9.6" customHeight="1" thickBot="1">
      <c r="A168" s="215"/>
      <c r="B168" s="338"/>
      <c r="C168" s="338"/>
      <c r="D168" s="338"/>
      <c r="E168" s="339"/>
      <c r="F168" s="339"/>
      <c r="G168" s="340"/>
      <c r="H168" s="341" t="s">
        <v>220</v>
      </c>
      <c r="I168" s="227"/>
      <c r="J168" s="607" t="str">
        <f>UPPER(IF(OR(O46="a",O46="as"),N42,IF(OR(O46="b",O46="bs"),N50,)))</f>
        <v/>
      </c>
      <c r="K168" s="607"/>
      <c r="L168" s="625"/>
      <c r="M168" s="615"/>
      <c r="N168" s="609"/>
      <c r="O168" s="615"/>
      <c r="P168" s="211"/>
      <c r="Q168" s="212"/>
      <c r="R168" s="213"/>
      <c r="T168" s="237" t="e">
        <f>#REF!</f>
        <v>#REF!</v>
      </c>
    </row>
    <row r="169" spans="1:20" s="50" customFormat="1" ht="9.6" customHeight="1">
      <c r="A169" s="215"/>
      <c r="B169" s="342"/>
      <c r="C169" s="342"/>
      <c r="D169" s="338"/>
      <c r="E169" s="343"/>
      <c r="F169" s="343"/>
      <c r="G169" s="343"/>
      <c r="H169" s="343"/>
      <c r="I169" s="227"/>
      <c r="J169" s="628"/>
      <c r="K169" s="629"/>
      <c r="L169" s="625"/>
      <c r="M169" s="615"/>
      <c r="N169" s="609"/>
      <c r="O169" s="615"/>
      <c r="P169" s="211"/>
      <c r="Q169" s="212"/>
      <c r="R169" s="213"/>
    </row>
    <row r="170" spans="1:20" s="50" customFormat="1" ht="9.6" customHeight="1">
      <c r="A170" s="215"/>
      <c r="B170" s="338"/>
      <c r="C170" s="338"/>
      <c r="D170" s="338"/>
      <c r="E170" s="339"/>
      <c r="F170" s="339"/>
      <c r="G170" s="340"/>
      <c r="H170" s="344"/>
      <c r="I170" s="227"/>
      <c r="J170" s="617" t="s">
        <v>15</v>
      </c>
      <c r="K170" s="618"/>
      <c r="L170" s="607" t="str">
        <f>UPPER(IF(OR(K170="a",K170="as"),J168,IF(OR(K170="b",K170="bs"),J172,)))</f>
        <v/>
      </c>
      <c r="M170" s="623"/>
      <c r="N170" s="609"/>
      <c r="O170" s="615"/>
      <c r="P170" s="211"/>
      <c r="Q170" s="212"/>
      <c r="R170" s="213"/>
    </row>
    <row r="171" spans="1:20" s="50" customFormat="1" ht="9.6" customHeight="1">
      <c r="A171" s="215"/>
      <c r="B171" s="342"/>
      <c r="C171" s="342"/>
      <c r="D171" s="338"/>
      <c r="E171" s="343"/>
      <c r="F171" s="343"/>
      <c r="G171" s="343"/>
      <c r="H171" s="343"/>
      <c r="I171" s="227"/>
      <c r="J171" s="630"/>
      <c r="K171" s="631"/>
      <c r="L171" s="612"/>
      <c r="M171" s="609"/>
      <c r="N171" s="609"/>
      <c r="O171" s="615"/>
      <c r="P171" s="211"/>
      <c r="Q171" s="212"/>
      <c r="R171" s="213"/>
    </row>
    <row r="172" spans="1:20" s="50" customFormat="1" ht="9.6" customHeight="1">
      <c r="A172" s="215"/>
      <c r="B172" s="338"/>
      <c r="C172" s="338"/>
      <c r="D172" s="338"/>
      <c r="E172" s="339"/>
      <c r="F172" s="339"/>
      <c r="G172" s="340"/>
      <c r="H172" s="341" t="s">
        <v>221</v>
      </c>
      <c r="I172" s="227"/>
      <c r="J172" s="607" t="str">
        <f>UPPER(IF(OR(O62="a",O62="as"),N58,IF(OR(O62="b",O62="bs"),N66,)))</f>
        <v/>
      </c>
      <c r="K172" s="632"/>
      <c r="L172" s="630"/>
      <c r="M172" s="609"/>
      <c r="N172" s="609"/>
      <c r="O172" s="615"/>
      <c r="P172" s="211"/>
      <c r="Q172" s="212"/>
      <c r="R172" s="213"/>
    </row>
    <row r="173" spans="1:20" s="50" customFormat="1" ht="9.6" customHeight="1">
      <c r="A173" s="215"/>
      <c r="B173" s="342"/>
      <c r="C173" s="342"/>
      <c r="D173" s="338"/>
      <c r="E173" s="343"/>
      <c r="F173" s="343"/>
      <c r="G173" s="343"/>
      <c r="H173" s="343"/>
      <c r="I173" s="345"/>
      <c r="J173" s="628"/>
      <c r="K173" s="625"/>
      <c r="L173" s="630"/>
      <c r="M173" s="609"/>
      <c r="N173" s="609"/>
      <c r="O173" s="615"/>
      <c r="P173" s="211"/>
      <c r="Q173" s="212"/>
      <c r="R173" s="213"/>
    </row>
    <row r="174" spans="1:20" s="50" customFormat="1" ht="9.6" customHeight="1">
      <c r="A174" s="215"/>
      <c r="B174" s="349" t="s">
        <v>222</v>
      </c>
      <c r="C174" s="349"/>
      <c r="D174" s="349"/>
      <c r="E174" s="347"/>
      <c r="F174" s="347"/>
      <c r="G174" s="350"/>
      <c r="H174" s="347"/>
      <c r="I174" s="227"/>
      <c r="J174" s="625"/>
      <c r="K174" s="625"/>
      <c r="L174" s="630"/>
      <c r="M174" s="616"/>
      <c r="N174" s="617" t="s">
        <v>15</v>
      </c>
      <c r="O174" s="618"/>
      <c r="P174" s="607" t="str">
        <f>UPPER(IF(OR(O174="a",O174="as"),N166,IF(OR(O174="b",O174="bs"),N182,)))</f>
        <v/>
      </c>
      <c r="Q174" s="608"/>
      <c r="R174" s="213"/>
    </row>
    <row r="175" spans="1:20" s="50" customFormat="1" ht="9.6" customHeight="1">
      <c r="A175" s="215"/>
      <c r="B175" s="342"/>
      <c r="C175" s="342"/>
      <c r="D175" s="338"/>
      <c r="E175" s="343"/>
      <c r="F175" s="343"/>
      <c r="G175" s="343"/>
      <c r="H175" s="343"/>
      <c r="I175" s="227"/>
      <c r="J175" s="625"/>
      <c r="K175" s="625"/>
      <c r="L175" s="625"/>
      <c r="M175" s="609"/>
      <c r="N175" s="625"/>
      <c r="O175" s="615"/>
      <c r="P175" s="612"/>
      <c r="Q175" s="633"/>
      <c r="R175" s="213"/>
    </row>
    <row r="176" spans="1:20" s="50" customFormat="1" ht="9.6" customHeight="1">
      <c r="A176" s="215"/>
      <c r="B176" s="338"/>
      <c r="C176" s="338"/>
      <c r="D176" s="338"/>
      <c r="E176" s="339"/>
      <c r="F176" s="339"/>
      <c r="G176" s="340"/>
      <c r="H176" s="341" t="s">
        <v>223</v>
      </c>
      <c r="I176" s="227"/>
      <c r="J176" s="607" t="str">
        <f>UPPER(IF(OR(O90="a",O90="as"),N86,IF(OR(O90="b",O90="bs"),N94,)))</f>
        <v/>
      </c>
      <c r="K176" s="607"/>
      <c r="L176" s="625"/>
      <c r="M176" s="609"/>
      <c r="N176" s="609"/>
      <c r="O176" s="615"/>
      <c r="P176" s="211"/>
      <c r="Q176" s="634"/>
      <c r="R176" s="213"/>
    </row>
    <row r="177" spans="1:18" s="50" customFormat="1" ht="9.6" customHeight="1">
      <c r="A177" s="215"/>
      <c r="B177" s="342"/>
      <c r="C177" s="342"/>
      <c r="D177" s="338"/>
      <c r="E177" s="343"/>
      <c r="F177" s="343"/>
      <c r="G177" s="343"/>
      <c r="H177" s="343"/>
      <c r="I177" s="227"/>
      <c r="J177" s="628"/>
      <c r="K177" s="629"/>
      <c r="L177" s="625"/>
      <c r="M177" s="609"/>
      <c r="N177" s="609"/>
      <c r="O177" s="615"/>
      <c r="P177" s="211"/>
      <c r="Q177" s="634"/>
      <c r="R177" s="213"/>
    </row>
    <row r="178" spans="1:18" s="50" customFormat="1" ht="9.6" customHeight="1">
      <c r="A178" s="215"/>
      <c r="B178" s="338"/>
      <c r="C178" s="338"/>
      <c r="D178" s="338"/>
      <c r="E178" s="339"/>
      <c r="F178" s="339"/>
      <c r="G178" s="340"/>
      <c r="H178" s="344"/>
      <c r="I178" s="227"/>
      <c r="J178" s="617" t="s">
        <v>15</v>
      </c>
      <c r="K178" s="618"/>
      <c r="L178" s="607" t="str">
        <f>UPPER(IF(OR(K178="a",K178="as"),J176,IF(OR(K178="b",K178="bs"),J180,)))</f>
        <v/>
      </c>
      <c r="M178" s="608"/>
      <c r="N178" s="609"/>
      <c r="O178" s="615"/>
      <c r="P178" s="211"/>
      <c r="Q178" s="634"/>
      <c r="R178" s="213"/>
    </row>
    <row r="179" spans="1:18" s="50" customFormat="1" ht="9.6" customHeight="1">
      <c r="A179" s="215"/>
      <c r="B179" s="342"/>
      <c r="C179" s="342"/>
      <c r="D179" s="338"/>
      <c r="E179" s="343"/>
      <c r="F179" s="343"/>
      <c r="G179" s="343"/>
      <c r="H179" s="343"/>
      <c r="I179" s="227"/>
      <c r="J179" s="630"/>
      <c r="K179" s="631"/>
      <c r="L179" s="612"/>
      <c r="M179" s="621"/>
      <c r="N179" s="609"/>
      <c r="O179" s="615"/>
      <c r="P179" s="211"/>
      <c r="Q179" s="634"/>
      <c r="R179" s="213"/>
    </row>
    <row r="180" spans="1:18" s="50" customFormat="1" ht="9.6" customHeight="1">
      <c r="A180" s="241"/>
      <c r="B180" s="338"/>
      <c r="C180" s="338"/>
      <c r="D180" s="338"/>
      <c r="E180" s="339"/>
      <c r="F180" s="339"/>
      <c r="G180" s="340"/>
      <c r="H180" s="341" t="s">
        <v>224</v>
      </c>
      <c r="I180" s="227"/>
      <c r="J180" s="607" t="str">
        <f>UPPER(IF(OR(O106="a",O106="as"),N102,IF(OR(O106="b",O106="bs"),N110,)))</f>
        <v/>
      </c>
      <c r="K180" s="632"/>
      <c r="L180" s="630"/>
      <c r="M180" s="615"/>
      <c r="N180" s="609"/>
      <c r="O180" s="615"/>
      <c r="P180" s="211"/>
      <c r="Q180" s="634"/>
      <c r="R180" s="213"/>
    </row>
    <row r="181" spans="1:18" s="50" customFormat="1" ht="9.6" customHeight="1">
      <c r="A181" s="200"/>
      <c r="B181" s="342"/>
      <c r="C181" s="342"/>
      <c r="D181" s="338"/>
      <c r="E181" s="348"/>
      <c r="F181" s="348"/>
      <c r="G181" s="348"/>
      <c r="H181" s="348"/>
      <c r="I181" s="345"/>
      <c r="J181" s="628"/>
      <c r="K181" s="625"/>
      <c r="L181" s="630"/>
      <c r="M181" s="615"/>
      <c r="N181" s="609"/>
      <c r="O181" s="615"/>
      <c r="P181" s="211"/>
      <c r="Q181" s="634"/>
      <c r="R181" s="213"/>
    </row>
    <row r="182" spans="1:18" s="50" customFormat="1" ht="9.6" customHeight="1">
      <c r="A182" s="215"/>
      <c r="B182" s="338"/>
      <c r="C182" s="338"/>
      <c r="D182" s="338"/>
      <c r="E182" s="344"/>
      <c r="F182" s="344"/>
      <c r="G182" s="346"/>
      <c r="H182" s="347"/>
      <c r="I182" s="227"/>
      <c r="J182" s="625"/>
      <c r="K182" s="625"/>
      <c r="L182" s="617" t="s">
        <v>15</v>
      </c>
      <c r="M182" s="618"/>
      <c r="N182" s="607" t="str">
        <f>UPPER(IF(OR(M182="a",M182="as"),L178,IF(OR(M182="b",M182="bs"),L186,)))</f>
        <v/>
      </c>
      <c r="O182" s="623"/>
      <c r="P182" s="211"/>
      <c r="Q182" s="634"/>
      <c r="R182" s="213"/>
    </row>
    <row r="183" spans="1:18" s="50" customFormat="1" ht="9.6" customHeight="1">
      <c r="A183" s="215"/>
      <c r="B183" s="342"/>
      <c r="C183" s="342"/>
      <c r="D183" s="338"/>
      <c r="E183" s="343"/>
      <c r="F183" s="343"/>
      <c r="G183" s="343"/>
      <c r="H183" s="343"/>
      <c r="I183" s="345"/>
      <c r="J183" s="625"/>
      <c r="K183" s="625"/>
      <c r="L183" s="625"/>
      <c r="M183" s="615"/>
      <c r="N183" s="612"/>
      <c r="O183" s="616"/>
      <c r="P183" s="211"/>
      <c r="Q183" s="634"/>
      <c r="R183" s="213"/>
    </row>
    <row r="184" spans="1:18" s="50" customFormat="1" ht="9.6" customHeight="1">
      <c r="A184" s="215"/>
      <c r="B184" s="338"/>
      <c r="C184" s="338"/>
      <c r="D184" s="338"/>
      <c r="E184" s="339"/>
      <c r="F184" s="339"/>
      <c r="G184" s="340"/>
      <c r="H184" s="341" t="s">
        <v>225</v>
      </c>
      <c r="I184" s="227"/>
      <c r="J184" s="607" t="str">
        <f>UPPER(IF(OR(O122="a",O122="as"),N118,IF(OR(O122="b",O122="bs"),N126,)))</f>
        <v/>
      </c>
      <c r="K184" s="607"/>
      <c r="L184" s="625"/>
      <c r="M184" s="615"/>
      <c r="N184" s="609"/>
      <c r="O184" s="616"/>
      <c r="P184" s="211"/>
      <c r="Q184" s="634"/>
      <c r="R184" s="213"/>
    </row>
    <row r="185" spans="1:18" s="50" customFormat="1" ht="9.6" customHeight="1">
      <c r="A185" s="215"/>
      <c r="B185" s="342"/>
      <c r="C185" s="342"/>
      <c r="D185" s="338"/>
      <c r="E185" s="343"/>
      <c r="F185" s="343"/>
      <c r="G185" s="343"/>
      <c r="H185" s="343"/>
      <c r="I185" s="227"/>
      <c r="J185" s="628"/>
      <c r="K185" s="629"/>
      <c r="L185" s="625"/>
      <c r="M185" s="615"/>
      <c r="N185" s="609"/>
      <c r="O185" s="616"/>
      <c r="P185" s="211"/>
      <c r="Q185" s="634"/>
      <c r="R185" s="213"/>
    </row>
    <row r="186" spans="1:18" s="50" customFormat="1" ht="9.6" customHeight="1">
      <c r="A186" s="215"/>
      <c r="B186" s="338"/>
      <c r="C186" s="338"/>
      <c r="D186" s="338"/>
      <c r="E186" s="339"/>
      <c r="F186" s="339"/>
      <c r="G186" s="340"/>
      <c r="H186" s="344"/>
      <c r="I186" s="227"/>
      <c r="J186" s="617" t="s">
        <v>15</v>
      </c>
      <c r="K186" s="618"/>
      <c r="L186" s="607" t="str">
        <f>UPPER(IF(OR(K186="a",K186="as"),J184,IF(OR(K186="b",K186="bs"),J188,)))</f>
        <v/>
      </c>
      <c r="M186" s="623"/>
      <c r="N186" s="609"/>
      <c r="O186" s="616"/>
      <c r="P186" s="211"/>
      <c r="Q186" s="634"/>
      <c r="R186" s="213"/>
    </row>
    <row r="187" spans="1:18" s="50" customFormat="1" ht="9.6" customHeight="1">
      <c r="A187" s="215"/>
      <c r="B187" s="342"/>
      <c r="C187" s="342"/>
      <c r="D187" s="338"/>
      <c r="E187" s="343"/>
      <c r="F187" s="343"/>
      <c r="G187" s="343"/>
      <c r="H187" s="343"/>
      <c r="I187" s="227"/>
      <c r="J187" s="630"/>
      <c r="K187" s="631"/>
      <c r="L187" s="612"/>
      <c r="M187" s="609"/>
      <c r="N187" s="609"/>
      <c r="O187" s="609"/>
      <c r="P187" s="211"/>
      <c r="Q187" s="634"/>
      <c r="R187" s="213"/>
    </row>
    <row r="188" spans="1:18" s="50" customFormat="1" ht="9.6" customHeight="1">
      <c r="A188" s="215"/>
      <c r="B188" s="338"/>
      <c r="C188" s="338"/>
      <c r="D188" s="338"/>
      <c r="E188" s="339"/>
      <c r="F188" s="339"/>
      <c r="G188" s="340"/>
      <c r="H188" s="341" t="s">
        <v>226</v>
      </c>
      <c r="I188" s="227"/>
      <c r="J188" s="607" t="str">
        <f>UPPER(IF(OR(O138="a",O138="as"),N134,IF(OR(O138="b",O138="bs"),N142,)))</f>
        <v/>
      </c>
      <c r="K188" s="632"/>
      <c r="L188" s="635"/>
      <c r="M188" s="609"/>
      <c r="N188" s="609"/>
      <c r="O188" s="609"/>
      <c r="P188" s="211"/>
      <c r="Q188" s="634"/>
      <c r="R188" s="213"/>
    </row>
    <row r="189" spans="1:18" s="50" customFormat="1" ht="9.6" customHeight="1">
      <c r="A189" s="242"/>
      <c r="B189" s="201"/>
      <c r="C189" s="201"/>
      <c r="D189" s="216"/>
      <c r="E189" s="207"/>
      <c r="F189" s="207"/>
      <c r="G189" s="207"/>
      <c r="H189" s="207"/>
      <c r="I189" s="227"/>
      <c r="J189" s="205"/>
      <c r="K189" s="205"/>
      <c r="L189" s="205"/>
      <c r="M189" s="230"/>
      <c r="N189" s="230"/>
      <c r="O189" s="230"/>
      <c r="P189" s="211"/>
      <c r="Q189" s="212"/>
      <c r="R189" s="213"/>
    </row>
    <row r="217" spans="1:17" s="19" customFormat="1" ht="10.5" customHeight="1">
      <c r="A217" s="254" t="s">
        <v>61</v>
      </c>
      <c r="B217" s="255"/>
      <c r="C217" s="256"/>
      <c r="D217" s="257" t="s">
        <v>62</v>
      </c>
      <c r="E217" s="351" t="s">
        <v>63</v>
      </c>
      <c r="F217" s="257" t="s">
        <v>62</v>
      </c>
      <c r="G217" s="259" t="s">
        <v>63</v>
      </c>
      <c r="H217" s="329"/>
      <c r="I217" s="257" t="s">
        <v>62</v>
      </c>
      <c r="J217" s="258" t="s">
        <v>146</v>
      </c>
      <c r="K217" s="261"/>
      <c r="L217" s="258" t="s">
        <v>65</v>
      </c>
      <c r="M217" s="262"/>
      <c r="N217" s="263" t="s">
        <v>66</v>
      </c>
      <c r="O217" s="263"/>
      <c r="P217" s="263">
        <f>$P$72</f>
        <v>0</v>
      </c>
      <c r="Q217" s="262"/>
    </row>
    <row r="218" spans="1:17" s="19" customFormat="1" ht="9" customHeight="1">
      <c r="A218" s="267" t="s">
        <v>67</v>
      </c>
      <c r="B218" s="266"/>
      <c r="C218" s="268">
        <f t="shared" ref="C218:C225" si="3">C73</f>
        <v>0</v>
      </c>
      <c r="D218" s="269">
        <v>1</v>
      </c>
      <c r="E218" s="330">
        <f t="shared" ref="E218:E225" si="4">E73</f>
        <v>0</v>
      </c>
      <c r="F218" s="269">
        <v>9</v>
      </c>
      <c r="G218" s="80">
        <f t="shared" ref="G218:G225" si="5">G73</f>
        <v>0</v>
      </c>
      <c r="H218" s="79"/>
      <c r="I218" s="271" t="s">
        <v>68</v>
      </c>
      <c r="J218" s="266"/>
      <c r="K218" s="272"/>
      <c r="L218" s="266"/>
      <c r="M218" s="273"/>
      <c r="N218" s="275" t="s">
        <v>69</v>
      </c>
      <c r="O218" s="276"/>
      <c r="P218" s="276"/>
      <c r="Q218" s="277"/>
    </row>
    <row r="219" spans="1:17" s="19" customFormat="1" ht="9" customHeight="1">
      <c r="A219" s="267" t="s">
        <v>70</v>
      </c>
      <c r="B219" s="266"/>
      <c r="C219" s="268">
        <f t="shared" si="3"/>
        <v>0</v>
      </c>
      <c r="D219" s="269">
        <v>2</v>
      </c>
      <c r="E219" s="330">
        <f t="shared" si="4"/>
        <v>0</v>
      </c>
      <c r="F219" s="269">
        <v>10</v>
      </c>
      <c r="G219" s="80">
        <f t="shared" si="5"/>
        <v>0</v>
      </c>
      <c r="H219" s="79"/>
      <c r="I219" s="271" t="s">
        <v>71</v>
      </c>
      <c r="J219" s="266"/>
      <c r="K219" s="272"/>
      <c r="L219" s="266"/>
      <c r="M219" s="273"/>
      <c r="N219" s="278"/>
      <c r="O219" s="279"/>
      <c r="P219" s="280"/>
      <c r="Q219" s="281"/>
    </row>
    <row r="220" spans="1:17" s="19" customFormat="1" ht="9" customHeight="1">
      <c r="A220" s="282" t="s">
        <v>72</v>
      </c>
      <c r="B220" s="280"/>
      <c r="C220" s="283">
        <f t="shared" si="3"/>
        <v>0</v>
      </c>
      <c r="D220" s="269">
        <v>3</v>
      </c>
      <c r="E220" s="330">
        <f t="shared" si="4"/>
        <v>0</v>
      </c>
      <c r="F220" s="269">
        <v>11</v>
      </c>
      <c r="G220" s="80">
        <f t="shared" si="5"/>
        <v>0</v>
      </c>
      <c r="H220" s="79"/>
      <c r="I220" s="271" t="s">
        <v>73</v>
      </c>
      <c r="J220" s="266"/>
      <c r="K220" s="272"/>
      <c r="L220" s="266"/>
      <c r="M220" s="273"/>
      <c r="N220" s="275" t="s">
        <v>74</v>
      </c>
      <c r="O220" s="276"/>
      <c r="P220" s="276"/>
      <c r="Q220" s="277"/>
    </row>
    <row r="221" spans="1:17" s="19" customFormat="1" ht="9" customHeight="1">
      <c r="A221" s="284"/>
      <c r="B221" s="188"/>
      <c r="C221" s="285">
        <f t="shared" si="3"/>
        <v>0</v>
      </c>
      <c r="D221" s="269">
        <v>4</v>
      </c>
      <c r="E221" s="330">
        <f t="shared" si="4"/>
        <v>0</v>
      </c>
      <c r="F221" s="269">
        <v>12</v>
      </c>
      <c r="G221" s="80">
        <f t="shared" si="5"/>
        <v>0</v>
      </c>
      <c r="H221" s="79"/>
      <c r="I221" s="271" t="s">
        <v>75</v>
      </c>
      <c r="J221" s="266"/>
      <c r="K221" s="272"/>
      <c r="L221" s="266"/>
      <c r="M221" s="273"/>
      <c r="N221" s="266"/>
      <c r="O221" s="272"/>
      <c r="P221" s="266"/>
      <c r="Q221" s="273"/>
    </row>
    <row r="222" spans="1:17" s="19" customFormat="1" ht="9" customHeight="1">
      <c r="A222" s="286" t="s">
        <v>76</v>
      </c>
      <c r="B222" s="287"/>
      <c r="C222" s="335">
        <f t="shared" si="3"/>
        <v>0</v>
      </c>
      <c r="D222" s="269">
        <v>5</v>
      </c>
      <c r="E222" s="330">
        <f t="shared" si="4"/>
        <v>0</v>
      </c>
      <c r="F222" s="269">
        <v>13</v>
      </c>
      <c r="G222" s="80">
        <f t="shared" si="5"/>
        <v>0</v>
      </c>
      <c r="H222" s="79"/>
      <c r="I222" s="271" t="s">
        <v>77</v>
      </c>
      <c r="J222" s="266"/>
      <c r="K222" s="272"/>
      <c r="L222" s="266"/>
      <c r="M222" s="273"/>
      <c r="N222" s="280">
        <f>N77</f>
        <v>0</v>
      </c>
      <c r="O222" s="279"/>
      <c r="P222" s="280"/>
      <c r="Q222" s="281"/>
    </row>
    <row r="223" spans="1:17" s="19" customFormat="1" ht="9" customHeight="1">
      <c r="A223" s="267" t="s">
        <v>67</v>
      </c>
      <c r="B223" s="266"/>
      <c r="C223" s="268">
        <f t="shared" si="3"/>
        <v>0</v>
      </c>
      <c r="D223" s="269">
        <v>6</v>
      </c>
      <c r="E223" s="330">
        <f t="shared" si="4"/>
        <v>0</v>
      </c>
      <c r="F223" s="269">
        <v>14</v>
      </c>
      <c r="G223" s="80">
        <f t="shared" si="5"/>
        <v>0</v>
      </c>
      <c r="H223" s="79"/>
      <c r="I223" s="271" t="s">
        <v>78</v>
      </c>
      <c r="J223" s="266"/>
      <c r="K223" s="272"/>
      <c r="L223" s="266"/>
      <c r="M223" s="273"/>
      <c r="N223" s="275" t="s">
        <v>216</v>
      </c>
      <c r="O223" s="276"/>
      <c r="P223" s="276"/>
      <c r="Q223" s="277"/>
    </row>
    <row r="224" spans="1:17" s="19" customFormat="1" ht="9" customHeight="1">
      <c r="A224" s="267" t="s">
        <v>79</v>
      </c>
      <c r="B224" s="266"/>
      <c r="C224" s="268">
        <f t="shared" si="3"/>
        <v>0</v>
      </c>
      <c r="D224" s="269">
        <v>7</v>
      </c>
      <c r="E224" s="330">
        <f t="shared" si="4"/>
        <v>0</v>
      </c>
      <c r="F224" s="269">
        <v>15</v>
      </c>
      <c r="G224" s="80">
        <f t="shared" si="5"/>
        <v>0</v>
      </c>
      <c r="H224" s="79"/>
      <c r="I224" s="271" t="s">
        <v>80</v>
      </c>
      <c r="J224" s="266"/>
      <c r="K224" s="272"/>
      <c r="L224" s="266"/>
      <c r="M224" s="273"/>
      <c r="N224" s="266">
        <f>N79</f>
        <v>0</v>
      </c>
      <c r="O224" s="272"/>
      <c r="P224" s="266"/>
      <c r="Q224" s="273"/>
    </row>
    <row r="225" spans="1:17" s="19" customFormat="1" ht="9" customHeight="1">
      <c r="A225" s="282" t="s">
        <v>81</v>
      </c>
      <c r="B225" s="280"/>
      <c r="C225" s="283">
        <f t="shared" si="3"/>
        <v>0</v>
      </c>
      <c r="D225" s="291">
        <v>8</v>
      </c>
      <c r="E225" s="331">
        <f t="shared" si="4"/>
        <v>0</v>
      </c>
      <c r="F225" s="291">
        <v>16</v>
      </c>
      <c r="G225" s="292">
        <f t="shared" si="5"/>
        <v>0</v>
      </c>
      <c r="H225" s="294"/>
      <c r="I225" s="295" t="s">
        <v>82</v>
      </c>
      <c r="J225" s="280"/>
      <c r="K225" s="279"/>
      <c r="L225" s="280"/>
      <c r="M225" s="281"/>
      <c r="N225" s="280">
        <f>N80</f>
        <v>0</v>
      </c>
      <c r="O225" s="279"/>
      <c r="P225" s="280"/>
      <c r="Q225" s="352"/>
    </row>
  </sheetData>
  <mergeCells count="1">
    <mergeCell ref="A4:C4"/>
  </mergeCells>
  <phoneticPr fontId="78" type="noConversion"/>
  <conditionalFormatting sqref="G7:G70 G83:G146 G175 G177 G179 G181 G183 G185 G187 G159 G161 G163 G165 G167 G169 G171 G173 G189">
    <cfRule type="expression" dxfId="303" priority="1" stopIfTrue="1">
      <formula>AND($D7&lt;9,$C7&gt;0)</formula>
    </cfRule>
  </conditionalFormatting>
  <conditionalFormatting sqref="B7:B70 B83:B146 B159 B161 B163 B165 B167 B169 B171 B173 B175 B177 B179 B181 B183 B185 B187 B189">
    <cfRule type="cellIs" dxfId="302" priority="2" stopIfTrue="1" operator="equal">
      <formula>"QA"</formula>
    </cfRule>
    <cfRule type="cellIs" dxfId="301" priority="3" stopIfTrue="1" operator="equal">
      <formula>"DA"</formula>
    </cfRule>
  </conditionalFormatting>
  <conditionalFormatting sqref="E187 E177 E185 E183 E181 E179 E175 E171 E173 E161 E169 E167 E165 E163 E159 E189">
    <cfRule type="cellIs" dxfId="300" priority="4" stopIfTrue="1" operator="equal">
      <formula>"Bye"</formula>
    </cfRule>
  </conditionalFormatting>
  <conditionalFormatting sqref="D7:D70 D83:D146">
    <cfRule type="expression" dxfId="299" priority="5" stopIfTrue="1">
      <formula>$D7&lt;17</formula>
    </cfRule>
  </conditionalFormatting>
  <conditionalFormatting sqref="N174 J186 J178 J162 L182 L166 J170 L134 L118 L102 L86 L126 L110 L94 L142 N90 N106 N122 N138 L58 L42 L26 L10 L50 L34 L18 L66 N14 N30 N46 N62">
    <cfRule type="expression" dxfId="298" priority="6" stopIfTrue="1">
      <formula>AND($N$1="CU",J10="Umpire")</formula>
    </cfRule>
    <cfRule type="expression" dxfId="297" priority="7" stopIfTrue="1">
      <formula>AND($N$1="CU",J10&lt;&gt;"Umpire",K10&lt;&gt;"")</formula>
    </cfRule>
    <cfRule type="expression" dxfId="296" priority="8" stopIfTrue="1">
      <formula>AND($N$1="CU",J10&lt;&gt;"Umpire")</formula>
    </cfRule>
  </conditionalFormatting>
  <conditionalFormatting sqref="L162 L170 L178 L186 N182 N166 P174 J160 J164 J168 J172 J176 J180 J184 J188 L84 L88 L92 L96 L100 L104 L108 L112 L116 L120 L124 L128 L132 L136 L140 L144 N86 N94 N102 N110 N118 N126 N134 N142 P90 P106 P122 P138 L8 L12 L16 L20 L24 L28 L32 L36 L40 L44 L48 L52 L56 L60 L64 L68 N10 N18 N26 N34 N42 N50 N58 N66 P14 P30 P46 P62">
    <cfRule type="expression" dxfId="295" priority="9" stopIfTrue="1">
      <formula>I8="as"</formula>
    </cfRule>
    <cfRule type="expression" dxfId="294" priority="10" stopIfTrue="1">
      <formula>I8="bs"</formula>
    </cfRule>
  </conditionalFormatting>
  <conditionalFormatting sqref="O174 K178 K170 K186 K162 M166 M182 I84 I86 I88 I90 I92 I94 I96 I98 I100 I102 I104 I106 I108 I110 I112 I114 I116 I118 I120 I122 I124 I126 I128 I130 I132 I134 I136 I138 I140 I142 I144 I146 K84 K88 K92 K96 K100 K104 K108 K112 K116 K120 K124 K128 K132 K136 K140 K144 M142 M134 M126 M118 M110 M102 M94 M86 O90 O106 O122 O138 I8 I10 I12 I14 I16 I18 I20 I22 I24 I26 I28 I30 I32 I34 I36 I38 I40 I42 I44 I46 I48 I50 I52 I54 I56 I58 I60 I62 I64 I66 I68 I70 K8 K12 K16 K20 K24 K28 K32 K36 K40 K44 K48 K52 K56 K60 K64 K68 M66 M58 M50 M42 M34 M26 M18 M10 O14 O30 O46 O62">
    <cfRule type="expression" dxfId="293" priority="11" stopIfTrue="1">
      <formula>$N$1="CU"</formula>
    </cfRule>
  </conditionalFormatting>
  <conditionalFormatting sqref="J83 J85 J87 J89 J91 J93 J95 J97 J99 J101 J103 J105 J107 J109 J111 J113 J115 J117 J119 J121 J123 J125 J127 J129 J131 J133 J135 J137 J139 J141 J143 J145 J7 J9 J11 J13 J15 J17 J19 J21 J23 J25 J27 J29 J31 J33 J35 J37 J39 J41 J43 J45 J47 J49 J51 J53 J55 J57 J59 J61 J63 J65 J67 J69">
    <cfRule type="expression" dxfId="292" priority="12" stopIfTrue="1">
      <formula>I8="as"</formula>
    </cfRule>
    <cfRule type="expression" dxfId="291" priority="13" stopIfTrue="1">
      <formula>I8="bs"</formula>
    </cfRule>
  </conditionalFormatting>
  <dataValidations count="2">
    <dataValidation type="list" allowBlank="1" showInputMessage="1" sqref="L86 L94 L102 L110 L118 L126 L134 L142 N90 N106 N122 N138 J186 L182 J170 J162 N174 L166 J178 L10 L18 L26 L34 L42 L50 L58 L66 N14 N30 N46 N62">
      <formula1>$T$7:$T$16</formula1>
    </dataValidation>
    <dataValidation allowBlank="1" showInputMessage="1" sqref="H160 H184 H164 H168 H172 H176 H180 H188"/>
  </dataValidations>
  <printOptions horizontalCentered="1"/>
  <pageMargins left="0.35" right="0.35" top="0.35" bottom="0.35" header="0" footer="0"/>
  <pageSetup paperSize="9" orientation="portrait" horizontalDpi="360" verticalDpi="200" r:id="rId1"/>
  <headerFooter alignWithMargins="0"/>
  <rowBreaks count="2" manualBreakCount="2">
    <brk id="80" max="16383" man="1"/>
    <brk id="156" max="16383" man="1"/>
  </rowBreaks>
  <drawing r:id="rId2"/>
  <legacyDrawing r:id="rId3"/>
</worksheet>
</file>

<file path=xl/worksheets/sheet14.xml><?xml version="1.0" encoding="utf-8"?>
<worksheet xmlns="http://schemas.openxmlformats.org/spreadsheetml/2006/main" xmlns:r="http://schemas.openxmlformats.org/officeDocument/2006/relationships">
  <sheetPr codeName="Sheet16"/>
  <dimension ref="A1:R207"/>
  <sheetViews>
    <sheetView showGridLines="0" showZeros="0" zoomScale="86" workbookViewId="0">
      <pane ySplit="7" topLeftCell="A8" activePane="bottomLeft" state="frozen"/>
      <selection activeCell="A4" sqref="A4:C4"/>
      <selection pane="bottomLeft" activeCell="A3" sqref="A3"/>
    </sheetView>
  </sheetViews>
  <sheetFormatPr defaultRowHeight="12.75"/>
  <cols>
    <col min="1" max="1" width="4" customWidth="1"/>
    <col min="2" max="2" width="19.85546875" customWidth="1"/>
    <col min="3" max="3" width="18" customWidth="1"/>
    <col min="4" max="4" width="6.28515625" style="60" customWidth="1"/>
    <col min="5" max="5" width="10.5703125" style="94" customWidth="1"/>
    <col min="6" max="6" width="21.5703125" customWidth="1"/>
    <col min="7" max="7" width="16.28515625" customWidth="1"/>
    <col min="8" max="10" width="6" style="60" customWidth="1"/>
    <col min="11" max="11" width="5.42578125" style="60" customWidth="1"/>
    <col min="12" max="12" width="6" style="60" hidden="1" customWidth="1"/>
    <col min="13" max="13" width="5.28515625" style="60" hidden="1" customWidth="1"/>
    <col min="14" max="14" width="2.28515625" style="104" hidden="1" customWidth="1"/>
    <col min="15" max="15" width="5.42578125" style="60" hidden="1" customWidth="1"/>
    <col min="16" max="18" width="6" style="60" customWidth="1"/>
  </cols>
  <sheetData>
    <row r="1" spans="1:18" ht="26.25">
      <c r="A1" s="81">
        <f>'Week SetUp'!$A$6</f>
        <v>0</v>
      </c>
      <c r="B1" s="82"/>
      <c r="C1" s="82"/>
      <c r="D1" s="105"/>
      <c r="E1" s="105"/>
      <c r="F1" s="83" t="s">
        <v>232</v>
      </c>
      <c r="G1" s="83"/>
      <c r="H1" s="86"/>
      <c r="I1" s="84"/>
      <c r="J1" s="84"/>
      <c r="K1" s="84"/>
      <c r="L1" s="84"/>
      <c r="M1" s="84"/>
      <c r="N1" s="106"/>
      <c r="O1" s="84"/>
      <c r="P1" s="84"/>
      <c r="Q1" s="84"/>
      <c r="R1" s="107"/>
    </row>
    <row r="2" spans="1:18" ht="13.5" thickBot="1">
      <c r="A2" s="85" t="str">
        <f>'Week SetUp'!$A$8</f>
        <v>ITF Junior Circuit</v>
      </c>
      <c r="B2" s="85"/>
      <c r="C2" s="72"/>
      <c r="D2" s="95"/>
      <c r="E2" s="95"/>
      <c r="F2" s="108"/>
      <c r="G2" s="108"/>
      <c r="H2" s="95"/>
      <c r="I2" s="95"/>
      <c r="J2" s="95"/>
      <c r="K2" s="95"/>
      <c r="L2" s="83"/>
      <c r="M2" s="83"/>
      <c r="N2" s="109"/>
      <c r="O2" s="83"/>
      <c r="P2" s="110"/>
      <c r="Q2" s="69"/>
      <c r="R2" s="110"/>
    </row>
    <row r="3" spans="1:18" s="2" customFormat="1">
      <c r="A3" s="63" t="s">
        <v>12</v>
      </c>
      <c r="B3" s="63"/>
      <c r="C3" s="61" t="s">
        <v>6</v>
      </c>
      <c r="D3" s="61"/>
      <c r="E3" s="61"/>
      <c r="F3" s="63" t="s">
        <v>7</v>
      </c>
      <c r="G3" s="63" t="s">
        <v>18</v>
      </c>
      <c r="H3" s="96"/>
      <c r="I3" s="96"/>
      <c r="J3" s="64" t="s">
        <v>8</v>
      </c>
      <c r="K3" s="111" t="s">
        <v>24</v>
      </c>
      <c r="L3" s="112"/>
      <c r="M3" s="112"/>
      <c r="N3" s="112"/>
      <c r="O3" s="112"/>
      <c r="P3" s="112"/>
      <c r="Q3" s="112"/>
      <c r="R3" s="113"/>
    </row>
    <row r="4" spans="1:18" s="2" customFormat="1" ht="13.5" thickBot="1">
      <c r="A4" s="710">
        <f>'Week SetUp'!$A$10</f>
        <v>0</v>
      </c>
      <c r="B4" s="710"/>
      <c r="C4" s="88">
        <f>'Week SetUp'!$C$10</f>
        <v>0</v>
      </c>
      <c r="D4" s="89"/>
      <c r="E4" s="89"/>
      <c r="F4" s="88">
        <f>'Week SetUp'!$D$10</f>
        <v>0</v>
      </c>
      <c r="G4" s="114">
        <f>'Week SetUp'!$A$12</f>
        <v>0</v>
      </c>
      <c r="H4" s="89"/>
      <c r="I4" s="161"/>
      <c r="J4" s="76">
        <f>'Week SetUp'!$E$10</f>
        <v>0</v>
      </c>
      <c r="K4" s="353"/>
      <c r="L4" s="90"/>
      <c r="M4" s="116"/>
      <c r="N4" s="116"/>
      <c r="O4" s="90"/>
      <c r="P4" s="90"/>
      <c r="Q4" s="90"/>
      <c r="R4" s="117"/>
    </row>
    <row r="5" spans="1:18" s="2" customFormat="1">
      <c r="A5" s="118"/>
      <c r="B5" s="63"/>
      <c r="C5" s="61" t="s">
        <v>25</v>
      </c>
      <c r="D5" s="61" t="s">
        <v>16</v>
      </c>
      <c r="E5" s="61"/>
      <c r="F5" s="63" t="s">
        <v>26</v>
      </c>
      <c r="G5" s="61" t="s">
        <v>27</v>
      </c>
      <c r="H5" s="61"/>
      <c r="I5" s="96"/>
      <c r="J5" s="119"/>
      <c r="K5" s="354"/>
      <c r="L5" s="122"/>
      <c r="M5" s="121"/>
      <c r="N5" s="123"/>
      <c r="O5" s="122"/>
      <c r="P5" s="122"/>
      <c r="Q5" s="122"/>
      <c r="R5" s="124"/>
    </row>
    <row r="6" spans="1:18" s="125" customFormat="1" ht="16.5" thickBot="1">
      <c r="A6" s="126" t="s">
        <v>28</v>
      </c>
      <c r="B6" s="127"/>
      <c r="C6" s="128"/>
      <c r="D6" s="129"/>
      <c r="E6" s="129"/>
      <c r="F6" s="128"/>
      <c r="G6" s="128"/>
      <c r="H6" s="130"/>
      <c r="I6" s="130"/>
      <c r="J6" s="130"/>
      <c r="K6" s="131"/>
      <c r="L6" s="130"/>
      <c r="M6" s="130"/>
      <c r="N6" s="132"/>
      <c r="O6" s="130"/>
      <c r="P6" s="130"/>
      <c r="Q6" s="130"/>
      <c r="R6" s="133"/>
    </row>
    <row r="7" spans="1:18" ht="30.75" customHeight="1" thickBot="1">
      <c r="A7" s="134" t="s">
        <v>20</v>
      </c>
      <c r="B7" s="135" t="s">
        <v>13</v>
      </c>
      <c r="C7" s="135" t="s">
        <v>14</v>
      </c>
      <c r="D7" s="135" t="s">
        <v>21</v>
      </c>
      <c r="E7" s="135" t="s">
        <v>22</v>
      </c>
      <c r="F7" s="135" t="s">
        <v>29</v>
      </c>
      <c r="G7" s="136" t="s">
        <v>30</v>
      </c>
      <c r="H7" s="137" t="s">
        <v>233</v>
      </c>
      <c r="I7" s="137" t="s">
        <v>32</v>
      </c>
      <c r="J7" s="137" t="s">
        <v>33</v>
      </c>
      <c r="K7" s="137" t="s">
        <v>19</v>
      </c>
      <c r="L7" s="138"/>
      <c r="M7" s="139"/>
      <c r="N7" s="140"/>
      <c r="O7" s="139"/>
      <c r="P7" s="135" t="s">
        <v>34</v>
      </c>
      <c r="Q7" s="141" t="s">
        <v>35</v>
      </c>
      <c r="R7" s="136" t="s">
        <v>36</v>
      </c>
    </row>
    <row r="8" spans="1:18" s="12" customFormat="1" ht="18.95" customHeight="1">
      <c r="A8" s="142">
        <v>1</v>
      </c>
      <c r="B8" s="100"/>
      <c r="C8" s="100"/>
      <c r="D8" s="101"/>
      <c r="E8" s="143"/>
      <c r="F8" s="101"/>
      <c r="G8" s="144"/>
      <c r="H8" s="101"/>
      <c r="I8" s="101"/>
      <c r="J8" s="101"/>
      <c r="K8" s="101"/>
      <c r="L8" s="145"/>
      <c r="M8" s="101"/>
      <c r="N8" s="145"/>
      <c r="O8" s="101"/>
      <c r="P8" s="101"/>
      <c r="Q8" s="102"/>
      <c r="R8" s="102"/>
    </row>
    <row r="9" spans="1:18" s="12" customFormat="1" ht="18.95" customHeight="1">
      <c r="A9" s="142">
        <v>2</v>
      </c>
      <c r="B9" s="100"/>
      <c r="C9" s="100"/>
      <c r="D9" s="101"/>
      <c r="E9" s="143"/>
      <c r="F9" s="101"/>
      <c r="G9" s="144"/>
      <c r="H9" s="101"/>
      <c r="I9" s="101"/>
      <c r="J9" s="101"/>
      <c r="K9" s="101"/>
      <c r="L9" s="145"/>
      <c r="M9" s="101"/>
      <c r="N9" s="145"/>
      <c r="O9" s="101"/>
      <c r="P9" s="101"/>
      <c r="Q9" s="102"/>
      <c r="R9" s="102"/>
    </row>
    <row r="10" spans="1:18" s="12" customFormat="1" ht="18.95" customHeight="1">
      <c r="A10" s="142">
        <v>3</v>
      </c>
      <c r="B10" s="100"/>
      <c r="C10" s="100"/>
      <c r="D10" s="101"/>
      <c r="E10" s="143"/>
      <c r="F10" s="101"/>
      <c r="G10" s="144"/>
      <c r="H10" s="101"/>
      <c r="I10" s="101"/>
      <c r="J10" s="101"/>
      <c r="K10" s="101"/>
      <c r="L10" s="145"/>
      <c r="M10" s="101"/>
      <c r="N10" s="145"/>
      <c r="O10" s="101"/>
      <c r="P10" s="101"/>
      <c r="Q10" s="102"/>
      <c r="R10" s="102"/>
    </row>
    <row r="11" spans="1:18" s="12" customFormat="1" ht="18.95" customHeight="1">
      <c r="A11" s="142">
        <v>4</v>
      </c>
      <c r="B11" s="100"/>
      <c r="C11" s="100"/>
      <c r="D11" s="101"/>
      <c r="E11" s="143"/>
      <c r="F11" s="101"/>
      <c r="G11" s="144"/>
      <c r="H11" s="101"/>
      <c r="I11" s="101"/>
      <c r="J11" s="101"/>
      <c r="K11" s="101"/>
      <c r="L11" s="145"/>
      <c r="M11" s="101"/>
      <c r="N11" s="145"/>
      <c r="O11" s="101"/>
      <c r="P11" s="101"/>
      <c r="Q11" s="102"/>
      <c r="R11" s="102"/>
    </row>
    <row r="12" spans="1:18" s="12" customFormat="1" ht="18.95" customHeight="1">
      <c r="A12" s="142">
        <v>5</v>
      </c>
      <c r="B12" s="100"/>
      <c r="C12" s="100"/>
      <c r="D12" s="101"/>
      <c r="E12" s="143"/>
      <c r="F12" s="101"/>
      <c r="G12" s="144"/>
      <c r="H12" s="101"/>
      <c r="I12" s="101"/>
      <c r="J12" s="101"/>
      <c r="K12" s="101"/>
      <c r="L12" s="145"/>
      <c r="M12" s="101"/>
      <c r="N12" s="145"/>
      <c r="O12" s="101"/>
      <c r="P12" s="101"/>
      <c r="Q12" s="102"/>
      <c r="R12" s="102"/>
    </row>
    <row r="13" spans="1:18" s="12" customFormat="1" ht="18.95" customHeight="1">
      <c r="A13" s="142">
        <v>6</v>
      </c>
      <c r="B13" s="100"/>
      <c r="C13" s="100"/>
      <c r="D13" s="101"/>
      <c r="E13" s="143"/>
      <c r="F13" s="101"/>
      <c r="G13" s="144"/>
      <c r="H13" s="101"/>
      <c r="I13" s="101"/>
      <c r="J13" s="101"/>
      <c r="K13" s="101"/>
      <c r="L13" s="145"/>
      <c r="M13" s="101"/>
      <c r="N13" s="145"/>
      <c r="O13" s="101"/>
      <c r="P13" s="101"/>
      <c r="Q13" s="102"/>
      <c r="R13" s="102"/>
    </row>
    <row r="14" spans="1:18" s="12" customFormat="1" ht="18.95" customHeight="1">
      <c r="A14" s="142">
        <v>7</v>
      </c>
      <c r="B14" s="100"/>
      <c r="C14" s="100"/>
      <c r="D14" s="101"/>
      <c r="E14" s="143"/>
      <c r="F14" s="101"/>
      <c r="G14" s="144"/>
      <c r="H14" s="101"/>
      <c r="I14" s="101"/>
      <c r="J14" s="101"/>
      <c r="K14" s="101"/>
      <c r="L14" s="145"/>
      <c r="M14" s="101"/>
      <c r="N14" s="145"/>
      <c r="O14" s="101"/>
      <c r="P14" s="101"/>
      <c r="Q14" s="102"/>
      <c r="R14" s="102"/>
    </row>
    <row r="15" spans="1:18" s="12" customFormat="1" ht="18.95" customHeight="1">
      <c r="A15" s="142">
        <v>8</v>
      </c>
      <c r="B15" s="100"/>
      <c r="C15" s="100"/>
      <c r="D15" s="101"/>
      <c r="E15" s="143"/>
      <c r="F15" s="101"/>
      <c r="G15" s="144"/>
      <c r="H15" s="101"/>
      <c r="I15" s="101"/>
      <c r="J15" s="101"/>
      <c r="K15" s="101"/>
      <c r="L15" s="145"/>
      <c r="M15" s="101"/>
      <c r="N15" s="145"/>
      <c r="O15" s="101"/>
      <c r="P15" s="101"/>
      <c r="Q15" s="102"/>
      <c r="R15" s="102"/>
    </row>
    <row r="16" spans="1:18" s="12" customFormat="1" ht="18.95" customHeight="1">
      <c r="A16" s="142">
        <v>9</v>
      </c>
      <c r="B16" s="100"/>
      <c r="C16" s="100"/>
      <c r="D16" s="101"/>
      <c r="E16" s="143"/>
      <c r="F16" s="101"/>
      <c r="G16" s="144"/>
      <c r="H16" s="101"/>
      <c r="I16" s="101"/>
      <c r="J16" s="101"/>
      <c r="K16" s="101"/>
      <c r="L16" s="145"/>
      <c r="M16" s="101"/>
      <c r="N16" s="145"/>
      <c r="O16" s="101"/>
      <c r="P16" s="101"/>
      <c r="Q16" s="102"/>
      <c r="R16" s="102"/>
    </row>
    <row r="17" spans="1:18" s="12" customFormat="1" ht="18.95" customHeight="1">
      <c r="A17" s="142">
        <v>10</v>
      </c>
      <c r="B17" s="100"/>
      <c r="C17" s="100"/>
      <c r="D17" s="101"/>
      <c r="E17" s="143"/>
      <c r="F17" s="101"/>
      <c r="G17" s="144"/>
      <c r="H17" s="101"/>
      <c r="I17" s="101"/>
      <c r="J17" s="101"/>
      <c r="K17" s="101"/>
      <c r="L17" s="145"/>
      <c r="M17" s="101"/>
      <c r="N17" s="145"/>
      <c r="O17" s="101"/>
      <c r="P17" s="101"/>
      <c r="Q17" s="102"/>
      <c r="R17" s="102"/>
    </row>
    <row r="18" spans="1:18" s="12" customFormat="1" ht="18.95" customHeight="1">
      <c r="A18" s="142">
        <v>11</v>
      </c>
      <c r="B18" s="100"/>
      <c r="C18" s="100"/>
      <c r="D18" s="101"/>
      <c r="E18" s="143"/>
      <c r="F18" s="101"/>
      <c r="G18" s="144"/>
      <c r="H18" s="101"/>
      <c r="I18" s="101"/>
      <c r="J18" s="101"/>
      <c r="K18" s="101"/>
      <c r="L18" s="145"/>
      <c r="M18" s="101"/>
      <c r="N18" s="145"/>
      <c r="O18" s="101"/>
      <c r="P18" s="101"/>
      <c r="Q18" s="102"/>
      <c r="R18" s="102"/>
    </row>
    <row r="19" spans="1:18" s="12" customFormat="1" ht="18.95" customHeight="1">
      <c r="A19" s="142">
        <v>12</v>
      </c>
      <c r="B19" s="100"/>
      <c r="C19" s="100"/>
      <c r="D19" s="101"/>
      <c r="E19" s="143"/>
      <c r="F19" s="101"/>
      <c r="G19" s="144"/>
      <c r="H19" s="101"/>
      <c r="I19" s="101"/>
      <c r="J19" s="101"/>
      <c r="K19" s="101"/>
      <c r="L19" s="145"/>
      <c r="M19" s="101"/>
      <c r="N19" s="145"/>
      <c r="O19" s="101"/>
      <c r="P19" s="101"/>
      <c r="Q19" s="102"/>
      <c r="R19" s="102"/>
    </row>
    <row r="20" spans="1:18" s="12" customFormat="1" ht="18.95" customHeight="1">
      <c r="A20" s="142">
        <v>13</v>
      </c>
      <c r="B20" s="100"/>
      <c r="C20" s="100"/>
      <c r="D20" s="101"/>
      <c r="E20" s="143"/>
      <c r="F20" s="101"/>
      <c r="G20" s="144"/>
      <c r="H20" s="101"/>
      <c r="I20" s="101"/>
      <c r="J20" s="101"/>
      <c r="K20" s="101"/>
      <c r="L20" s="145"/>
      <c r="M20" s="101"/>
      <c r="N20" s="145"/>
      <c r="O20" s="101"/>
      <c r="P20" s="101"/>
      <c r="Q20" s="102"/>
      <c r="R20" s="102"/>
    </row>
    <row r="21" spans="1:18" s="12" customFormat="1" ht="18.95" customHeight="1">
      <c r="A21" s="142">
        <v>14</v>
      </c>
      <c r="B21" s="100"/>
      <c r="C21" s="100"/>
      <c r="D21" s="101"/>
      <c r="E21" s="143"/>
      <c r="F21" s="101"/>
      <c r="G21" s="144"/>
      <c r="H21" s="101"/>
      <c r="I21" s="101"/>
      <c r="J21" s="101"/>
      <c r="K21" s="101"/>
      <c r="L21" s="145"/>
      <c r="M21" s="101"/>
      <c r="N21" s="145"/>
      <c r="O21" s="101"/>
      <c r="P21" s="101"/>
      <c r="Q21" s="102"/>
      <c r="R21" s="102"/>
    </row>
    <row r="22" spans="1:18" s="12" customFormat="1" ht="18.95" customHeight="1">
      <c r="A22" s="142">
        <v>15</v>
      </c>
      <c r="B22" s="100"/>
      <c r="C22" s="100"/>
      <c r="D22" s="101"/>
      <c r="E22" s="143"/>
      <c r="F22" s="101"/>
      <c r="G22" s="144"/>
      <c r="H22" s="101"/>
      <c r="I22" s="101"/>
      <c r="J22" s="101"/>
      <c r="K22" s="101"/>
      <c r="L22" s="145"/>
      <c r="M22" s="101"/>
      <c r="N22" s="145"/>
      <c r="O22" s="101"/>
      <c r="P22" s="101"/>
      <c r="Q22" s="102"/>
      <c r="R22" s="102"/>
    </row>
    <row r="23" spans="1:18" s="12" customFormat="1" ht="18.95" customHeight="1">
      <c r="A23" s="142">
        <v>16</v>
      </c>
      <c r="B23" s="100"/>
      <c r="C23" s="100"/>
      <c r="D23" s="101"/>
      <c r="E23" s="143"/>
      <c r="F23" s="101"/>
      <c r="G23" s="144"/>
      <c r="H23" s="101"/>
      <c r="I23" s="101"/>
      <c r="J23" s="101"/>
      <c r="K23" s="101"/>
      <c r="L23" s="145"/>
      <c r="M23" s="101"/>
      <c r="N23" s="145"/>
      <c r="O23" s="101"/>
      <c r="P23" s="101"/>
      <c r="Q23" s="102"/>
      <c r="R23" s="102"/>
    </row>
    <row r="24" spans="1:18" s="12" customFormat="1" ht="18.95" customHeight="1">
      <c r="A24" s="142">
        <v>17</v>
      </c>
      <c r="B24" s="100"/>
      <c r="C24" s="100"/>
      <c r="D24" s="101"/>
      <c r="E24" s="143"/>
      <c r="F24" s="101"/>
      <c r="G24" s="144"/>
      <c r="H24" s="101"/>
      <c r="I24" s="101"/>
      <c r="J24" s="101"/>
      <c r="K24" s="101"/>
      <c r="L24" s="145"/>
      <c r="M24" s="101"/>
      <c r="N24" s="145"/>
      <c r="O24" s="101"/>
      <c r="P24" s="101"/>
      <c r="Q24" s="102"/>
      <c r="R24" s="102"/>
    </row>
    <row r="25" spans="1:18" s="12" customFormat="1" ht="18.95" customHeight="1">
      <c r="A25" s="142">
        <v>18</v>
      </c>
      <c r="B25" s="100"/>
      <c r="C25" s="100"/>
      <c r="D25" s="101"/>
      <c r="E25" s="143"/>
      <c r="F25" s="101"/>
      <c r="G25" s="144"/>
      <c r="H25" s="101"/>
      <c r="I25" s="101"/>
      <c r="J25" s="101"/>
      <c r="K25" s="101"/>
      <c r="L25" s="145"/>
      <c r="M25" s="101"/>
      <c r="N25" s="145"/>
      <c r="O25" s="101"/>
      <c r="P25" s="101"/>
      <c r="Q25" s="102"/>
      <c r="R25" s="102"/>
    </row>
    <row r="26" spans="1:18" s="12" customFormat="1" ht="18.95" customHeight="1">
      <c r="A26" s="142">
        <v>19</v>
      </c>
      <c r="B26" s="100"/>
      <c r="C26" s="100"/>
      <c r="D26" s="101"/>
      <c r="E26" s="143"/>
      <c r="F26" s="101"/>
      <c r="G26" s="144"/>
      <c r="H26" s="101"/>
      <c r="I26" s="101"/>
      <c r="J26" s="101"/>
      <c r="K26" s="101"/>
      <c r="L26" s="145"/>
      <c r="M26" s="101"/>
      <c r="N26" s="145"/>
      <c r="O26" s="101"/>
      <c r="P26" s="101"/>
      <c r="Q26" s="102"/>
      <c r="R26" s="102"/>
    </row>
    <row r="27" spans="1:18" s="12" customFormat="1" ht="18.95" customHeight="1">
      <c r="A27" s="142">
        <v>20</v>
      </c>
      <c r="B27" s="100"/>
      <c r="C27" s="100"/>
      <c r="D27" s="101"/>
      <c r="E27" s="143"/>
      <c r="F27" s="101"/>
      <c r="G27" s="144"/>
      <c r="H27" s="101"/>
      <c r="I27" s="101"/>
      <c r="J27" s="101"/>
      <c r="K27" s="101"/>
      <c r="L27" s="145"/>
      <c r="M27" s="101"/>
      <c r="N27" s="145"/>
      <c r="O27" s="101"/>
      <c r="P27" s="101"/>
      <c r="Q27" s="102"/>
      <c r="R27" s="102"/>
    </row>
    <row r="28" spans="1:18" s="12" customFormat="1" ht="18.95" customHeight="1">
      <c r="A28" s="142">
        <v>21</v>
      </c>
      <c r="B28" s="100"/>
      <c r="C28" s="100"/>
      <c r="D28" s="101"/>
      <c r="E28" s="143"/>
      <c r="F28" s="101"/>
      <c r="G28" s="144"/>
      <c r="H28" s="101"/>
      <c r="I28" s="101"/>
      <c r="J28" s="101"/>
      <c r="K28" s="101"/>
      <c r="L28" s="145"/>
      <c r="M28" s="101"/>
      <c r="N28" s="145"/>
      <c r="O28" s="101"/>
      <c r="P28" s="101"/>
      <c r="Q28" s="102"/>
      <c r="R28" s="102"/>
    </row>
    <row r="29" spans="1:18" s="12" customFormat="1" ht="18.95" customHeight="1">
      <c r="A29" s="142">
        <v>22</v>
      </c>
      <c r="B29" s="100"/>
      <c r="C29" s="100"/>
      <c r="D29" s="101"/>
      <c r="E29" s="143"/>
      <c r="F29" s="101"/>
      <c r="G29" s="144"/>
      <c r="H29" s="101"/>
      <c r="I29" s="101"/>
      <c r="J29" s="101"/>
      <c r="K29" s="101"/>
      <c r="L29" s="145"/>
      <c r="M29" s="101"/>
      <c r="N29" s="145"/>
      <c r="O29" s="101"/>
      <c r="P29" s="101"/>
      <c r="Q29" s="102"/>
      <c r="R29" s="102"/>
    </row>
    <row r="30" spans="1:18" s="12" customFormat="1" ht="18.95" customHeight="1">
      <c r="A30" s="142">
        <v>23</v>
      </c>
      <c r="B30" s="100"/>
      <c r="C30" s="100"/>
      <c r="D30" s="101"/>
      <c r="E30" s="143"/>
      <c r="F30" s="101"/>
      <c r="G30" s="144"/>
      <c r="H30" s="101"/>
      <c r="I30" s="101"/>
      <c r="J30" s="101"/>
      <c r="K30" s="101"/>
      <c r="L30" s="145"/>
      <c r="M30" s="101"/>
      <c r="N30" s="145"/>
      <c r="O30" s="101"/>
      <c r="P30" s="101"/>
      <c r="Q30" s="102"/>
      <c r="R30" s="102"/>
    </row>
    <row r="31" spans="1:18" s="12" customFormat="1" ht="18.95" customHeight="1">
      <c r="A31" s="142">
        <v>24</v>
      </c>
      <c r="B31" s="100"/>
      <c r="C31" s="100"/>
      <c r="D31" s="101"/>
      <c r="E31" s="143"/>
      <c r="F31" s="101"/>
      <c r="G31" s="144"/>
      <c r="H31" s="101"/>
      <c r="I31" s="101"/>
      <c r="J31" s="101"/>
      <c r="K31" s="101"/>
      <c r="L31" s="145"/>
      <c r="M31" s="101"/>
      <c r="N31" s="145"/>
      <c r="O31" s="101"/>
      <c r="P31" s="101"/>
      <c r="Q31" s="102"/>
      <c r="R31" s="102"/>
    </row>
    <row r="32" spans="1:18" s="12" customFormat="1" ht="18.95" customHeight="1">
      <c r="A32" s="142">
        <v>25</v>
      </c>
      <c r="B32" s="100"/>
      <c r="C32" s="100"/>
      <c r="D32" s="101"/>
      <c r="E32" s="143"/>
      <c r="F32" s="101"/>
      <c r="G32" s="144"/>
      <c r="H32" s="101"/>
      <c r="I32" s="101"/>
      <c r="J32" s="101"/>
      <c r="K32" s="101"/>
      <c r="L32" s="145"/>
      <c r="M32" s="101"/>
      <c r="N32" s="145"/>
      <c r="O32" s="101"/>
      <c r="P32" s="101"/>
      <c r="Q32" s="102"/>
      <c r="R32" s="102"/>
    </row>
    <row r="33" spans="1:18" s="12" customFormat="1" ht="18.95" customHeight="1">
      <c r="A33" s="142">
        <v>26</v>
      </c>
      <c r="B33" s="100"/>
      <c r="C33" s="100"/>
      <c r="D33" s="101"/>
      <c r="E33" s="143"/>
      <c r="F33" s="101"/>
      <c r="G33" s="144"/>
      <c r="H33" s="101"/>
      <c r="I33" s="101"/>
      <c r="J33" s="101"/>
      <c r="K33" s="101"/>
      <c r="L33" s="145"/>
      <c r="M33" s="101"/>
      <c r="N33" s="145"/>
      <c r="O33" s="101"/>
      <c r="P33" s="101"/>
      <c r="Q33" s="102"/>
      <c r="R33" s="102"/>
    </row>
    <row r="34" spans="1:18" s="12" customFormat="1" ht="18.95" customHeight="1">
      <c r="A34" s="142">
        <v>27</v>
      </c>
      <c r="B34" s="100"/>
      <c r="C34" s="100"/>
      <c r="D34" s="101"/>
      <c r="E34" s="143"/>
      <c r="F34" s="101"/>
      <c r="G34" s="144"/>
      <c r="H34" s="101"/>
      <c r="I34" s="101"/>
      <c r="J34" s="101"/>
      <c r="K34" s="101"/>
      <c r="L34" s="145"/>
      <c r="M34" s="101"/>
      <c r="N34" s="145"/>
      <c r="O34" s="101"/>
      <c r="P34" s="101"/>
      <c r="Q34" s="102"/>
      <c r="R34" s="102"/>
    </row>
    <row r="35" spans="1:18" s="12" customFormat="1" ht="18.95" customHeight="1">
      <c r="A35" s="142">
        <v>28</v>
      </c>
      <c r="B35" s="100"/>
      <c r="C35" s="100"/>
      <c r="D35" s="101"/>
      <c r="E35" s="143"/>
      <c r="F35" s="101"/>
      <c r="G35" s="144"/>
      <c r="H35" s="101"/>
      <c r="I35" s="101"/>
      <c r="J35" s="101"/>
      <c r="K35" s="101"/>
      <c r="L35" s="145"/>
      <c r="M35" s="101"/>
      <c r="N35" s="145"/>
      <c r="O35" s="101"/>
      <c r="P35" s="101"/>
      <c r="Q35" s="102"/>
      <c r="R35" s="102"/>
    </row>
    <row r="36" spans="1:18" s="12" customFormat="1" ht="18.95" customHeight="1">
      <c r="A36" s="142">
        <v>29</v>
      </c>
      <c r="B36" s="100"/>
      <c r="C36" s="100"/>
      <c r="D36" s="101"/>
      <c r="E36" s="143"/>
      <c r="F36" s="101"/>
      <c r="G36" s="144"/>
      <c r="H36" s="101"/>
      <c r="I36" s="101"/>
      <c r="J36" s="101"/>
      <c r="K36" s="101"/>
      <c r="L36" s="145"/>
      <c r="M36" s="101"/>
      <c r="N36" s="145"/>
      <c r="O36" s="101"/>
      <c r="P36" s="101"/>
      <c r="Q36" s="102"/>
      <c r="R36" s="102"/>
    </row>
    <row r="37" spans="1:18" s="12" customFormat="1" ht="18.95" customHeight="1">
      <c r="A37" s="142">
        <v>30</v>
      </c>
      <c r="B37" s="100"/>
      <c r="C37" s="100"/>
      <c r="D37" s="101"/>
      <c r="E37" s="143"/>
      <c r="F37" s="101"/>
      <c r="G37" s="144"/>
      <c r="H37" s="101"/>
      <c r="I37" s="101"/>
      <c r="J37" s="101"/>
      <c r="K37" s="101"/>
      <c r="L37" s="145"/>
      <c r="M37" s="101"/>
      <c r="N37" s="145"/>
      <c r="O37" s="101"/>
      <c r="P37" s="101"/>
      <c r="Q37" s="102"/>
      <c r="R37" s="102"/>
    </row>
    <row r="38" spans="1:18" s="12" customFormat="1" ht="18.95" customHeight="1">
      <c r="A38" s="142">
        <v>31</v>
      </c>
      <c r="B38" s="100"/>
      <c r="C38" s="100"/>
      <c r="D38" s="101"/>
      <c r="E38" s="143"/>
      <c r="F38" s="101"/>
      <c r="G38" s="144"/>
      <c r="H38" s="101"/>
      <c r="I38" s="101"/>
      <c r="J38" s="101"/>
      <c r="K38" s="101"/>
      <c r="L38" s="145"/>
      <c r="M38" s="101"/>
      <c r="N38" s="145"/>
      <c r="O38" s="101"/>
      <c r="P38" s="101"/>
      <c r="Q38" s="102"/>
      <c r="R38" s="102"/>
    </row>
    <row r="39" spans="1:18" s="12" customFormat="1" ht="18.95" customHeight="1">
      <c r="A39" s="142">
        <v>32</v>
      </c>
      <c r="B39" s="100"/>
      <c r="C39" s="100"/>
      <c r="D39" s="101"/>
      <c r="E39" s="143"/>
      <c r="F39" s="101"/>
      <c r="G39" s="144"/>
      <c r="H39" s="101"/>
      <c r="I39" s="101"/>
      <c r="J39" s="101"/>
      <c r="K39" s="101"/>
      <c r="L39" s="145"/>
      <c r="M39" s="101"/>
      <c r="N39" s="145"/>
      <c r="O39" s="101"/>
      <c r="P39" s="101"/>
      <c r="Q39" s="102"/>
      <c r="R39" s="102"/>
    </row>
    <row r="40" spans="1:18" s="12" customFormat="1" ht="18.95" customHeight="1">
      <c r="A40" s="142">
        <v>33</v>
      </c>
      <c r="B40" s="100"/>
      <c r="C40" s="100"/>
      <c r="D40" s="101"/>
      <c r="E40" s="143"/>
      <c r="F40" s="101"/>
      <c r="G40" s="144"/>
      <c r="H40" s="101"/>
      <c r="I40" s="101"/>
      <c r="J40" s="101"/>
      <c r="K40" s="101"/>
      <c r="L40" s="145"/>
      <c r="M40" s="101"/>
      <c r="N40" s="145"/>
      <c r="O40" s="101"/>
      <c r="P40" s="101"/>
      <c r="Q40" s="102"/>
      <c r="R40" s="102"/>
    </row>
    <row r="41" spans="1:18" s="12" customFormat="1" ht="18.95" customHeight="1">
      <c r="A41" s="142">
        <v>34</v>
      </c>
      <c r="B41" s="100"/>
      <c r="C41" s="100"/>
      <c r="D41" s="101"/>
      <c r="E41" s="143"/>
      <c r="F41" s="101"/>
      <c r="G41" s="144"/>
      <c r="H41" s="101"/>
      <c r="I41" s="101"/>
      <c r="J41" s="101"/>
      <c r="K41" s="101"/>
      <c r="L41" s="145"/>
      <c r="M41" s="101"/>
      <c r="N41" s="145"/>
      <c r="O41" s="101"/>
      <c r="P41" s="101"/>
      <c r="Q41" s="102"/>
      <c r="R41" s="102"/>
    </row>
    <row r="42" spans="1:18" s="12" customFormat="1" ht="18.95" customHeight="1">
      <c r="A42" s="142">
        <v>35</v>
      </c>
      <c r="B42" s="100"/>
      <c r="C42" s="100"/>
      <c r="D42" s="101"/>
      <c r="E42" s="143"/>
      <c r="F42" s="101"/>
      <c r="G42" s="144"/>
      <c r="H42" s="101"/>
      <c r="I42" s="101"/>
      <c r="J42" s="101"/>
      <c r="K42" s="101"/>
      <c r="L42" s="145"/>
      <c r="M42" s="101"/>
      <c r="N42" s="145"/>
      <c r="O42" s="101"/>
      <c r="P42" s="101"/>
      <c r="Q42" s="102"/>
      <c r="R42" s="102"/>
    </row>
    <row r="43" spans="1:18" s="12" customFormat="1" ht="18.95" customHeight="1">
      <c r="A43" s="142">
        <v>36</v>
      </c>
      <c r="B43" s="100"/>
      <c r="C43" s="100"/>
      <c r="D43" s="101"/>
      <c r="E43" s="143"/>
      <c r="F43" s="101"/>
      <c r="G43" s="144"/>
      <c r="H43" s="101"/>
      <c r="I43" s="101"/>
      <c r="J43" s="101"/>
      <c r="K43" s="101"/>
      <c r="L43" s="145"/>
      <c r="M43" s="101"/>
      <c r="N43" s="145"/>
      <c r="O43" s="101"/>
      <c r="P43" s="101"/>
      <c r="Q43" s="102"/>
      <c r="R43" s="102"/>
    </row>
    <row r="44" spans="1:18" s="12" customFormat="1" ht="18.95" customHeight="1">
      <c r="A44" s="142">
        <v>37</v>
      </c>
      <c r="B44" s="100"/>
      <c r="C44" s="100"/>
      <c r="D44" s="101"/>
      <c r="E44" s="143"/>
      <c r="F44" s="101"/>
      <c r="G44" s="144"/>
      <c r="H44" s="101"/>
      <c r="I44" s="101"/>
      <c r="J44" s="101"/>
      <c r="K44" s="101"/>
      <c r="L44" s="145"/>
      <c r="M44" s="101"/>
      <c r="N44" s="145"/>
      <c r="O44" s="101"/>
      <c r="P44" s="101"/>
      <c r="Q44" s="102"/>
      <c r="R44" s="102"/>
    </row>
    <row r="45" spans="1:18" s="12" customFormat="1" ht="18.95" customHeight="1">
      <c r="A45" s="142">
        <v>38</v>
      </c>
      <c r="B45" s="100"/>
      <c r="C45" s="100"/>
      <c r="D45" s="101"/>
      <c r="E45" s="143"/>
      <c r="F45" s="101"/>
      <c r="G45" s="144"/>
      <c r="H45" s="101"/>
      <c r="I45" s="101"/>
      <c r="J45" s="101"/>
      <c r="K45" s="101"/>
      <c r="L45" s="145"/>
      <c r="M45" s="101"/>
      <c r="N45" s="145"/>
      <c r="O45" s="101"/>
      <c r="P45" s="101"/>
      <c r="Q45" s="102"/>
      <c r="R45" s="102"/>
    </row>
    <row r="46" spans="1:18" s="12" customFormat="1" ht="18.95" customHeight="1">
      <c r="A46" s="142">
        <v>39</v>
      </c>
      <c r="B46" s="100"/>
      <c r="C46" s="100"/>
      <c r="D46" s="101"/>
      <c r="E46" s="143"/>
      <c r="F46" s="101"/>
      <c r="G46" s="144"/>
      <c r="H46" s="101"/>
      <c r="I46" s="101"/>
      <c r="J46" s="101"/>
      <c r="K46" s="101"/>
      <c r="L46" s="145"/>
      <c r="M46" s="101"/>
      <c r="N46" s="145"/>
      <c r="O46" s="101"/>
      <c r="P46" s="101"/>
      <c r="Q46" s="102"/>
      <c r="R46" s="102"/>
    </row>
    <row r="47" spans="1:18" s="12" customFormat="1" ht="18.95" customHeight="1">
      <c r="A47" s="142">
        <v>40</v>
      </c>
      <c r="B47" s="100"/>
      <c r="C47" s="100"/>
      <c r="D47" s="101"/>
      <c r="E47" s="143"/>
      <c r="F47" s="101"/>
      <c r="G47" s="144"/>
      <c r="H47" s="101"/>
      <c r="I47" s="101"/>
      <c r="J47" s="101"/>
      <c r="K47" s="101"/>
      <c r="L47" s="145"/>
      <c r="M47" s="101"/>
      <c r="N47" s="145"/>
      <c r="O47" s="101"/>
      <c r="P47" s="101"/>
      <c r="Q47" s="102"/>
      <c r="R47" s="102"/>
    </row>
    <row r="48" spans="1:18" s="12" customFormat="1" ht="18.95" customHeight="1">
      <c r="A48" s="142">
        <v>41</v>
      </c>
      <c r="B48" s="100"/>
      <c r="C48" s="100"/>
      <c r="D48" s="101"/>
      <c r="E48" s="143"/>
      <c r="F48" s="101"/>
      <c r="G48" s="144"/>
      <c r="H48" s="101"/>
      <c r="I48" s="101"/>
      <c r="J48" s="101"/>
      <c r="K48" s="101"/>
      <c r="L48" s="145"/>
      <c r="M48" s="101"/>
      <c r="N48" s="145"/>
      <c r="O48" s="101"/>
      <c r="P48" s="101"/>
      <c r="Q48" s="102"/>
      <c r="R48" s="102"/>
    </row>
    <row r="49" spans="1:18" s="12" customFormat="1" ht="18.95" customHeight="1">
      <c r="A49" s="142">
        <v>42</v>
      </c>
      <c r="B49" s="100"/>
      <c r="C49" s="100"/>
      <c r="D49" s="101"/>
      <c r="E49" s="143"/>
      <c r="F49" s="101"/>
      <c r="G49" s="144"/>
      <c r="H49" s="101"/>
      <c r="I49" s="101"/>
      <c r="J49" s="101"/>
      <c r="K49" s="101"/>
      <c r="L49" s="145"/>
      <c r="M49" s="101"/>
      <c r="N49" s="145"/>
      <c r="O49" s="101"/>
      <c r="P49" s="101"/>
      <c r="Q49" s="102"/>
      <c r="R49" s="102"/>
    </row>
    <row r="50" spans="1:18" s="12" customFormat="1" ht="18.95" customHeight="1">
      <c r="A50" s="142">
        <v>43</v>
      </c>
      <c r="B50" s="100"/>
      <c r="C50" s="100"/>
      <c r="D50" s="101"/>
      <c r="E50" s="143"/>
      <c r="F50" s="101"/>
      <c r="G50" s="144"/>
      <c r="H50" s="101"/>
      <c r="I50" s="101"/>
      <c r="J50" s="101"/>
      <c r="K50" s="101"/>
      <c r="L50" s="145"/>
      <c r="M50" s="101"/>
      <c r="N50" s="145"/>
      <c r="O50" s="101"/>
      <c r="P50" s="101"/>
      <c r="Q50" s="102"/>
      <c r="R50" s="102"/>
    </row>
    <row r="51" spans="1:18" s="12" customFormat="1" ht="18.95" customHeight="1">
      <c r="A51" s="142">
        <v>44</v>
      </c>
      <c r="B51" s="100"/>
      <c r="C51" s="100"/>
      <c r="D51" s="101"/>
      <c r="E51" s="143"/>
      <c r="F51" s="101"/>
      <c r="G51" s="144"/>
      <c r="H51" s="101"/>
      <c r="I51" s="101"/>
      <c r="J51" s="101"/>
      <c r="K51" s="101"/>
      <c r="L51" s="145"/>
      <c r="M51" s="101"/>
      <c r="N51" s="145"/>
      <c r="O51" s="101"/>
      <c r="P51" s="101"/>
      <c r="Q51" s="102"/>
      <c r="R51" s="102"/>
    </row>
    <row r="52" spans="1:18" s="12" customFormat="1" ht="18.95" customHeight="1">
      <c r="A52" s="142">
        <v>45</v>
      </c>
      <c r="B52" s="100"/>
      <c r="C52" s="100"/>
      <c r="D52" s="101"/>
      <c r="E52" s="143"/>
      <c r="F52" s="101"/>
      <c r="G52" s="144"/>
      <c r="H52" s="101"/>
      <c r="I52" s="101"/>
      <c r="J52" s="101"/>
      <c r="K52" s="101"/>
      <c r="L52" s="145"/>
      <c r="M52" s="101"/>
      <c r="N52" s="145"/>
      <c r="O52" s="101"/>
      <c r="P52" s="101"/>
      <c r="Q52" s="102"/>
      <c r="R52" s="102"/>
    </row>
    <row r="53" spans="1:18" s="12" customFormat="1" ht="18.95" customHeight="1">
      <c r="A53" s="142">
        <v>46</v>
      </c>
      <c r="B53" s="100"/>
      <c r="C53" s="100"/>
      <c r="D53" s="101"/>
      <c r="E53" s="143"/>
      <c r="F53" s="101"/>
      <c r="G53" s="144"/>
      <c r="H53" s="101"/>
      <c r="I53" s="101"/>
      <c r="J53" s="101"/>
      <c r="K53" s="101"/>
      <c r="L53" s="145"/>
      <c r="M53" s="101"/>
      <c r="N53" s="145"/>
      <c r="O53" s="101"/>
      <c r="P53" s="101"/>
      <c r="Q53" s="102"/>
      <c r="R53" s="102"/>
    </row>
    <row r="54" spans="1:18" s="12" customFormat="1" ht="18.95" customHeight="1">
      <c r="A54" s="142">
        <v>47</v>
      </c>
      <c r="B54" s="100"/>
      <c r="C54" s="100"/>
      <c r="D54" s="101"/>
      <c r="E54" s="143"/>
      <c r="F54" s="101"/>
      <c r="G54" s="144"/>
      <c r="H54" s="101"/>
      <c r="I54" s="101"/>
      <c r="J54" s="101"/>
      <c r="K54" s="101"/>
      <c r="L54" s="145"/>
      <c r="M54" s="101"/>
      <c r="N54" s="145"/>
      <c r="O54" s="101"/>
      <c r="P54" s="101"/>
      <c r="Q54" s="102"/>
      <c r="R54" s="102"/>
    </row>
    <row r="55" spans="1:18" s="12" customFormat="1" ht="18.95" customHeight="1">
      <c r="A55" s="142">
        <v>48</v>
      </c>
      <c r="B55" s="100"/>
      <c r="C55" s="100"/>
      <c r="D55" s="101"/>
      <c r="E55" s="143"/>
      <c r="F55" s="101"/>
      <c r="G55" s="144"/>
      <c r="H55" s="101"/>
      <c r="I55" s="101"/>
      <c r="J55" s="101"/>
      <c r="K55" s="101"/>
      <c r="L55" s="145"/>
      <c r="M55" s="101"/>
      <c r="N55" s="145"/>
      <c r="O55" s="101"/>
      <c r="P55" s="101"/>
      <c r="Q55" s="102"/>
      <c r="R55" s="102"/>
    </row>
    <row r="56" spans="1:18" s="12" customFormat="1" ht="18.95" customHeight="1">
      <c r="A56" s="142">
        <v>49</v>
      </c>
      <c r="B56" s="100"/>
      <c r="C56" s="100"/>
      <c r="D56" s="101"/>
      <c r="E56" s="143"/>
      <c r="F56" s="101"/>
      <c r="G56" s="144"/>
      <c r="H56" s="101"/>
      <c r="I56" s="101"/>
      <c r="J56" s="101"/>
      <c r="K56" s="101"/>
      <c r="L56" s="145"/>
      <c r="M56" s="101"/>
      <c r="N56" s="145"/>
      <c r="O56" s="101"/>
      <c r="P56" s="101"/>
      <c r="Q56" s="102"/>
      <c r="R56" s="102"/>
    </row>
    <row r="57" spans="1:18" s="12" customFormat="1" ht="18.95" customHeight="1">
      <c r="A57" s="142">
        <v>50</v>
      </c>
      <c r="B57" s="100"/>
      <c r="C57" s="100"/>
      <c r="D57" s="101"/>
      <c r="E57" s="143"/>
      <c r="F57" s="101"/>
      <c r="G57" s="144"/>
      <c r="H57" s="101"/>
      <c r="I57" s="101"/>
      <c r="J57" s="101"/>
      <c r="K57" s="101"/>
      <c r="L57" s="145"/>
      <c r="M57" s="101"/>
      <c r="N57" s="145"/>
      <c r="O57" s="101"/>
      <c r="P57" s="101"/>
      <c r="Q57" s="102"/>
      <c r="R57" s="102"/>
    </row>
    <row r="58" spans="1:18" s="12" customFormat="1" ht="18.95" customHeight="1">
      <c r="A58" s="142">
        <v>51</v>
      </c>
      <c r="B58" s="100"/>
      <c r="C58" s="100"/>
      <c r="D58" s="101"/>
      <c r="E58" s="143"/>
      <c r="F58" s="101"/>
      <c r="G58" s="144"/>
      <c r="H58" s="101"/>
      <c r="I58" s="101"/>
      <c r="J58" s="101"/>
      <c r="K58" s="101"/>
      <c r="L58" s="145"/>
      <c r="M58" s="101"/>
      <c r="N58" s="145"/>
      <c r="O58" s="101"/>
      <c r="P58" s="101"/>
      <c r="Q58" s="102"/>
      <c r="R58" s="102"/>
    </row>
    <row r="59" spans="1:18" s="12" customFormat="1" ht="18.95" customHeight="1">
      <c r="A59" s="142">
        <v>52</v>
      </c>
      <c r="B59" s="100"/>
      <c r="C59" s="100"/>
      <c r="D59" s="101"/>
      <c r="E59" s="143"/>
      <c r="F59" s="101"/>
      <c r="G59" s="144"/>
      <c r="H59" s="101"/>
      <c r="I59" s="101"/>
      <c r="J59" s="101"/>
      <c r="K59" s="101"/>
      <c r="L59" s="145"/>
      <c r="M59" s="101"/>
      <c r="N59" s="145"/>
      <c r="O59" s="101"/>
      <c r="P59" s="101"/>
      <c r="Q59" s="102"/>
      <c r="R59" s="102"/>
    </row>
    <row r="60" spans="1:18" s="12" customFormat="1" ht="18.95" customHeight="1">
      <c r="A60" s="142">
        <v>53</v>
      </c>
      <c r="B60" s="100"/>
      <c r="C60" s="100"/>
      <c r="D60" s="101"/>
      <c r="E60" s="143"/>
      <c r="F60" s="101"/>
      <c r="G60" s="144"/>
      <c r="H60" s="101"/>
      <c r="I60" s="101"/>
      <c r="J60" s="101"/>
      <c r="K60" s="101"/>
      <c r="L60" s="145"/>
      <c r="M60" s="101"/>
      <c r="N60" s="145"/>
      <c r="O60" s="101"/>
      <c r="P60" s="101"/>
      <c r="Q60" s="102"/>
      <c r="R60" s="102"/>
    </row>
    <row r="61" spans="1:18" s="12" customFormat="1" ht="18.95" customHeight="1">
      <c r="A61" s="142">
        <v>54</v>
      </c>
      <c r="B61" s="100"/>
      <c r="C61" s="100"/>
      <c r="D61" s="101"/>
      <c r="E61" s="143"/>
      <c r="F61" s="101"/>
      <c r="G61" s="144"/>
      <c r="H61" s="101"/>
      <c r="I61" s="101"/>
      <c r="J61" s="101"/>
      <c r="K61" s="101"/>
      <c r="L61" s="145"/>
      <c r="M61" s="101"/>
      <c r="N61" s="145"/>
      <c r="O61" s="101"/>
      <c r="P61" s="101"/>
      <c r="Q61" s="102"/>
      <c r="R61" s="102"/>
    </row>
    <row r="62" spans="1:18" s="12" customFormat="1" ht="18.95" customHeight="1">
      <c r="A62" s="142">
        <v>55</v>
      </c>
      <c r="B62" s="100"/>
      <c r="C62" s="100"/>
      <c r="D62" s="101"/>
      <c r="E62" s="143"/>
      <c r="F62" s="101"/>
      <c r="G62" s="144"/>
      <c r="H62" s="101"/>
      <c r="I62" s="101"/>
      <c r="J62" s="101"/>
      <c r="K62" s="101"/>
      <c r="L62" s="145"/>
      <c r="M62" s="101"/>
      <c r="N62" s="145"/>
      <c r="O62" s="101"/>
      <c r="P62" s="101"/>
      <c r="Q62" s="102"/>
      <c r="R62" s="102"/>
    </row>
    <row r="63" spans="1:18" s="12" customFormat="1" ht="18.95" customHeight="1">
      <c r="A63" s="142">
        <v>56</v>
      </c>
      <c r="B63" s="100"/>
      <c r="C63" s="100"/>
      <c r="D63" s="101"/>
      <c r="E63" s="143"/>
      <c r="F63" s="101"/>
      <c r="G63" s="144"/>
      <c r="H63" s="101"/>
      <c r="I63" s="101"/>
      <c r="J63" s="101"/>
      <c r="K63" s="101"/>
      <c r="L63" s="145"/>
      <c r="M63" s="101"/>
      <c r="N63" s="145"/>
      <c r="O63" s="101"/>
      <c r="P63" s="101"/>
      <c r="Q63" s="102"/>
      <c r="R63" s="102"/>
    </row>
    <row r="64" spans="1:18" s="12" customFormat="1" ht="18.95" customHeight="1">
      <c r="A64" s="142">
        <v>57</v>
      </c>
      <c r="B64" s="100"/>
      <c r="C64" s="100"/>
      <c r="D64" s="101"/>
      <c r="E64" s="143"/>
      <c r="F64" s="101"/>
      <c r="G64" s="144"/>
      <c r="H64" s="101"/>
      <c r="I64" s="101"/>
      <c r="J64" s="101"/>
      <c r="K64" s="101"/>
      <c r="L64" s="145"/>
      <c r="M64" s="101"/>
      <c r="N64" s="145"/>
      <c r="O64" s="101"/>
      <c r="P64" s="101"/>
      <c r="Q64" s="102"/>
      <c r="R64" s="102"/>
    </row>
    <row r="65" spans="1:18" s="12" customFormat="1" ht="18.95" customHeight="1">
      <c r="A65" s="142">
        <v>58</v>
      </c>
      <c r="B65" s="100"/>
      <c r="C65" s="100"/>
      <c r="D65" s="101"/>
      <c r="E65" s="143"/>
      <c r="F65" s="101"/>
      <c r="G65" s="144"/>
      <c r="H65" s="101"/>
      <c r="I65" s="101"/>
      <c r="J65" s="101"/>
      <c r="K65" s="101"/>
      <c r="L65" s="145"/>
      <c r="M65" s="101"/>
      <c r="N65" s="145"/>
      <c r="O65" s="101"/>
      <c r="P65" s="101"/>
      <c r="Q65" s="102"/>
      <c r="R65" s="102"/>
    </row>
    <row r="66" spans="1:18" s="12" customFormat="1" ht="18.95" customHeight="1">
      <c r="A66" s="142">
        <v>59</v>
      </c>
      <c r="B66" s="100"/>
      <c r="C66" s="100"/>
      <c r="D66" s="101"/>
      <c r="E66" s="143"/>
      <c r="F66" s="101"/>
      <c r="G66" s="144"/>
      <c r="H66" s="101"/>
      <c r="I66" s="101"/>
      <c r="J66" s="101"/>
      <c r="K66" s="101"/>
      <c r="L66" s="145"/>
      <c r="M66" s="101"/>
      <c r="N66" s="145"/>
      <c r="O66" s="101"/>
      <c r="P66" s="101"/>
      <c r="Q66" s="102"/>
      <c r="R66" s="102"/>
    </row>
    <row r="67" spans="1:18" s="12" customFormat="1" ht="18.95" customHeight="1">
      <c r="A67" s="142">
        <v>60</v>
      </c>
      <c r="B67" s="100"/>
      <c r="C67" s="100"/>
      <c r="D67" s="101"/>
      <c r="E67" s="143"/>
      <c r="F67" s="101"/>
      <c r="G67" s="144"/>
      <c r="H67" s="101"/>
      <c r="I67" s="101"/>
      <c r="J67" s="101"/>
      <c r="K67" s="101"/>
      <c r="L67" s="145"/>
      <c r="M67" s="101"/>
      <c r="N67" s="145"/>
      <c r="O67" s="101"/>
      <c r="P67" s="101"/>
      <c r="Q67" s="102"/>
      <c r="R67" s="102"/>
    </row>
    <row r="68" spans="1:18" s="12" customFormat="1" ht="18.95" customHeight="1">
      <c r="A68" s="142">
        <v>61</v>
      </c>
      <c r="B68" s="100"/>
      <c r="C68" s="100"/>
      <c r="D68" s="101"/>
      <c r="E68" s="143"/>
      <c r="F68" s="101"/>
      <c r="G68" s="144"/>
      <c r="H68" s="101"/>
      <c r="I68" s="101"/>
      <c r="J68" s="101"/>
      <c r="K68" s="101"/>
      <c r="L68" s="145"/>
      <c r="M68" s="101"/>
      <c r="N68" s="145"/>
      <c r="O68" s="101"/>
      <c r="P68" s="101"/>
      <c r="Q68" s="102"/>
      <c r="R68" s="102"/>
    </row>
    <row r="69" spans="1:18" s="12" customFormat="1" ht="18.95" customHeight="1">
      <c r="A69" s="142">
        <v>62</v>
      </c>
      <c r="B69" s="100"/>
      <c r="C69" s="100"/>
      <c r="D69" s="101"/>
      <c r="E69" s="143"/>
      <c r="F69" s="101"/>
      <c r="G69" s="144"/>
      <c r="H69" s="101"/>
      <c r="I69" s="101"/>
      <c r="J69" s="101"/>
      <c r="K69" s="101"/>
      <c r="L69" s="145"/>
      <c r="M69" s="101"/>
      <c r="N69" s="145"/>
      <c r="O69" s="101"/>
      <c r="P69" s="101"/>
      <c r="Q69" s="102"/>
      <c r="R69" s="102"/>
    </row>
    <row r="70" spans="1:18" s="12" customFormat="1" ht="18.95" customHeight="1">
      <c r="A70" s="142">
        <v>63</v>
      </c>
      <c r="B70" s="100"/>
      <c r="C70" s="100"/>
      <c r="D70" s="101"/>
      <c r="E70" s="143"/>
      <c r="F70" s="101"/>
      <c r="G70" s="144"/>
      <c r="H70" s="101"/>
      <c r="I70" s="101"/>
      <c r="J70" s="101"/>
      <c r="K70" s="101"/>
      <c r="L70" s="145"/>
      <c r="M70" s="101"/>
      <c r="N70" s="145"/>
      <c r="O70" s="101"/>
      <c r="P70" s="101"/>
      <c r="Q70" s="102"/>
      <c r="R70" s="102"/>
    </row>
    <row r="71" spans="1:18" s="12" customFormat="1" ht="18.95" customHeight="1">
      <c r="A71" s="142">
        <v>64</v>
      </c>
      <c r="B71" s="100"/>
      <c r="C71" s="100"/>
      <c r="D71" s="101"/>
      <c r="E71" s="143"/>
      <c r="F71" s="101"/>
      <c r="G71" s="144"/>
      <c r="H71" s="101"/>
      <c r="I71" s="101"/>
      <c r="J71" s="101"/>
      <c r="K71" s="101"/>
      <c r="L71" s="145"/>
      <c r="M71" s="101"/>
      <c r="N71" s="145"/>
      <c r="O71" s="101"/>
      <c r="P71" s="101"/>
      <c r="Q71" s="102"/>
      <c r="R71" s="102"/>
    </row>
    <row r="72" spans="1:18" s="12" customFormat="1" ht="18.95" customHeight="1">
      <c r="A72" s="142">
        <v>65</v>
      </c>
      <c r="B72" s="100"/>
      <c r="C72" s="100"/>
      <c r="D72" s="101"/>
      <c r="E72" s="143"/>
      <c r="F72" s="101"/>
      <c r="G72" s="144"/>
      <c r="H72" s="101"/>
      <c r="I72" s="101"/>
      <c r="J72" s="101"/>
      <c r="K72" s="101"/>
      <c r="L72" s="145"/>
      <c r="M72" s="101"/>
      <c r="N72" s="145"/>
      <c r="O72" s="101"/>
      <c r="P72" s="101"/>
      <c r="Q72" s="102"/>
      <c r="R72" s="102"/>
    </row>
    <row r="73" spans="1:18" s="12" customFormat="1" ht="18.95" customHeight="1">
      <c r="A73" s="142">
        <v>66</v>
      </c>
      <c r="B73" s="100"/>
      <c r="C73" s="100"/>
      <c r="D73" s="101"/>
      <c r="E73" s="143"/>
      <c r="F73" s="101"/>
      <c r="G73" s="144"/>
      <c r="H73" s="101"/>
      <c r="I73" s="101"/>
      <c r="J73" s="101"/>
      <c r="K73" s="101"/>
      <c r="L73" s="145"/>
      <c r="M73" s="101"/>
      <c r="N73" s="145"/>
      <c r="O73" s="101"/>
      <c r="P73" s="101"/>
      <c r="Q73" s="102"/>
      <c r="R73" s="102"/>
    </row>
    <row r="74" spans="1:18" s="12" customFormat="1" ht="18.95" customHeight="1">
      <c r="A74" s="142">
        <v>67</v>
      </c>
      <c r="B74" s="100"/>
      <c r="C74" s="100"/>
      <c r="D74" s="101"/>
      <c r="E74" s="143"/>
      <c r="F74" s="101"/>
      <c r="G74" s="144"/>
      <c r="H74" s="101"/>
      <c r="I74" s="101"/>
      <c r="J74" s="101"/>
      <c r="K74" s="101"/>
      <c r="L74" s="145"/>
      <c r="M74" s="101"/>
      <c r="N74" s="145"/>
      <c r="O74" s="101"/>
      <c r="P74" s="101"/>
      <c r="Q74" s="102"/>
      <c r="R74" s="102"/>
    </row>
    <row r="75" spans="1:18" s="12" customFormat="1" ht="18.95" customHeight="1">
      <c r="A75" s="142">
        <v>68</v>
      </c>
      <c r="B75" s="100"/>
      <c r="C75" s="100"/>
      <c r="D75" s="101"/>
      <c r="E75" s="143"/>
      <c r="F75" s="101"/>
      <c r="G75" s="144"/>
      <c r="H75" s="101"/>
      <c r="I75" s="101"/>
      <c r="J75" s="101"/>
      <c r="K75" s="101"/>
      <c r="L75" s="145"/>
      <c r="M75" s="101"/>
      <c r="N75" s="145"/>
      <c r="O75" s="101"/>
      <c r="P75" s="101"/>
      <c r="Q75" s="102"/>
      <c r="R75" s="102"/>
    </row>
    <row r="76" spans="1:18" s="12" customFormat="1" ht="18.95" customHeight="1">
      <c r="A76" s="142">
        <v>69</v>
      </c>
      <c r="B76" s="100"/>
      <c r="C76" s="100"/>
      <c r="D76" s="101"/>
      <c r="E76" s="143"/>
      <c r="F76" s="101"/>
      <c r="G76" s="144"/>
      <c r="H76" s="101"/>
      <c r="I76" s="101"/>
      <c r="J76" s="101"/>
      <c r="K76" s="101"/>
      <c r="L76" s="145"/>
      <c r="M76" s="101"/>
      <c r="N76" s="145"/>
      <c r="O76" s="101"/>
      <c r="P76" s="101"/>
      <c r="Q76" s="102"/>
      <c r="R76" s="102"/>
    </row>
    <row r="77" spans="1:18" s="12" customFormat="1" ht="18.95" customHeight="1">
      <c r="A77" s="142">
        <v>70</v>
      </c>
      <c r="B77" s="100"/>
      <c r="C77" s="100"/>
      <c r="D77" s="101"/>
      <c r="E77" s="143"/>
      <c r="F77" s="101"/>
      <c r="G77" s="144"/>
      <c r="H77" s="101"/>
      <c r="I77" s="101"/>
      <c r="J77" s="101"/>
      <c r="K77" s="101"/>
      <c r="L77" s="145"/>
      <c r="M77" s="101"/>
      <c r="N77" s="145"/>
      <c r="O77" s="101"/>
      <c r="P77" s="101"/>
      <c r="Q77" s="102"/>
      <c r="R77" s="102"/>
    </row>
    <row r="78" spans="1:18" s="12" customFormat="1" ht="18.95" customHeight="1">
      <c r="A78" s="142">
        <v>71</v>
      </c>
      <c r="B78" s="100"/>
      <c r="C78" s="100"/>
      <c r="D78" s="101"/>
      <c r="E78" s="143"/>
      <c r="F78" s="101"/>
      <c r="G78" s="144"/>
      <c r="H78" s="101"/>
      <c r="I78" s="101"/>
      <c r="J78" s="101"/>
      <c r="K78" s="101"/>
      <c r="L78" s="145"/>
      <c r="M78" s="101"/>
      <c r="N78" s="145"/>
      <c r="O78" s="101"/>
      <c r="P78" s="101"/>
      <c r="Q78" s="102"/>
      <c r="R78" s="102"/>
    </row>
    <row r="79" spans="1:18" s="12" customFormat="1" ht="18.95" customHeight="1">
      <c r="A79" s="142">
        <v>72</v>
      </c>
      <c r="B79" s="100"/>
      <c r="C79" s="100"/>
      <c r="D79" s="101"/>
      <c r="E79" s="143"/>
      <c r="F79" s="101"/>
      <c r="G79" s="144"/>
      <c r="H79" s="101"/>
      <c r="I79" s="101"/>
      <c r="J79" s="101"/>
      <c r="K79" s="101"/>
      <c r="L79" s="145"/>
      <c r="M79" s="101"/>
      <c r="N79" s="145"/>
      <c r="O79" s="101"/>
      <c r="P79" s="101"/>
      <c r="Q79" s="102"/>
      <c r="R79" s="102"/>
    </row>
    <row r="80" spans="1:18" s="12" customFormat="1" ht="18.95" customHeight="1">
      <c r="A80" s="142">
        <v>73</v>
      </c>
      <c r="B80" s="100"/>
      <c r="C80" s="100"/>
      <c r="D80" s="101"/>
      <c r="E80" s="143"/>
      <c r="F80" s="101"/>
      <c r="G80" s="144"/>
      <c r="H80" s="101"/>
      <c r="I80" s="101"/>
      <c r="J80" s="101"/>
      <c r="K80" s="101"/>
      <c r="L80" s="145"/>
      <c r="M80" s="101"/>
      <c r="N80" s="145"/>
      <c r="O80" s="101"/>
      <c r="P80" s="101"/>
      <c r="Q80" s="102"/>
      <c r="R80" s="102"/>
    </row>
    <row r="81" spans="1:18" s="12" customFormat="1" ht="18.95" customHeight="1">
      <c r="A81" s="142">
        <v>74</v>
      </c>
      <c r="B81" s="100"/>
      <c r="C81" s="100"/>
      <c r="D81" s="101"/>
      <c r="E81" s="143"/>
      <c r="F81" s="101"/>
      <c r="G81" s="144"/>
      <c r="H81" s="101"/>
      <c r="I81" s="101"/>
      <c r="J81" s="101"/>
      <c r="K81" s="101"/>
      <c r="L81" s="145"/>
      <c r="M81" s="101"/>
      <c r="N81" s="145"/>
      <c r="O81" s="101"/>
      <c r="P81" s="101"/>
      <c r="Q81" s="102"/>
      <c r="R81" s="102"/>
    </row>
    <row r="82" spans="1:18" s="12" customFormat="1" ht="18.95" customHeight="1">
      <c r="A82" s="142">
        <v>75</v>
      </c>
      <c r="B82" s="100"/>
      <c r="C82" s="100"/>
      <c r="D82" s="101"/>
      <c r="E82" s="143"/>
      <c r="F82" s="101"/>
      <c r="G82" s="144"/>
      <c r="H82" s="101"/>
      <c r="I82" s="101"/>
      <c r="J82" s="101"/>
      <c r="K82" s="101"/>
      <c r="L82" s="145"/>
      <c r="M82" s="101"/>
      <c r="N82" s="145"/>
      <c r="O82" s="101"/>
      <c r="P82" s="101"/>
      <c r="Q82" s="102"/>
      <c r="R82" s="102"/>
    </row>
    <row r="83" spans="1:18" s="12" customFormat="1" ht="18.95" customHeight="1">
      <c r="A83" s="142">
        <v>76</v>
      </c>
      <c r="B83" s="100"/>
      <c r="C83" s="100"/>
      <c r="D83" s="101"/>
      <c r="E83" s="143"/>
      <c r="F83" s="101"/>
      <c r="G83" s="144"/>
      <c r="H83" s="101"/>
      <c r="I83" s="101"/>
      <c r="J83" s="101"/>
      <c r="K83" s="101"/>
      <c r="L83" s="145"/>
      <c r="M83" s="101"/>
      <c r="N83" s="145"/>
      <c r="O83" s="101"/>
      <c r="P83" s="101"/>
      <c r="Q83" s="102"/>
      <c r="R83" s="102"/>
    </row>
    <row r="84" spans="1:18" s="12" customFormat="1" ht="18.95" customHeight="1">
      <c r="A84" s="142">
        <v>77</v>
      </c>
      <c r="B84" s="100"/>
      <c r="C84" s="100"/>
      <c r="D84" s="101"/>
      <c r="E84" s="143"/>
      <c r="F84" s="101"/>
      <c r="G84" s="144"/>
      <c r="H84" s="101"/>
      <c r="I84" s="101"/>
      <c r="J84" s="101"/>
      <c r="K84" s="101"/>
      <c r="L84" s="145"/>
      <c r="M84" s="101"/>
      <c r="N84" s="145"/>
      <c r="O84" s="101"/>
      <c r="P84" s="101"/>
      <c r="Q84" s="102"/>
      <c r="R84" s="102"/>
    </row>
    <row r="85" spans="1:18" s="12" customFormat="1" ht="18.95" customHeight="1">
      <c r="A85" s="142">
        <v>78</v>
      </c>
      <c r="B85" s="100"/>
      <c r="C85" s="100"/>
      <c r="D85" s="101"/>
      <c r="E85" s="143"/>
      <c r="F85" s="101"/>
      <c r="G85" s="144"/>
      <c r="H85" s="101"/>
      <c r="I85" s="101"/>
      <c r="J85" s="101"/>
      <c r="K85" s="101"/>
      <c r="L85" s="145"/>
      <c r="M85" s="101"/>
      <c r="N85" s="145"/>
      <c r="O85" s="101"/>
      <c r="P85" s="101"/>
      <c r="Q85" s="102"/>
      <c r="R85" s="102"/>
    </row>
    <row r="86" spans="1:18" s="12" customFormat="1" ht="18.95" customHeight="1">
      <c r="A86" s="142">
        <v>79</v>
      </c>
      <c r="B86" s="100"/>
      <c r="C86" s="100"/>
      <c r="D86" s="101"/>
      <c r="E86" s="143"/>
      <c r="F86" s="101"/>
      <c r="G86" s="144"/>
      <c r="H86" s="101"/>
      <c r="I86" s="101"/>
      <c r="J86" s="101"/>
      <c r="K86" s="101"/>
      <c r="L86" s="145"/>
      <c r="M86" s="101"/>
      <c r="N86" s="145"/>
      <c r="O86" s="101"/>
      <c r="P86" s="101"/>
      <c r="Q86" s="102"/>
      <c r="R86" s="102"/>
    </row>
    <row r="87" spans="1:18" s="12" customFormat="1" ht="18.95" customHeight="1">
      <c r="A87" s="142">
        <v>80</v>
      </c>
      <c r="B87" s="100"/>
      <c r="C87" s="100"/>
      <c r="D87" s="101"/>
      <c r="E87" s="143"/>
      <c r="F87" s="101"/>
      <c r="G87" s="144"/>
      <c r="H87" s="101"/>
      <c r="I87" s="101"/>
      <c r="J87" s="101"/>
      <c r="K87" s="101"/>
      <c r="L87" s="145"/>
      <c r="M87" s="101"/>
      <c r="N87" s="145"/>
      <c r="O87" s="101"/>
      <c r="P87" s="101"/>
      <c r="Q87" s="102"/>
      <c r="R87" s="102"/>
    </row>
    <row r="88" spans="1:18" s="12" customFormat="1" ht="18.95" customHeight="1">
      <c r="A88" s="142">
        <v>81</v>
      </c>
      <c r="B88" s="100"/>
      <c r="C88" s="100"/>
      <c r="D88" s="101"/>
      <c r="E88" s="143"/>
      <c r="F88" s="101"/>
      <c r="G88" s="144"/>
      <c r="H88" s="101"/>
      <c r="I88" s="101"/>
      <c r="J88" s="101"/>
      <c r="K88" s="101"/>
      <c r="L88" s="145"/>
      <c r="M88" s="101"/>
      <c r="N88" s="145"/>
      <c r="O88" s="101"/>
      <c r="P88" s="101"/>
      <c r="Q88" s="102"/>
      <c r="R88" s="102"/>
    </row>
    <row r="89" spans="1:18" s="12" customFormat="1" ht="18.95" customHeight="1">
      <c r="A89" s="142">
        <v>82</v>
      </c>
      <c r="B89" s="100"/>
      <c r="C89" s="100"/>
      <c r="D89" s="101"/>
      <c r="E89" s="143"/>
      <c r="F89" s="101"/>
      <c r="G89" s="144"/>
      <c r="H89" s="101"/>
      <c r="I89" s="101"/>
      <c r="J89" s="101"/>
      <c r="K89" s="101"/>
      <c r="L89" s="145"/>
      <c r="M89" s="101"/>
      <c r="N89" s="145"/>
      <c r="O89" s="101"/>
      <c r="P89" s="101"/>
      <c r="Q89" s="102"/>
      <c r="R89" s="102"/>
    </row>
    <row r="90" spans="1:18" s="12" customFormat="1" ht="18.95" customHeight="1">
      <c r="A90" s="142">
        <v>83</v>
      </c>
      <c r="B90" s="100"/>
      <c r="C90" s="100"/>
      <c r="D90" s="101"/>
      <c r="E90" s="143"/>
      <c r="F90" s="101"/>
      <c r="G90" s="144"/>
      <c r="H90" s="101"/>
      <c r="I90" s="101"/>
      <c r="J90" s="101"/>
      <c r="K90" s="101"/>
      <c r="L90" s="145"/>
      <c r="M90" s="101"/>
      <c r="N90" s="145"/>
      <c r="O90" s="101"/>
      <c r="P90" s="101"/>
      <c r="Q90" s="102"/>
      <c r="R90" s="102"/>
    </row>
    <row r="91" spans="1:18" s="12" customFormat="1" ht="18.95" customHeight="1">
      <c r="A91" s="142">
        <v>84</v>
      </c>
      <c r="B91" s="100"/>
      <c r="C91" s="100"/>
      <c r="D91" s="101"/>
      <c r="E91" s="143"/>
      <c r="F91" s="101"/>
      <c r="G91" s="144"/>
      <c r="H91" s="101"/>
      <c r="I91" s="101"/>
      <c r="J91" s="101"/>
      <c r="K91" s="101"/>
      <c r="L91" s="145"/>
      <c r="M91" s="101"/>
      <c r="N91" s="145"/>
      <c r="O91" s="101"/>
      <c r="P91" s="101"/>
      <c r="Q91" s="102"/>
      <c r="R91" s="102"/>
    </row>
    <row r="92" spans="1:18" s="12" customFormat="1" ht="18.95" customHeight="1">
      <c r="A92" s="142">
        <v>85</v>
      </c>
      <c r="B92" s="100"/>
      <c r="C92" s="100"/>
      <c r="D92" s="101"/>
      <c r="E92" s="143"/>
      <c r="F92" s="101"/>
      <c r="G92" s="144"/>
      <c r="H92" s="101"/>
      <c r="I92" s="101"/>
      <c r="J92" s="101"/>
      <c r="K92" s="101"/>
      <c r="L92" s="145"/>
      <c r="M92" s="101"/>
      <c r="N92" s="145"/>
      <c r="O92" s="101"/>
      <c r="P92" s="101"/>
      <c r="Q92" s="102"/>
      <c r="R92" s="102"/>
    </row>
    <row r="93" spans="1:18" s="12" customFormat="1" ht="18.95" customHeight="1">
      <c r="A93" s="142">
        <v>86</v>
      </c>
      <c r="B93" s="100"/>
      <c r="C93" s="100"/>
      <c r="D93" s="101"/>
      <c r="E93" s="143"/>
      <c r="F93" s="101"/>
      <c r="G93" s="144"/>
      <c r="H93" s="101"/>
      <c r="I93" s="101"/>
      <c r="J93" s="101"/>
      <c r="K93" s="101"/>
      <c r="L93" s="145"/>
      <c r="M93" s="101"/>
      <c r="N93" s="145"/>
      <c r="O93" s="101"/>
      <c r="P93" s="101"/>
      <c r="Q93" s="102"/>
      <c r="R93" s="102"/>
    </row>
    <row r="94" spans="1:18" s="12" customFormat="1" ht="18.95" customHeight="1">
      <c r="A94" s="142">
        <v>87</v>
      </c>
      <c r="B94" s="100"/>
      <c r="C94" s="100"/>
      <c r="D94" s="101"/>
      <c r="E94" s="143"/>
      <c r="F94" s="101"/>
      <c r="G94" s="144"/>
      <c r="H94" s="101"/>
      <c r="I94" s="101"/>
      <c r="J94" s="101"/>
      <c r="K94" s="101"/>
      <c r="L94" s="145"/>
      <c r="M94" s="101"/>
      <c r="N94" s="145"/>
      <c r="O94" s="101"/>
      <c r="P94" s="101"/>
      <c r="Q94" s="102"/>
      <c r="R94" s="102"/>
    </row>
    <row r="95" spans="1:18" s="12" customFormat="1" ht="18.95" customHeight="1">
      <c r="A95" s="142">
        <v>88</v>
      </c>
      <c r="B95" s="100"/>
      <c r="C95" s="100"/>
      <c r="D95" s="101"/>
      <c r="E95" s="143"/>
      <c r="F95" s="101"/>
      <c r="G95" s="144"/>
      <c r="H95" s="101"/>
      <c r="I95" s="101"/>
      <c r="J95" s="101"/>
      <c r="K95" s="101"/>
      <c r="L95" s="145"/>
      <c r="M95" s="101"/>
      <c r="N95" s="145"/>
      <c r="O95" s="101"/>
      <c r="P95" s="101"/>
      <c r="Q95" s="102"/>
      <c r="R95" s="102"/>
    </row>
    <row r="96" spans="1:18" s="12" customFormat="1" ht="18.95" customHeight="1">
      <c r="A96" s="142">
        <v>89</v>
      </c>
      <c r="B96" s="100"/>
      <c r="C96" s="100"/>
      <c r="D96" s="101"/>
      <c r="E96" s="143"/>
      <c r="F96" s="101"/>
      <c r="G96" s="144"/>
      <c r="H96" s="101"/>
      <c r="I96" s="101"/>
      <c r="J96" s="101"/>
      <c r="K96" s="101"/>
      <c r="L96" s="145"/>
      <c r="M96" s="101"/>
      <c r="N96" s="145"/>
      <c r="O96" s="101"/>
      <c r="P96" s="101"/>
      <c r="Q96" s="102"/>
      <c r="R96" s="102"/>
    </row>
    <row r="97" spans="1:18" s="12" customFormat="1" ht="18.95" customHeight="1">
      <c r="A97" s="142">
        <v>90</v>
      </c>
      <c r="B97" s="100"/>
      <c r="C97" s="100"/>
      <c r="D97" s="101"/>
      <c r="E97" s="143"/>
      <c r="F97" s="101"/>
      <c r="G97" s="144"/>
      <c r="H97" s="101"/>
      <c r="I97" s="101"/>
      <c r="J97" s="101"/>
      <c r="K97" s="101"/>
      <c r="L97" s="145"/>
      <c r="M97" s="101"/>
      <c r="N97" s="145"/>
      <c r="O97" s="101"/>
      <c r="P97" s="101"/>
      <c r="Q97" s="102"/>
      <c r="R97" s="102"/>
    </row>
    <row r="98" spans="1:18" s="12" customFormat="1" ht="18.95" customHeight="1">
      <c r="A98" s="142">
        <v>91</v>
      </c>
      <c r="B98" s="100"/>
      <c r="C98" s="100"/>
      <c r="D98" s="101"/>
      <c r="E98" s="143"/>
      <c r="F98" s="101"/>
      <c r="G98" s="144"/>
      <c r="H98" s="101"/>
      <c r="I98" s="101"/>
      <c r="J98" s="101"/>
      <c r="K98" s="101"/>
      <c r="L98" s="145"/>
      <c r="M98" s="101"/>
      <c r="N98" s="145"/>
      <c r="O98" s="101"/>
      <c r="P98" s="101"/>
      <c r="Q98" s="102"/>
      <c r="R98" s="102"/>
    </row>
    <row r="99" spans="1:18" s="12" customFormat="1" ht="18.95" customHeight="1">
      <c r="A99" s="142">
        <v>92</v>
      </c>
      <c r="B99" s="100"/>
      <c r="C99" s="100"/>
      <c r="D99" s="101"/>
      <c r="E99" s="143"/>
      <c r="F99" s="101"/>
      <c r="G99" s="144"/>
      <c r="H99" s="101"/>
      <c r="I99" s="101"/>
      <c r="J99" s="101"/>
      <c r="K99" s="101"/>
      <c r="L99" s="145"/>
      <c r="M99" s="101"/>
      <c r="N99" s="145"/>
      <c r="O99" s="101"/>
      <c r="P99" s="101"/>
      <c r="Q99" s="102"/>
      <c r="R99" s="102"/>
    </row>
    <row r="100" spans="1:18" s="12" customFormat="1" ht="18.95" customHeight="1">
      <c r="A100" s="142">
        <v>93</v>
      </c>
      <c r="B100" s="100"/>
      <c r="C100" s="100"/>
      <c r="D100" s="101"/>
      <c r="E100" s="143"/>
      <c r="F100" s="101"/>
      <c r="G100" s="144"/>
      <c r="H100" s="101"/>
      <c r="I100" s="101"/>
      <c r="J100" s="101"/>
      <c r="K100" s="101"/>
      <c r="L100" s="145"/>
      <c r="M100" s="101"/>
      <c r="N100" s="145"/>
      <c r="O100" s="101"/>
      <c r="P100" s="101"/>
      <c r="Q100" s="102"/>
      <c r="R100" s="102"/>
    </row>
    <row r="101" spans="1:18" s="12" customFormat="1" ht="18.95" customHeight="1">
      <c r="A101" s="142">
        <v>94</v>
      </c>
      <c r="B101" s="100"/>
      <c r="C101" s="100"/>
      <c r="D101" s="101"/>
      <c r="E101" s="143"/>
      <c r="F101" s="101"/>
      <c r="G101" s="144"/>
      <c r="H101" s="101"/>
      <c r="I101" s="101"/>
      <c r="J101" s="101"/>
      <c r="K101" s="101"/>
      <c r="L101" s="145"/>
      <c r="M101" s="101"/>
      <c r="N101" s="145"/>
      <c r="O101" s="101"/>
      <c r="P101" s="101"/>
      <c r="Q101" s="102"/>
      <c r="R101" s="102"/>
    </row>
    <row r="102" spans="1:18" s="12" customFormat="1" ht="18.95" customHeight="1">
      <c r="A102" s="142">
        <v>95</v>
      </c>
      <c r="B102" s="100"/>
      <c r="C102" s="100"/>
      <c r="D102" s="101"/>
      <c r="E102" s="143"/>
      <c r="F102" s="101"/>
      <c r="G102" s="144"/>
      <c r="H102" s="101"/>
      <c r="I102" s="101"/>
      <c r="J102" s="101"/>
      <c r="K102" s="101"/>
      <c r="L102" s="145"/>
      <c r="M102" s="101"/>
      <c r="N102" s="145"/>
      <c r="O102" s="101"/>
      <c r="P102" s="101"/>
      <c r="Q102" s="102"/>
      <c r="R102" s="102"/>
    </row>
    <row r="103" spans="1:18" s="12" customFormat="1" ht="18.95" customHeight="1">
      <c r="A103" s="142">
        <v>96</v>
      </c>
      <c r="B103" s="100"/>
      <c r="C103" s="100"/>
      <c r="D103" s="101"/>
      <c r="E103" s="143"/>
      <c r="F103" s="101"/>
      <c r="G103" s="144"/>
      <c r="H103" s="101"/>
      <c r="I103" s="101"/>
      <c r="J103" s="101"/>
      <c r="K103" s="101"/>
      <c r="L103" s="145"/>
      <c r="M103" s="101"/>
      <c r="N103" s="145"/>
      <c r="O103" s="101"/>
      <c r="P103" s="101"/>
      <c r="Q103" s="102"/>
      <c r="R103" s="102"/>
    </row>
    <row r="104" spans="1:18" s="12" customFormat="1" ht="18.95" customHeight="1">
      <c r="A104" s="142">
        <v>97</v>
      </c>
      <c r="B104" s="100"/>
      <c r="C104" s="100"/>
      <c r="D104" s="101"/>
      <c r="E104" s="143"/>
      <c r="F104" s="101"/>
      <c r="G104" s="144"/>
      <c r="H104" s="101"/>
      <c r="I104" s="101"/>
      <c r="J104" s="101"/>
      <c r="K104" s="101"/>
      <c r="L104" s="145"/>
      <c r="M104" s="101"/>
      <c r="N104" s="145"/>
      <c r="O104" s="101"/>
      <c r="P104" s="101"/>
      <c r="Q104" s="102"/>
      <c r="R104" s="102"/>
    </row>
    <row r="105" spans="1:18" s="12" customFormat="1" ht="18.95" customHeight="1">
      <c r="A105" s="142">
        <v>98</v>
      </c>
      <c r="B105" s="100"/>
      <c r="C105" s="100"/>
      <c r="D105" s="101"/>
      <c r="E105" s="143"/>
      <c r="F105" s="101"/>
      <c r="G105" s="144"/>
      <c r="H105" s="101"/>
      <c r="I105" s="101"/>
      <c r="J105" s="101"/>
      <c r="K105" s="101"/>
      <c r="L105" s="145"/>
      <c r="M105" s="101"/>
      <c r="N105" s="145"/>
      <c r="O105" s="101"/>
      <c r="P105" s="101"/>
      <c r="Q105" s="102"/>
      <c r="R105" s="102"/>
    </row>
    <row r="106" spans="1:18" s="12" customFormat="1" ht="18.95" customHeight="1">
      <c r="A106" s="142">
        <v>99</v>
      </c>
      <c r="B106" s="100"/>
      <c r="C106" s="100"/>
      <c r="D106" s="101"/>
      <c r="E106" s="143"/>
      <c r="F106" s="101"/>
      <c r="G106" s="144"/>
      <c r="H106" s="101"/>
      <c r="I106" s="101"/>
      <c r="J106" s="101"/>
      <c r="K106" s="101"/>
      <c r="L106" s="145"/>
      <c r="M106" s="101"/>
      <c r="N106" s="145"/>
      <c r="O106" s="101"/>
      <c r="P106" s="101"/>
      <c r="Q106" s="102"/>
      <c r="R106" s="102"/>
    </row>
    <row r="107" spans="1:18" s="12" customFormat="1" ht="18.95" customHeight="1">
      <c r="A107" s="142">
        <v>100</v>
      </c>
      <c r="B107" s="100"/>
      <c r="C107" s="100"/>
      <c r="D107" s="101"/>
      <c r="E107" s="143"/>
      <c r="F107" s="101"/>
      <c r="G107" s="144"/>
      <c r="H107" s="101"/>
      <c r="I107" s="101"/>
      <c r="J107" s="101"/>
      <c r="K107" s="101"/>
      <c r="L107" s="145"/>
      <c r="M107" s="101"/>
      <c r="N107" s="145"/>
      <c r="O107" s="101"/>
      <c r="P107" s="101"/>
      <c r="Q107" s="102"/>
      <c r="R107" s="102"/>
    </row>
    <row r="108" spans="1:18" s="12" customFormat="1" ht="18.95" customHeight="1">
      <c r="A108" s="142">
        <v>101</v>
      </c>
      <c r="B108" s="100"/>
      <c r="C108" s="100"/>
      <c r="D108" s="101"/>
      <c r="E108" s="143"/>
      <c r="F108" s="101"/>
      <c r="G108" s="144"/>
      <c r="H108" s="101"/>
      <c r="I108" s="101"/>
      <c r="J108" s="101"/>
      <c r="K108" s="101"/>
      <c r="L108" s="145"/>
      <c r="M108" s="101"/>
      <c r="N108" s="145"/>
      <c r="O108" s="101"/>
      <c r="P108" s="101"/>
      <c r="Q108" s="102"/>
      <c r="R108" s="102"/>
    </row>
    <row r="109" spans="1:18" s="12" customFormat="1" ht="18.95" customHeight="1">
      <c r="A109" s="142">
        <v>102</v>
      </c>
      <c r="B109" s="100"/>
      <c r="C109" s="100"/>
      <c r="D109" s="101"/>
      <c r="E109" s="143"/>
      <c r="F109" s="101"/>
      <c r="G109" s="144"/>
      <c r="H109" s="101"/>
      <c r="I109" s="101"/>
      <c r="J109" s="101"/>
      <c r="K109" s="101"/>
      <c r="L109" s="145"/>
      <c r="M109" s="101"/>
      <c r="N109" s="145"/>
      <c r="O109" s="101"/>
      <c r="P109" s="101"/>
      <c r="Q109" s="102"/>
      <c r="R109" s="102"/>
    </row>
    <row r="110" spans="1:18" s="12" customFormat="1" ht="18.95" customHeight="1">
      <c r="A110" s="142">
        <v>103</v>
      </c>
      <c r="B110" s="100"/>
      <c r="C110" s="100"/>
      <c r="D110" s="101"/>
      <c r="E110" s="143"/>
      <c r="F110" s="101"/>
      <c r="G110" s="144"/>
      <c r="H110" s="101"/>
      <c r="I110" s="101"/>
      <c r="J110" s="101"/>
      <c r="K110" s="101"/>
      <c r="L110" s="145"/>
      <c r="M110" s="101"/>
      <c r="N110" s="145"/>
      <c r="O110" s="101"/>
      <c r="P110" s="101"/>
      <c r="Q110" s="102"/>
      <c r="R110" s="102"/>
    </row>
    <row r="111" spans="1:18" s="12" customFormat="1" ht="18.95" customHeight="1">
      <c r="A111" s="142">
        <v>104</v>
      </c>
      <c r="B111" s="100"/>
      <c r="C111" s="100"/>
      <c r="D111" s="101"/>
      <c r="E111" s="143"/>
      <c r="F111" s="101"/>
      <c r="G111" s="144"/>
      <c r="H111" s="101"/>
      <c r="I111" s="101"/>
      <c r="J111" s="101"/>
      <c r="K111" s="101"/>
      <c r="L111" s="145"/>
      <c r="M111" s="101"/>
      <c r="N111" s="145"/>
      <c r="O111" s="101"/>
      <c r="P111" s="101"/>
      <c r="Q111" s="102"/>
      <c r="R111" s="102"/>
    </row>
    <row r="112" spans="1:18" s="12" customFormat="1" ht="18.95" customHeight="1">
      <c r="A112" s="142">
        <v>105</v>
      </c>
      <c r="B112" s="100"/>
      <c r="C112" s="100"/>
      <c r="D112" s="101"/>
      <c r="E112" s="143"/>
      <c r="F112" s="101"/>
      <c r="G112" s="144"/>
      <c r="H112" s="101"/>
      <c r="I112" s="101"/>
      <c r="J112" s="101"/>
      <c r="K112" s="101"/>
      <c r="L112" s="145"/>
      <c r="M112" s="101"/>
      <c r="N112" s="145"/>
      <c r="O112" s="101"/>
      <c r="P112" s="101"/>
      <c r="Q112" s="102"/>
      <c r="R112" s="102"/>
    </row>
    <row r="113" spans="1:18" s="12" customFormat="1" ht="18.95" customHeight="1">
      <c r="A113" s="142">
        <v>106</v>
      </c>
      <c r="B113" s="100"/>
      <c r="C113" s="100"/>
      <c r="D113" s="101"/>
      <c r="E113" s="143"/>
      <c r="F113" s="101"/>
      <c r="G113" s="144"/>
      <c r="H113" s="101"/>
      <c r="I113" s="101"/>
      <c r="J113" s="101"/>
      <c r="K113" s="101"/>
      <c r="L113" s="145"/>
      <c r="M113" s="101"/>
      <c r="N113" s="145"/>
      <c r="O113" s="101"/>
      <c r="P113" s="101"/>
      <c r="Q113" s="102"/>
      <c r="R113" s="102"/>
    </row>
    <row r="114" spans="1:18" s="12" customFormat="1" ht="18.95" customHeight="1">
      <c r="A114" s="142">
        <v>107</v>
      </c>
      <c r="B114" s="100"/>
      <c r="C114" s="100"/>
      <c r="D114" s="101"/>
      <c r="E114" s="143"/>
      <c r="F114" s="101"/>
      <c r="G114" s="144"/>
      <c r="H114" s="101"/>
      <c r="I114" s="101"/>
      <c r="J114" s="101"/>
      <c r="K114" s="101"/>
      <c r="L114" s="145"/>
      <c r="M114" s="101"/>
      <c r="N114" s="145"/>
      <c r="O114" s="101"/>
      <c r="P114" s="101"/>
      <c r="Q114" s="102"/>
      <c r="R114" s="102"/>
    </row>
    <row r="115" spans="1:18" s="12" customFormat="1" ht="18.95" customHeight="1">
      <c r="A115" s="142">
        <v>108</v>
      </c>
      <c r="B115" s="100"/>
      <c r="C115" s="100"/>
      <c r="D115" s="101"/>
      <c r="E115" s="143"/>
      <c r="F115" s="101"/>
      <c r="G115" s="144"/>
      <c r="H115" s="101"/>
      <c r="I115" s="101"/>
      <c r="J115" s="101"/>
      <c r="K115" s="101"/>
      <c r="L115" s="145"/>
      <c r="M115" s="101"/>
      <c r="N115" s="145"/>
      <c r="O115" s="101"/>
      <c r="P115" s="101"/>
      <c r="Q115" s="102"/>
      <c r="R115" s="102"/>
    </row>
    <row r="116" spans="1:18" s="12" customFormat="1" ht="18.95" customHeight="1">
      <c r="A116" s="142">
        <v>109</v>
      </c>
      <c r="B116" s="100"/>
      <c r="C116" s="100"/>
      <c r="D116" s="101"/>
      <c r="E116" s="143"/>
      <c r="F116" s="101"/>
      <c r="G116" s="144"/>
      <c r="H116" s="101"/>
      <c r="I116" s="101"/>
      <c r="J116" s="101"/>
      <c r="K116" s="101"/>
      <c r="L116" s="145"/>
      <c r="M116" s="101"/>
      <c r="N116" s="145"/>
      <c r="O116" s="101"/>
      <c r="P116" s="101"/>
      <c r="Q116" s="102"/>
      <c r="R116" s="102"/>
    </row>
    <row r="117" spans="1:18" s="12" customFormat="1" ht="18.95" customHeight="1">
      <c r="A117" s="142">
        <v>110</v>
      </c>
      <c r="B117" s="100"/>
      <c r="C117" s="100"/>
      <c r="D117" s="101"/>
      <c r="E117" s="143"/>
      <c r="F117" s="101"/>
      <c r="G117" s="144"/>
      <c r="H117" s="101"/>
      <c r="I117" s="101"/>
      <c r="J117" s="101"/>
      <c r="K117" s="101"/>
      <c r="L117" s="145"/>
      <c r="M117" s="101"/>
      <c r="N117" s="145"/>
      <c r="O117" s="101"/>
      <c r="P117" s="101"/>
      <c r="Q117" s="102"/>
      <c r="R117" s="102"/>
    </row>
    <row r="118" spans="1:18" s="12" customFormat="1" ht="18.95" customHeight="1">
      <c r="A118" s="142">
        <v>111</v>
      </c>
      <c r="B118" s="100"/>
      <c r="C118" s="100"/>
      <c r="D118" s="101"/>
      <c r="E118" s="143"/>
      <c r="F118" s="101"/>
      <c r="G118" s="144"/>
      <c r="H118" s="101"/>
      <c r="I118" s="101"/>
      <c r="J118" s="101"/>
      <c r="K118" s="101"/>
      <c r="L118" s="145"/>
      <c r="M118" s="101"/>
      <c r="N118" s="145"/>
      <c r="O118" s="101"/>
      <c r="P118" s="101"/>
      <c r="Q118" s="102"/>
      <c r="R118" s="102"/>
    </row>
    <row r="119" spans="1:18" s="12" customFormat="1" ht="18.95" customHeight="1">
      <c r="A119" s="142">
        <v>112</v>
      </c>
      <c r="B119" s="100"/>
      <c r="C119" s="100"/>
      <c r="D119" s="101"/>
      <c r="E119" s="143"/>
      <c r="F119" s="101"/>
      <c r="G119" s="144"/>
      <c r="H119" s="101"/>
      <c r="I119" s="101"/>
      <c r="J119" s="101"/>
      <c r="K119" s="101"/>
      <c r="L119" s="145"/>
      <c r="M119" s="101"/>
      <c r="N119" s="145"/>
      <c r="O119" s="101"/>
      <c r="P119" s="101"/>
      <c r="Q119" s="102"/>
      <c r="R119" s="102"/>
    </row>
    <row r="120" spans="1:18" s="12" customFormat="1" ht="18.95" customHeight="1">
      <c r="A120" s="142">
        <v>113</v>
      </c>
      <c r="B120" s="100"/>
      <c r="C120" s="100"/>
      <c r="D120" s="101"/>
      <c r="E120" s="143"/>
      <c r="F120" s="101"/>
      <c r="G120" s="144"/>
      <c r="H120" s="101"/>
      <c r="I120" s="101"/>
      <c r="J120" s="101"/>
      <c r="K120" s="101"/>
      <c r="L120" s="145"/>
      <c r="M120" s="101"/>
      <c r="N120" s="145"/>
      <c r="O120" s="101"/>
      <c r="P120" s="101"/>
      <c r="Q120" s="102"/>
      <c r="R120" s="102"/>
    </row>
    <row r="121" spans="1:18" s="12" customFormat="1" ht="18.95" customHeight="1">
      <c r="A121" s="142">
        <v>114</v>
      </c>
      <c r="B121" s="100"/>
      <c r="C121" s="100"/>
      <c r="D121" s="101"/>
      <c r="E121" s="143"/>
      <c r="F121" s="101"/>
      <c r="G121" s="144"/>
      <c r="H121" s="101"/>
      <c r="I121" s="101"/>
      <c r="J121" s="101"/>
      <c r="K121" s="101"/>
      <c r="L121" s="145"/>
      <c r="M121" s="101"/>
      <c r="N121" s="145"/>
      <c r="O121" s="101"/>
      <c r="P121" s="101"/>
      <c r="Q121" s="102"/>
      <c r="R121" s="102"/>
    </row>
    <row r="122" spans="1:18" s="12" customFormat="1" ht="18.95" customHeight="1">
      <c r="A122" s="142">
        <v>115</v>
      </c>
      <c r="B122" s="100"/>
      <c r="C122" s="100"/>
      <c r="D122" s="101"/>
      <c r="E122" s="143"/>
      <c r="F122" s="101"/>
      <c r="G122" s="144"/>
      <c r="H122" s="101"/>
      <c r="I122" s="101"/>
      <c r="J122" s="101"/>
      <c r="K122" s="101"/>
      <c r="L122" s="145"/>
      <c r="M122" s="101"/>
      <c r="N122" s="145"/>
      <c r="O122" s="101"/>
      <c r="P122" s="101"/>
      <c r="Q122" s="102"/>
      <c r="R122" s="102"/>
    </row>
    <row r="123" spans="1:18" s="12" customFormat="1" ht="18.95" customHeight="1">
      <c r="A123" s="142">
        <v>116</v>
      </c>
      <c r="B123" s="100"/>
      <c r="C123" s="100"/>
      <c r="D123" s="101"/>
      <c r="E123" s="143"/>
      <c r="F123" s="101"/>
      <c r="G123" s="144"/>
      <c r="H123" s="101"/>
      <c r="I123" s="101"/>
      <c r="J123" s="101"/>
      <c r="K123" s="101"/>
      <c r="L123" s="145"/>
      <c r="M123" s="101"/>
      <c r="N123" s="145"/>
      <c r="O123" s="101"/>
      <c r="P123" s="101"/>
      <c r="Q123" s="102"/>
      <c r="R123" s="102"/>
    </row>
    <row r="124" spans="1:18" s="12" customFormat="1" ht="18.95" customHeight="1">
      <c r="A124" s="142">
        <v>117</v>
      </c>
      <c r="B124" s="100"/>
      <c r="C124" s="100"/>
      <c r="D124" s="101"/>
      <c r="E124" s="143"/>
      <c r="F124" s="101"/>
      <c r="G124" s="144"/>
      <c r="H124" s="101"/>
      <c r="I124" s="101"/>
      <c r="J124" s="101"/>
      <c r="K124" s="101"/>
      <c r="L124" s="145"/>
      <c r="M124" s="101"/>
      <c r="N124" s="145"/>
      <c r="O124" s="101"/>
      <c r="P124" s="101"/>
      <c r="Q124" s="102"/>
      <c r="R124" s="102"/>
    </row>
    <row r="125" spans="1:18" s="12" customFormat="1" ht="18.95" customHeight="1">
      <c r="A125" s="142">
        <v>118</v>
      </c>
      <c r="B125" s="100"/>
      <c r="C125" s="100"/>
      <c r="D125" s="101"/>
      <c r="E125" s="143"/>
      <c r="F125" s="101"/>
      <c r="G125" s="144"/>
      <c r="H125" s="101"/>
      <c r="I125" s="101"/>
      <c r="J125" s="101"/>
      <c r="K125" s="101"/>
      <c r="L125" s="145"/>
      <c r="M125" s="101"/>
      <c r="N125" s="145"/>
      <c r="O125" s="101"/>
      <c r="P125" s="101"/>
      <c r="Q125" s="102"/>
      <c r="R125" s="102"/>
    </row>
    <row r="126" spans="1:18" s="12" customFormat="1" ht="18.95" customHeight="1">
      <c r="A126" s="142">
        <v>119</v>
      </c>
      <c r="B126" s="100"/>
      <c r="C126" s="100"/>
      <c r="D126" s="101"/>
      <c r="E126" s="143"/>
      <c r="F126" s="101"/>
      <c r="G126" s="144"/>
      <c r="H126" s="101"/>
      <c r="I126" s="101"/>
      <c r="J126" s="101"/>
      <c r="K126" s="101"/>
      <c r="L126" s="145"/>
      <c r="M126" s="101"/>
      <c r="N126" s="145"/>
      <c r="O126" s="101"/>
      <c r="P126" s="101"/>
      <c r="Q126" s="102"/>
      <c r="R126" s="102"/>
    </row>
    <row r="127" spans="1:18" s="12" customFormat="1" ht="18.95" customHeight="1">
      <c r="A127" s="142">
        <v>120</v>
      </c>
      <c r="B127" s="100"/>
      <c r="C127" s="100"/>
      <c r="D127" s="101"/>
      <c r="E127" s="143"/>
      <c r="F127" s="101"/>
      <c r="G127" s="144"/>
      <c r="H127" s="101"/>
      <c r="I127" s="101"/>
      <c r="J127" s="101"/>
      <c r="K127" s="101"/>
      <c r="L127" s="145"/>
      <c r="M127" s="101"/>
      <c r="N127" s="145"/>
      <c r="O127" s="101"/>
      <c r="P127" s="101"/>
      <c r="Q127" s="102"/>
      <c r="R127" s="102"/>
    </row>
    <row r="128" spans="1:18" s="12" customFormat="1" ht="18.95" customHeight="1">
      <c r="A128" s="142">
        <v>121</v>
      </c>
      <c r="B128" s="100"/>
      <c r="C128" s="100"/>
      <c r="D128" s="101"/>
      <c r="E128" s="143"/>
      <c r="F128" s="101"/>
      <c r="G128" s="144"/>
      <c r="H128" s="101"/>
      <c r="I128" s="101"/>
      <c r="J128" s="101"/>
      <c r="K128" s="101"/>
      <c r="L128" s="145"/>
      <c r="M128" s="101"/>
      <c r="N128" s="145"/>
      <c r="O128" s="101"/>
      <c r="P128" s="101"/>
      <c r="Q128" s="102"/>
      <c r="R128" s="102"/>
    </row>
    <row r="129" spans="1:18" s="12" customFormat="1" ht="18.95" customHeight="1">
      <c r="A129" s="142">
        <v>122</v>
      </c>
      <c r="B129" s="100"/>
      <c r="C129" s="100"/>
      <c r="D129" s="101"/>
      <c r="E129" s="143"/>
      <c r="F129" s="101"/>
      <c r="G129" s="144"/>
      <c r="H129" s="101"/>
      <c r="I129" s="101"/>
      <c r="J129" s="101"/>
      <c r="K129" s="101"/>
      <c r="L129" s="145"/>
      <c r="M129" s="101"/>
      <c r="N129" s="145"/>
      <c r="O129" s="101"/>
      <c r="P129" s="101"/>
      <c r="Q129" s="102"/>
      <c r="R129" s="102"/>
    </row>
    <row r="130" spans="1:18" s="12" customFormat="1" ht="18.95" customHeight="1">
      <c r="A130" s="142">
        <v>123</v>
      </c>
      <c r="B130" s="100"/>
      <c r="C130" s="100"/>
      <c r="D130" s="101"/>
      <c r="E130" s="143"/>
      <c r="F130" s="101"/>
      <c r="G130" s="144"/>
      <c r="H130" s="101"/>
      <c r="I130" s="101"/>
      <c r="J130" s="101"/>
      <c r="K130" s="101"/>
      <c r="L130" s="145"/>
      <c r="M130" s="101"/>
      <c r="N130" s="145"/>
      <c r="O130" s="101"/>
      <c r="P130" s="101"/>
      <c r="Q130" s="102"/>
      <c r="R130" s="102"/>
    </row>
    <row r="131" spans="1:18" s="12" customFormat="1" ht="18.95" customHeight="1">
      <c r="A131" s="142">
        <v>124</v>
      </c>
      <c r="B131" s="100"/>
      <c r="C131" s="100"/>
      <c r="D131" s="101"/>
      <c r="E131" s="143"/>
      <c r="F131" s="101"/>
      <c r="G131" s="144"/>
      <c r="H131" s="101"/>
      <c r="I131" s="101"/>
      <c r="J131" s="101"/>
      <c r="K131" s="101"/>
      <c r="L131" s="145"/>
      <c r="M131" s="101"/>
      <c r="N131" s="145"/>
      <c r="O131" s="101"/>
      <c r="P131" s="101"/>
      <c r="Q131" s="102"/>
      <c r="R131" s="102"/>
    </row>
    <row r="132" spans="1:18" s="12" customFormat="1" ht="18.95" customHeight="1">
      <c r="A132" s="142">
        <v>125</v>
      </c>
      <c r="B132" s="100"/>
      <c r="C132" s="100"/>
      <c r="D132" s="101"/>
      <c r="E132" s="143"/>
      <c r="F132" s="101"/>
      <c r="G132" s="144"/>
      <c r="H132" s="101"/>
      <c r="I132" s="101"/>
      <c r="J132" s="101"/>
      <c r="K132" s="101"/>
      <c r="L132" s="145"/>
      <c r="M132" s="101"/>
      <c r="N132" s="145"/>
      <c r="O132" s="101"/>
      <c r="P132" s="101"/>
      <c r="Q132" s="102"/>
      <c r="R132" s="102"/>
    </row>
    <row r="133" spans="1:18" s="12" customFormat="1" ht="18.95" customHeight="1">
      <c r="A133" s="142">
        <v>126</v>
      </c>
      <c r="B133" s="100"/>
      <c r="C133" s="100"/>
      <c r="D133" s="101"/>
      <c r="E133" s="143"/>
      <c r="F133" s="101"/>
      <c r="G133" s="144"/>
      <c r="H133" s="101"/>
      <c r="I133" s="101"/>
      <c r="J133" s="101"/>
      <c r="K133" s="101"/>
      <c r="L133" s="145"/>
      <c r="M133" s="101"/>
      <c r="N133" s="145"/>
      <c r="O133" s="101"/>
      <c r="P133" s="101"/>
      <c r="Q133" s="102"/>
      <c r="R133" s="102"/>
    </row>
    <row r="134" spans="1:18" s="12" customFormat="1" ht="18.95" customHeight="1">
      <c r="A134" s="142">
        <v>127</v>
      </c>
      <c r="B134" s="100"/>
      <c r="C134" s="100"/>
      <c r="D134" s="101"/>
      <c r="E134" s="143"/>
      <c r="F134" s="101"/>
      <c r="G134" s="144"/>
      <c r="H134" s="101"/>
      <c r="I134" s="101"/>
      <c r="J134" s="101"/>
      <c r="K134" s="101"/>
      <c r="L134" s="145"/>
      <c r="M134" s="101"/>
      <c r="N134" s="145"/>
      <c r="O134" s="101"/>
      <c r="P134" s="101"/>
      <c r="Q134" s="102"/>
      <c r="R134" s="102"/>
    </row>
    <row r="135" spans="1:18" s="12" customFormat="1" ht="18.95" customHeight="1">
      <c r="A135" s="142">
        <v>128</v>
      </c>
      <c r="B135" s="100"/>
      <c r="C135" s="100"/>
      <c r="D135" s="101"/>
      <c r="E135" s="143"/>
      <c r="F135" s="101"/>
      <c r="G135" s="144"/>
      <c r="H135" s="101"/>
      <c r="I135" s="101"/>
      <c r="J135" s="101"/>
      <c r="K135" s="101"/>
      <c r="L135" s="145"/>
      <c r="M135" s="101"/>
      <c r="N135" s="145"/>
      <c r="O135" s="101"/>
      <c r="P135" s="101"/>
      <c r="Q135" s="102"/>
      <c r="R135" s="102"/>
    </row>
    <row r="136" spans="1:18" s="12" customFormat="1" ht="18.95" customHeight="1">
      <c r="A136" s="142">
        <v>129</v>
      </c>
      <c r="B136" s="100"/>
      <c r="C136" s="100"/>
      <c r="D136" s="101"/>
      <c r="E136" s="143"/>
      <c r="F136" s="101"/>
      <c r="G136" s="144"/>
      <c r="H136" s="101"/>
      <c r="I136" s="101"/>
      <c r="J136" s="101"/>
      <c r="K136" s="101"/>
      <c r="L136" s="145"/>
      <c r="M136" s="101"/>
      <c r="N136" s="145"/>
      <c r="O136" s="101"/>
      <c r="P136" s="101"/>
      <c r="Q136" s="102"/>
      <c r="R136" s="102"/>
    </row>
    <row r="137" spans="1:18" s="12" customFormat="1" ht="18.95" customHeight="1">
      <c r="A137" s="142">
        <v>130</v>
      </c>
      <c r="B137" s="100"/>
      <c r="C137" s="100"/>
      <c r="D137" s="101"/>
      <c r="E137" s="143"/>
      <c r="F137" s="101"/>
      <c r="G137" s="144"/>
      <c r="H137" s="101"/>
      <c r="I137" s="101"/>
      <c r="J137" s="101"/>
      <c r="K137" s="101"/>
      <c r="L137" s="145"/>
      <c r="M137" s="101"/>
      <c r="N137" s="145"/>
      <c r="O137" s="101"/>
      <c r="P137" s="101"/>
      <c r="Q137" s="102"/>
      <c r="R137" s="102"/>
    </row>
    <row r="138" spans="1:18" s="12" customFormat="1" ht="18.95" customHeight="1">
      <c r="A138" s="142">
        <v>131</v>
      </c>
      <c r="B138" s="100"/>
      <c r="C138" s="100"/>
      <c r="D138" s="101"/>
      <c r="E138" s="143"/>
      <c r="F138" s="101"/>
      <c r="G138" s="144"/>
      <c r="H138" s="101"/>
      <c r="I138" s="101"/>
      <c r="J138" s="101"/>
      <c r="K138" s="101"/>
      <c r="L138" s="145"/>
      <c r="M138" s="101"/>
      <c r="N138" s="145"/>
      <c r="O138" s="101"/>
      <c r="P138" s="101"/>
      <c r="Q138" s="102"/>
      <c r="R138" s="102"/>
    </row>
    <row r="139" spans="1:18" s="12" customFormat="1" ht="18.95" customHeight="1">
      <c r="A139" s="142">
        <v>132</v>
      </c>
      <c r="B139" s="100"/>
      <c r="C139" s="100"/>
      <c r="D139" s="101"/>
      <c r="E139" s="143"/>
      <c r="F139" s="101"/>
      <c r="G139" s="144"/>
      <c r="H139" s="101"/>
      <c r="I139" s="101"/>
      <c r="J139" s="101"/>
      <c r="K139" s="101"/>
      <c r="L139" s="145"/>
      <c r="M139" s="101"/>
      <c r="N139" s="145"/>
      <c r="O139" s="101"/>
      <c r="P139" s="101"/>
      <c r="Q139" s="102"/>
      <c r="R139" s="102"/>
    </row>
    <row r="140" spans="1:18" s="12" customFormat="1" ht="18.95" customHeight="1">
      <c r="A140" s="142">
        <v>133</v>
      </c>
      <c r="B140" s="100"/>
      <c r="C140" s="100"/>
      <c r="D140" s="101"/>
      <c r="E140" s="143"/>
      <c r="F140" s="101"/>
      <c r="G140" s="144"/>
      <c r="H140" s="101"/>
      <c r="I140" s="101"/>
      <c r="J140" s="101"/>
      <c r="K140" s="101"/>
      <c r="L140" s="145"/>
      <c r="M140" s="101"/>
      <c r="N140" s="145"/>
      <c r="O140" s="101"/>
      <c r="P140" s="101"/>
      <c r="Q140" s="102"/>
      <c r="R140" s="102"/>
    </row>
    <row r="141" spans="1:18" s="12" customFormat="1" ht="18.95" customHeight="1">
      <c r="A141" s="142">
        <v>134</v>
      </c>
      <c r="B141" s="100"/>
      <c r="C141" s="100"/>
      <c r="D141" s="101"/>
      <c r="E141" s="143"/>
      <c r="F141" s="101"/>
      <c r="G141" s="144"/>
      <c r="H141" s="101"/>
      <c r="I141" s="101"/>
      <c r="J141" s="101"/>
      <c r="K141" s="101"/>
      <c r="L141" s="145"/>
      <c r="M141" s="101"/>
      <c r="N141" s="145"/>
      <c r="O141" s="101"/>
      <c r="P141" s="101"/>
      <c r="Q141" s="102"/>
      <c r="R141" s="102"/>
    </row>
    <row r="142" spans="1:18" s="12" customFormat="1" ht="18.95" customHeight="1">
      <c r="A142" s="142">
        <v>135</v>
      </c>
      <c r="B142" s="100"/>
      <c r="C142" s="100"/>
      <c r="D142" s="101"/>
      <c r="E142" s="143"/>
      <c r="F142" s="101"/>
      <c r="G142" s="144"/>
      <c r="H142" s="101"/>
      <c r="I142" s="101"/>
      <c r="J142" s="101"/>
      <c r="K142" s="101"/>
      <c r="L142" s="145"/>
      <c r="M142" s="101"/>
      <c r="N142" s="145"/>
      <c r="O142" s="101"/>
      <c r="P142" s="101"/>
      <c r="Q142" s="102"/>
      <c r="R142" s="102"/>
    </row>
    <row r="143" spans="1:18" s="12" customFormat="1" ht="18.95" customHeight="1">
      <c r="A143" s="142">
        <v>136</v>
      </c>
      <c r="B143" s="100"/>
      <c r="C143" s="100"/>
      <c r="D143" s="101"/>
      <c r="E143" s="143"/>
      <c r="F143" s="101"/>
      <c r="G143" s="144"/>
      <c r="H143" s="101"/>
      <c r="I143" s="101"/>
      <c r="J143" s="101"/>
      <c r="K143" s="101"/>
      <c r="L143" s="145"/>
      <c r="M143" s="101"/>
      <c r="N143" s="145"/>
      <c r="O143" s="101"/>
      <c r="P143" s="101"/>
      <c r="Q143" s="102"/>
      <c r="R143" s="102"/>
    </row>
    <row r="144" spans="1:18" s="12" customFormat="1" ht="18.95" customHeight="1">
      <c r="A144" s="142">
        <v>137</v>
      </c>
      <c r="B144" s="100"/>
      <c r="C144" s="100"/>
      <c r="D144" s="101"/>
      <c r="E144" s="143"/>
      <c r="F144" s="101"/>
      <c r="G144" s="144"/>
      <c r="H144" s="101"/>
      <c r="I144" s="101"/>
      <c r="J144" s="101"/>
      <c r="K144" s="101"/>
      <c r="L144" s="145"/>
      <c r="M144" s="101"/>
      <c r="N144" s="145"/>
      <c r="O144" s="101"/>
      <c r="P144" s="101"/>
      <c r="Q144" s="102"/>
      <c r="R144" s="102"/>
    </row>
    <row r="145" spans="1:18" s="12" customFormat="1" ht="18.95" customHeight="1">
      <c r="A145" s="142">
        <v>138</v>
      </c>
      <c r="B145" s="100"/>
      <c r="C145" s="100"/>
      <c r="D145" s="101"/>
      <c r="E145" s="143"/>
      <c r="F145" s="101"/>
      <c r="G145" s="144"/>
      <c r="H145" s="101"/>
      <c r="I145" s="101"/>
      <c r="J145" s="101"/>
      <c r="K145" s="101"/>
      <c r="L145" s="145"/>
      <c r="M145" s="101"/>
      <c r="N145" s="145"/>
      <c r="O145" s="101"/>
      <c r="P145" s="101"/>
      <c r="Q145" s="102"/>
      <c r="R145" s="102"/>
    </row>
    <row r="146" spans="1:18" s="12" customFormat="1" ht="18.95" customHeight="1">
      <c r="A146" s="142">
        <v>139</v>
      </c>
      <c r="B146" s="100"/>
      <c r="C146" s="100"/>
      <c r="D146" s="101"/>
      <c r="E146" s="143"/>
      <c r="F146" s="101"/>
      <c r="G146" s="144"/>
      <c r="H146" s="101"/>
      <c r="I146" s="101"/>
      <c r="J146" s="101"/>
      <c r="K146" s="101"/>
      <c r="L146" s="145"/>
      <c r="M146" s="101"/>
      <c r="N146" s="145"/>
      <c r="O146" s="101"/>
      <c r="P146" s="101"/>
      <c r="Q146" s="102"/>
      <c r="R146" s="102"/>
    </row>
    <row r="147" spans="1:18" s="12" customFormat="1" ht="18.95" customHeight="1">
      <c r="A147" s="142">
        <v>140</v>
      </c>
      <c r="B147" s="100"/>
      <c r="C147" s="100"/>
      <c r="D147" s="101"/>
      <c r="E147" s="143"/>
      <c r="F147" s="101"/>
      <c r="G147" s="144"/>
      <c r="H147" s="101"/>
      <c r="I147" s="101"/>
      <c r="J147" s="101"/>
      <c r="K147" s="101"/>
      <c r="L147" s="145"/>
      <c r="M147" s="101"/>
      <c r="N147" s="145"/>
      <c r="O147" s="101"/>
      <c r="P147" s="101"/>
      <c r="Q147" s="102"/>
      <c r="R147" s="102"/>
    </row>
    <row r="148" spans="1:18" s="12" customFormat="1" ht="18.95" customHeight="1">
      <c r="A148" s="142">
        <v>141</v>
      </c>
      <c r="B148" s="100"/>
      <c r="C148" s="100"/>
      <c r="D148" s="101"/>
      <c r="E148" s="143"/>
      <c r="F148" s="101"/>
      <c r="G148" s="144"/>
      <c r="H148" s="101"/>
      <c r="I148" s="101"/>
      <c r="J148" s="101"/>
      <c r="K148" s="101"/>
      <c r="L148" s="145"/>
      <c r="M148" s="101"/>
      <c r="N148" s="145"/>
      <c r="O148" s="101"/>
      <c r="P148" s="101"/>
      <c r="Q148" s="102"/>
      <c r="R148" s="102"/>
    </row>
    <row r="149" spans="1:18" s="12" customFormat="1" ht="18.95" customHeight="1">
      <c r="A149" s="142">
        <v>142</v>
      </c>
      <c r="B149" s="100"/>
      <c r="C149" s="100"/>
      <c r="D149" s="101"/>
      <c r="E149" s="143"/>
      <c r="F149" s="101"/>
      <c r="G149" s="144"/>
      <c r="H149" s="101"/>
      <c r="I149" s="101"/>
      <c r="J149" s="101"/>
      <c r="K149" s="101"/>
      <c r="L149" s="145"/>
      <c r="M149" s="101"/>
      <c r="N149" s="145"/>
      <c r="O149" s="101"/>
      <c r="P149" s="101"/>
      <c r="Q149" s="102"/>
      <c r="R149" s="102"/>
    </row>
    <row r="150" spans="1:18" s="12" customFormat="1" ht="18.95" customHeight="1">
      <c r="A150" s="142">
        <v>143</v>
      </c>
      <c r="B150" s="100"/>
      <c r="C150" s="100"/>
      <c r="D150" s="101"/>
      <c r="E150" s="143"/>
      <c r="F150" s="101"/>
      <c r="G150" s="144"/>
      <c r="H150" s="101"/>
      <c r="I150" s="101"/>
      <c r="J150" s="101"/>
      <c r="K150" s="101"/>
      <c r="L150" s="145"/>
      <c r="M150" s="101"/>
      <c r="N150" s="145"/>
      <c r="O150" s="101"/>
      <c r="P150" s="101"/>
      <c r="Q150" s="102"/>
      <c r="R150" s="102"/>
    </row>
    <row r="151" spans="1:18" s="12" customFormat="1" ht="18.95" customHeight="1">
      <c r="A151" s="142">
        <v>144</v>
      </c>
      <c r="B151" s="100"/>
      <c r="C151" s="100"/>
      <c r="D151" s="101"/>
      <c r="E151" s="143"/>
      <c r="F151" s="101"/>
      <c r="G151" s="144"/>
      <c r="H151" s="101"/>
      <c r="I151" s="101"/>
      <c r="J151" s="101"/>
      <c r="K151" s="101"/>
      <c r="L151" s="145"/>
      <c r="M151" s="101"/>
      <c r="N151" s="145"/>
      <c r="O151" s="101"/>
      <c r="P151" s="101"/>
      <c r="Q151" s="102"/>
      <c r="R151" s="102"/>
    </row>
    <row r="152" spans="1:18" s="12" customFormat="1" ht="18.95" customHeight="1">
      <c r="A152" s="142">
        <v>145</v>
      </c>
      <c r="B152" s="100"/>
      <c r="C152" s="100"/>
      <c r="D152" s="101"/>
      <c r="E152" s="143"/>
      <c r="F152" s="101"/>
      <c r="G152" s="144"/>
      <c r="H152" s="101"/>
      <c r="I152" s="101"/>
      <c r="J152" s="101"/>
      <c r="K152" s="101"/>
      <c r="L152" s="145"/>
      <c r="M152" s="101"/>
      <c r="N152" s="145"/>
      <c r="O152" s="101"/>
      <c r="P152" s="101"/>
      <c r="Q152" s="102"/>
      <c r="R152" s="102"/>
    </row>
    <row r="153" spans="1:18" s="12" customFormat="1" ht="18.95" customHeight="1">
      <c r="A153" s="142">
        <v>146</v>
      </c>
      <c r="B153" s="100"/>
      <c r="C153" s="100"/>
      <c r="D153" s="101"/>
      <c r="E153" s="143"/>
      <c r="F153" s="101"/>
      <c r="G153" s="144"/>
      <c r="H153" s="101"/>
      <c r="I153" s="101"/>
      <c r="J153" s="101"/>
      <c r="K153" s="101"/>
      <c r="L153" s="145"/>
      <c r="M153" s="101"/>
      <c r="N153" s="145"/>
      <c r="O153" s="101"/>
      <c r="P153" s="101"/>
      <c r="Q153" s="102"/>
      <c r="R153" s="102"/>
    </row>
    <row r="154" spans="1:18" s="12" customFormat="1" ht="18.95" customHeight="1">
      <c r="A154" s="142">
        <v>147</v>
      </c>
      <c r="B154" s="100"/>
      <c r="C154" s="100"/>
      <c r="D154" s="101"/>
      <c r="E154" s="143"/>
      <c r="F154" s="101"/>
      <c r="G154" s="144"/>
      <c r="H154" s="101"/>
      <c r="I154" s="101"/>
      <c r="J154" s="101"/>
      <c r="K154" s="101"/>
      <c r="L154" s="145"/>
      <c r="M154" s="101"/>
      <c r="N154" s="145"/>
      <c r="O154" s="101"/>
      <c r="P154" s="101"/>
      <c r="Q154" s="102"/>
      <c r="R154" s="102"/>
    </row>
    <row r="155" spans="1:18" s="12" customFormat="1" ht="18.95" customHeight="1">
      <c r="A155" s="142">
        <v>148</v>
      </c>
      <c r="B155" s="100"/>
      <c r="C155" s="100"/>
      <c r="D155" s="101"/>
      <c r="E155" s="143"/>
      <c r="F155" s="101"/>
      <c r="G155" s="144"/>
      <c r="H155" s="101"/>
      <c r="I155" s="101"/>
      <c r="J155" s="101"/>
      <c r="K155" s="101"/>
      <c r="L155" s="145"/>
      <c r="M155" s="101"/>
      <c r="N155" s="145"/>
      <c r="O155" s="101"/>
      <c r="P155" s="101"/>
      <c r="Q155" s="102"/>
      <c r="R155" s="102"/>
    </row>
    <row r="156" spans="1:18" s="12" customFormat="1" ht="18.95" customHeight="1">
      <c r="A156" s="142">
        <v>149</v>
      </c>
      <c r="B156" s="100"/>
      <c r="C156" s="100"/>
      <c r="D156" s="101"/>
      <c r="E156" s="143"/>
      <c r="F156" s="101"/>
      <c r="G156" s="144"/>
      <c r="H156" s="101"/>
      <c r="I156" s="101"/>
      <c r="J156" s="101"/>
      <c r="K156" s="101"/>
      <c r="L156" s="145"/>
      <c r="M156" s="101"/>
      <c r="N156" s="145"/>
      <c r="O156" s="101"/>
      <c r="P156" s="101"/>
      <c r="Q156" s="102"/>
      <c r="R156" s="102"/>
    </row>
    <row r="157" spans="1:18" s="12" customFormat="1" ht="18.95" customHeight="1">
      <c r="A157" s="142">
        <v>150</v>
      </c>
      <c r="B157" s="100"/>
      <c r="C157" s="100"/>
      <c r="D157" s="101"/>
      <c r="E157" s="143"/>
      <c r="F157" s="101"/>
      <c r="G157" s="144"/>
      <c r="H157" s="101"/>
      <c r="I157" s="101"/>
      <c r="J157" s="101"/>
      <c r="K157" s="101"/>
      <c r="L157" s="145"/>
      <c r="M157" s="101"/>
      <c r="N157" s="145"/>
      <c r="O157" s="101"/>
      <c r="P157" s="101"/>
      <c r="Q157" s="102"/>
      <c r="R157" s="102"/>
    </row>
    <row r="158" spans="1:18" s="12" customFormat="1" ht="18.95" customHeight="1">
      <c r="A158" s="142">
        <v>151</v>
      </c>
      <c r="B158" s="100"/>
      <c r="C158" s="100"/>
      <c r="D158" s="101"/>
      <c r="E158" s="143"/>
      <c r="F158" s="101"/>
      <c r="G158" s="144"/>
      <c r="H158" s="101"/>
      <c r="I158" s="101"/>
      <c r="J158" s="101"/>
      <c r="K158" s="101"/>
      <c r="L158" s="145"/>
      <c r="M158" s="101"/>
      <c r="N158" s="145"/>
      <c r="O158" s="101"/>
      <c r="P158" s="101"/>
      <c r="Q158" s="102"/>
      <c r="R158" s="102"/>
    </row>
    <row r="159" spans="1:18" s="12" customFormat="1" ht="18.95" customHeight="1">
      <c r="A159" s="142">
        <v>152</v>
      </c>
      <c r="B159" s="100"/>
      <c r="C159" s="100"/>
      <c r="D159" s="101"/>
      <c r="E159" s="143"/>
      <c r="F159" s="101"/>
      <c r="G159" s="144"/>
      <c r="H159" s="101"/>
      <c r="I159" s="101"/>
      <c r="J159" s="101"/>
      <c r="K159" s="101"/>
      <c r="L159" s="145"/>
      <c r="M159" s="101"/>
      <c r="N159" s="145"/>
      <c r="O159" s="101"/>
      <c r="P159" s="101"/>
      <c r="Q159" s="102"/>
      <c r="R159" s="102"/>
    </row>
    <row r="160" spans="1:18" s="12" customFormat="1" ht="18.95" customHeight="1">
      <c r="A160" s="142">
        <v>153</v>
      </c>
      <c r="B160" s="100"/>
      <c r="C160" s="100"/>
      <c r="D160" s="101"/>
      <c r="E160" s="143"/>
      <c r="F160" s="101"/>
      <c r="G160" s="144"/>
      <c r="H160" s="101"/>
      <c r="I160" s="101"/>
      <c r="J160" s="101"/>
      <c r="K160" s="101"/>
      <c r="L160" s="145"/>
      <c r="M160" s="101"/>
      <c r="N160" s="145"/>
      <c r="O160" s="101"/>
      <c r="P160" s="101"/>
      <c r="Q160" s="102"/>
      <c r="R160" s="102"/>
    </row>
    <row r="161" spans="1:18" s="12" customFormat="1" ht="18.95" customHeight="1">
      <c r="A161" s="142">
        <v>154</v>
      </c>
      <c r="B161" s="100"/>
      <c r="C161" s="100"/>
      <c r="D161" s="101"/>
      <c r="E161" s="143"/>
      <c r="F161" s="101"/>
      <c r="G161" s="144"/>
      <c r="H161" s="101"/>
      <c r="I161" s="101"/>
      <c r="J161" s="101"/>
      <c r="K161" s="101"/>
      <c r="L161" s="145"/>
      <c r="M161" s="101"/>
      <c r="N161" s="145"/>
      <c r="O161" s="101"/>
      <c r="P161" s="101"/>
      <c r="Q161" s="102"/>
      <c r="R161" s="102"/>
    </row>
    <row r="162" spans="1:18" s="12" customFormat="1" ht="18.95" customHeight="1">
      <c r="A162" s="142">
        <v>155</v>
      </c>
      <c r="B162" s="100"/>
      <c r="C162" s="100"/>
      <c r="D162" s="101"/>
      <c r="E162" s="143"/>
      <c r="F162" s="101"/>
      <c r="G162" s="144"/>
      <c r="H162" s="101"/>
      <c r="I162" s="101"/>
      <c r="J162" s="101"/>
      <c r="K162" s="101"/>
      <c r="L162" s="145"/>
      <c r="M162" s="101"/>
      <c r="N162" s="145"/>
      <c r="O162" s="101"/>
      <c r="P162" s="101"/>
      <c r="Q162" s="102"/>
      <c r="R162" s="102"/>
    </row>
    <row r="163" spans="1:18" s="12" customFormat="1" ht="18.95" customHeight="1">
      <c r="A163" s="142">
        <v>156</v>
      </c>
      <c r="B163" s="100"/>
      <c r="C163" s="100"/>
      <c r="D163" s="101"/>
      <c r="E163" s="143"/>
      <c r="F163" s="101"/>
      <c r="G163" s="144"/>
      <c r="H163" s="101"/>
      <c r="I163" s="101"/>
      <c r="J163" s="101"/>
      <c r="K163" s="101"/>
      <c r="L163" s="145"/>
      <c r="M163" s="101"/>
      <c r="N163" s="145"/>
      <c r="O163" s="101"/>
      <c r="P163" s="101"/>
      <c r="Q163" s="102"/>
      <c r="R163" s="102"/>
    </row>
    <row r="164" spans="1:18" s="12" customFormat="1" ht="18.95" customHeight="1">
      <c r="A164" s="142">
        <v>157</v>
      </c>
      <c r="B164" s="100"/>
      <c r="C164" s="100"/>
      <c r="D164" s="101"/>
      <c r="E164" s="143"/>
      <c r="F164" s="101"/>
      <c r="G164" s="144"/>
      <c r="H164" s="101"/>
      <c r="I164" s="101"/>
      <c r="J164" s="101"/>
      <c r="K164" s="101"/>
      <c r="L164" s="145"/>
      <c r="M164" s="101"/>
      <c r="N164" s="145"/>
      <c r="O164" s="101"/>
      <c r="P164" s="101"/>
      <c r="Q164" s="102"/>
      <c r="R164" s="102"/>
    </row>
    <row r="165" spans="1:18" s="12" customFormat="1" ht="18.95" customHeight="1">
      <c r="A165" s="142">
        <v>158</v>
      </c>
      <c r="B165" s="100"/>
      <c r="C165" s="100"/>
      <c r="D165" s="101"/>
      <c r="E165" s="143"/>
      <c r="F165" s="101"/>
      <c r="G165" s="144"/>
      <c r="H165" s="101"/>
      <c r="I165" s="101"/>
      <c r="J165" s="101"/>
      <c r="K165" s="101"/>
      <c r="L165" s="145"/>
      <c r="M165" s="101"/>
      <c r="N165" s="145"/>
      <c r="O165" s="101"/>
      <c r="P165" s="101"/>
      <c r="Q165" s="102"/>
      <c r="R165" s="102"/>
    </row>
    <row r="166" spans="1:18" s="12" customFormat="1" ht="18.95" customHeight="1">
      <c r="A166" s="142">
        <v>159</v>
      </c>
      <c r="B166" s="100"/>
      <c r="C166" s="100"/>
      <c r="D166" s="101"/>
      <c r="E166" s="143"/>
      <c r="F166" s="101"/>
      <c r="G166" s="144"/>
      <c r="H166" s="101"/>
      <c r="I166" s="101"/>
      <c r="J166" s="101"/>
      <c r="K166" s="101"/>
      <c r="L166" s="145"/>
      <c r="M166" s="101"/>
      <c r="N166" s="145"/>
      <c r="O166" s="101"/>
      <c r="P166" s="101"/>
      <c r="Q166" s="102"/>
      <c r="R166" s="102"/>
    </row>
    <row r="167" spans="1:18" s="12" customFormat="1" ht="18.95" customHeight="1">
      <c r="A167" s="142">
        <v>160</v>
      </c>
      <c r="B167" s="100"/>
      <c r="C167" s="100"/>
      <c r="D167" s="101"/>
      <c r="E167" s="143"/>
      <c r="F167" s="101"/>
      <c r="G167" s="144"/>
      <c r="H167" s="101"/>
      <c r="I167" s="101"/>
      <c r="J167" s="101"/>
      <c r="K167" s="101"/>
      <c r="L167" s="145"/>
      <c r="M167" s="101"/>
      <c r="N167" s="145"/>
      <c r="O167" s="101"/>
      <c r="P167" s="101"/>
      <c r="Q167" s="102"/>
      <c r="R167" s="102"/>
    </row>
    <row r="168" spans="1:18" s="12" customFormat="1" ht="18.95" customHeight="1">
      <c r="A168" s="142">
        <v>161</v>
      </c>
      <c r="B168" s="100"/>
      <c r="C168" s="100"/>
      <c r="D168" s="101"/>
      <c r="E168" s="143"/>
      <c r="F168" s="101"/>
      <c r="G168" s="144"/>
      <c r="H168" s="101"/>
      <c r="I168" s="101"/>
      <c r="J168" s="101"/>
      <c r="K168" s="101"/>
      <c r="L168" s="145"/>
      <c r="M168" s="101"/>
      <c r="N168" s="145"/>
      <c r="O168" s="101"/>
      <c r="P168" s="101"/>
      <c r="Q168" s="102"/>
      <c r="R168" s="102"/>
    </row>
    <row r="169" spans="1:18" s="12" customFormat="1" ht="18.95" customHeight="1">
      <c r="A169" s="142">
        <v>162</v>
      </c>
      <c r="B169" s="100"/>
      <c r="C169" s="100"/>
      <c r="D169" s="101"/>
      <c r="E169" s="143"/>
      <c r="F169" s="101"/>
      <c r="G169" s="144"/>
      <c r="H169" s="101"/>
      <c r="I169" s="101"/>
      <c r="J169" s="101"/>
      <c r="K169" s="101"/>
      <c r="L169" s="145"/>
      <c r="M169" s="101"/>
      <c r="N169" s="145"/>
      <c r="O169" s="101"/>
      <c r="P169" s="101"/>
      <c r="Q169" s="102"/>
      <c r="R169" s="102"/>
    </row>
    <row r="170" spans="1:18" s="12" customFormat="1" ht="18.95" customHeight="1">
      <c r="A170" s="142">
        <v>163</v>
      </c>
      <c r="B170" s="100"/>
      <c r="C170" s="100"/>
      <c r="D170" s="101"/>
      <c r="E170" s="143"/>
      <c r="F170" s="101"/>
      <c r="G170" s="144"/>
      <c r="H170" s="101"/>
      <c r="I170" s="101"/>
      <c r="J170" s="101"/>
      <c r="K170" s="101"/>
      <c r="L170" s="145"/>
      <c r="M170" s="101"/>
      <c r="N170" s="145"/>
      <c r="O170" s="101"/>
      <c r="P170" s="101"/>
      <c r="Q170" s="102"/>
      <c r="R170" s="102"/>
    </row>
    <row r="171" spans="1:18" s="12" customFormat="1" ht="18.95" customHeight="1">
      <c r="A171" s="142">
        <v>164</v>
      </c>
      <c r="B171" s="100"/>
      <c r="C171" s="100"/>
      <c r="D171" s="101"/>
      <c r="E171" s="143"/>
      <c r="F171" s="101"/>
      <c r="G171" s="144"/>
      <c r="H171" s="101"/>
      <c r="I171" s="101"/>
      <c r="J171" s="101"/>
      <c r="K171" s="101"/>
      <c r="L171" s="145"/>
      <c r="M171" s="101"/>
      <c r="N171" s="145"/>
      <c r="O171" s="101"/>
      <c r="P171" s="101"/>
      <c r="Q171" s="102"/>
      <c r="R171" s="102"/>
    </row>
    <row r="172" spans="1:18" s="12" customFormat="1" ht="18.95" customHeight="1">
      <c r="A172" s="142">
        <v>165</v>
      </c>
      <c r="B172" s="100"/>
      <c r="C172" s="100"/>
      <c r="D172" s="101"/>
      <c r="E172" s="143"/>
      <c r="F172" s="101"/>
      <c r="G172" s="144"/>
      <c r="H172" s="101"/>
      <c r="I172" s="101"/>
      <c r="J172" s="101"/>
      <c r="K172" s="101"/>
      <c r="L172" s="145"/>
      <c r="M172" s="101"/>
      <c r="N172" s="145"/>
      <c r="O172" s="101"/>
      <c r="P172" s="101"/>
      <c r="Q172" s="102"/>
      <c r="R172" s="102"/>
    </row>
    <row r="173" spans="1:18" s="12" customFormat="1" ht="18.95" customHeight="1">
      <c r="A173" s="142">
        <v>166</v>
      </c>
      <c r="B173" s="100"/>
      <c r="C173" s="100"/>
      <c r="D173" s="101"/>
      <c r="E173" s="143"/>
      <c r="F173" s="101"/>
      <c r="G173" s="144"/>
      <c r="H173" s="101"/>
      <c r="I173" s="101"/>
      <c r="J173" s="101"/>
      <c r="K173" s="101"/>
      <c r="L173" s="145"/>
      <c r="M173" s="101"/>
      <c r="N173" s="145"/>
      <c r="O173" s="101"/>
      <c r="P173" s="101"/>
      <c r="Q173" s="102"/>
      <c r="R173" s="102"/>
    </row>
    <row r="174" spans="1:18" s="12" customFormat="1" ht="18.95" customHeight="1">
      <c r="A174" s="142">
        <v>167</v>
      </c>
      <c r="B174" s="100"/>
      <c r="C174" s="100"/>
      <c r="D174" s="101"/>
      <c r="E174" s="143"/>
      <c r="F174" s="101"/>
      <c r="G174" s="144"/>
      <c r="H174" s="101"/>
      <c r="I174" s="101"/>
      <c r="J174" s="101"/>
      <c r="K174" s="101"/>
      <c r="L174" s="145"/>
      <c r="M174" s="101"/>
      <c r="N174" s="145"/>
      <c r="O174" s="101"/>
      <c r="P174" s="101"/>
      <c r="Q174" s="102"/>
      <c r="R174" s="102"/>
    </row>
    <row r="175" spans="1:18" s="12" customFormat="1" ht="18.95" customHeight="1">
      <c r="A175" s="142">
        <v>168</v>
      </c>
      <c r="B175" s="100"/>
      <c r="C175" s="100"/>
      <c r="D175" s="101"/>
      <c r="E175" s="143"/>
      <c r="F175" s="101"/>
      <c r="G175" s="144"/>
      <c r="H175" s="101"/>
      <c r="I175" s="101"/>
      <c r="J175" s="101"/>
      <c r="K175" s="101"/>
      <c r="L175" s="145"/>
      <c r="M175" s="101"/>
      <c r="N175" s="145"/>
      <c r="O175" s="101"/>
      <c r="P175" s="101"/>
      <c r="Q175" s="102"/>
      <c r="R175" s="102"/>
    </row>
    <row r="176" spans="1:18" s="12" customFormat="1" ht="18.95" customHeight="1">
      <c r="A176" s="142">
        <v>169</v>
      </c>
      <c r="B176" s="100"/>
      <c r="C176" s="100"/>
      <c r="D176" s="101"/>
      <c r="E176" s="143"/>
      <c r="F176" s="101"/>
      <c r="G176" s="144"/>
      <c r="H176" s="101"/>
      <c r="I176" s="101"/>
      <c r="J176" s="101"/>
      <c r="K176" s="101"/>
      <c r="L176" s="145"/>
      <c r="M176" s="101"/>
      <c r="N176" s="145"/>
      <c r="O176" s="101"/>
      <c r="P176" s="101"/>
      <c r="Q176" s="102"/>
      <c r="R176" s="102"/>
    </row>
    <row r="177" spans="1:18" s="12" customFormat="1" ht="18.95" customHeight="1">
      <c r="A177" s="142">
        <v>170</v>
      </c>
      <c r="B177" s="100"/>
      <c r="C177" s="100"/>
      <c r="D177" s="101"/>
      <c r="E177" s="143"/>
      <c r="F177" s="101"/>
      <c r="G177" s="144"/>
      <c r="H177" s="101"/>
      <c r="I177" s="101"/>
      <c r="J177" s="101"/>
      <c r="K177" s="101"/>
      <c r="L177" s="145"/>
      <c r="M177" s="101"/>
      <c r="N177" s="145"/>
      <c r="O177" s="101"/>
      <c r="P177" s="101"/>
      <c r="Q177" s="102"/>
      <c r="R177" s="102"/>
    </row>
    <row r="178" spans="1:18" s="12" customFormat="1" ht="18.95" customHeight="1">
      <c r="A178" s="142">
        <v>171</v>
      </c>
      <c r="B178" s="100"/>
      <c r="C178" s="100"/>
      <c r="D178" s="101"/>
      <c r="E178" s="143"/>
      <c r="F178" s="101"/>
      <c r="G178" s="144"/>
      <c r="H178" s="101"/>
      <c r="I178" s="101"/>
      <c r="J178" s="101"/>
      <c r="K178" s="101"/>
      <c r="L178" s="145"/>
      <c r="M178" s="101"/>
      <c r="N178" s="145"/>
      <c r="O178" s="101"/>
      <c r="P178" s="101"/>
      <c r="Q178" s="102"/>
      <c r="R178" s="102"/>
    </row>
    <row r="179" spans="1:18" s="12" customFormat="1" ht="18.95" customHeight="1">
      <c r="A179" s="142">
        <v>172</v>
      </c>
      <c r="B179" s="100"/>
      <c r="C179" s="100"/>
      <c r="D179" s="101"/>
      <c r="E179" s="143"/>
      <c r="F179" s="101"/>
      <c r="G179" s="144"/>
      <c r="H179" s="101"/>
      <c r="I179" s="101"/>
      <c r="J179" s="101"/>
      <c r="K179" s="101"/>
      <c r="L179" s="145"/>
      <c r="M179" s="101"/>
      <c r="N179" s="145"/>
      <c r="O179" s="101"/>
      <c r="P179" s="101"/>
      <c r="Q179" s="102"/>
      <c r="R179" s="102"/>
    </row>
    <row r="180" spans="1:18" s="12" customFormat="1" ht="18.95" customHeight="1">
      <c r="A180" s="142">
        <v>173</v>
      </c>
      <c r="B180" s="100"/>
      <c r="C180" s="100"/>
      <c r="D180" s="101"/>
      <c r="E180" s="143"/>
      <c r="F180" s="101"/>
      <c r="G180" s="144"/>
      <c r="H180" s="101"/>
      <c r="I180" s="101"/>
      <c r="J180" s="101"/>
      <c r="K180" s="101"/>
      <c r="L180" s="145"/>
      <c r="M180" s="101"/>
      <c r="N180" s="145"/>
      <c r="O180" s="101"/>
      <c r="P180" s="101"/>
      <c r="Q180" s="102"/>
      <c r="R180" s="102"/>
    </row>
    <row r="181" spans="1:18" s="12" customFormat="1" ht="18.95" customHeight="1">
      <c r="A181" s="142">
        <v>174</v>
      </c>
      <c r="B181" s="100"/>
      <c r="C181" s="100"/>
      <c r="D181" s="101"/>
      <c r="E181" s="143"/>
      <c r="F181" s="101"/>
      <c r="G181" s="144"/>
      <c r="H181" s="101"/>
      <c r="I181" s="101"/>
      <c r="J181" s="101"/>
      <c r="K181" s="101"/>
      <c r="L181" s="145"/>
      <c r="M181" s="101"/>
      <c r="N181" s="145"/>
      <c r="O181" s="101"/>
      <c r="P181" s="101"/>
      <c r="Q181" s="102"/>
      <c r="R181" s="102"/>
    </row>
    <row r="182" spans="1:18" s="12" customFormat="1" ht="18.95" customHeight="1">
      <c r="A182" s="142">
        <v>175</v>
      </c>
      <c r="B182" s="100"/>
      <c r="C182" s="100"/>
      <c r="D182" s="101"/>
      <c r="E182" s="143"/>
      <c r="F182" s="101"/>
      <c r="G182" s="144"/>
      <c r="H182" s="101"/>
      <c r="I182" s="101"/>
      <c r="J182" s="101"/>
      <c r="K182" s="101"/>
      <c r="L182" s="145"/>
      <c r="M182" s="101"/>
      <c r="N182" s="145"/>
      <c r="O182" s="101"/>
      <c r="P182" s="101"/>
      <c r="Q182" s="102"/>
      <c r="R182" s="102"/>
    </row>
    <row r="183" spans="1:18" s="12" customFormat="1" ht="18.95" customHeight="1">
      <c r="A183" s="142">
        <v>176</v>
      </c>
      <c r="B183" s="100"/>
      <c r="C183" s="100"/>
      <c r="D183" s="101"/>
      <c r="E183" s="143"/>
      <c r="F183" s="101"/>
      <c r="G183" s="144"/>
      <c r="H183" s="101"/>
      <c r="I183" s="101"/>
      <c r="J183" s="101"/>
      <c r="K183" s="101"/>
      <c r="L183" s="145"/>
      <c r="M183" s="101"/>
      <c r="N183" s="145"/>
      <c r="O183" s="101"/>
      <c r="P183" s="101"/>
      <c r="Q183" s="102"/>
      <c r="R183" s="102"/>
    </row>
    <row r="184" spans="1:18" s="12" customFormat="1" ht="18.95" customHeight="1">
      <c r="A184" s="142">
        <v>177</v>
      </c>
      <c r="B184" s="100"/>
      <c r="C184" s="100"/>
      <c r="D184" s="101"/>
      <c r="E184" s="143"/>
      <c r="F184" s="101"/>
      <c r="G184" s="144"/>
      <c r="H184" s="101"/>
      <c r="I184" s="101"/>
      <c r="J184" s="101"/>
      <c r="K184" s="101"/>
      <c r="L184" s="145"/>
      <c r="M184" s="101"/>
      <c r="N184" s="145"/>
      <c r="O184" s="101"/>
      <c r="P184" s="101"/>
      <c r="Q184" s="102"/>
      <c r="R184" s="102"/>
    </row>
    <row r="185" spans="1:18" s="12" customFormat="1" ht="18.95" customHeight="1">
      <c r="A185" s="142">
        <v>178</v>
      </c>
      <c r="B185" s="100"/>
      <c r="C185" s="100"/>
      <c r="D185" s="101"/>
      <c r="E185" s="143"/>
      <c r="F185" s="101"/>
      <c r="G185" s="144"/>
      <c r="H185" s="101"/>
      <c r="I185" s="101"/>
      <c r="J185" s="101"/>
      <c r="K185" s="101"/>
      <c r="L185" s="145"/>
      <c r="M185" s="101"/>
      <c r="N185" s="145"/>
      <c r="O185" s="101"/>
      <c r="P185" s="101"/>
      <c r="Q185" s="102"/>
      <c r="R185" s="102"/>
    </row>
    <row r="186" spans="1:18" s="12" customFormat="1" ht="18.95" customHeight="1">
      <c r="A186" s="142">
        <v>179</v>
      </c>
      <c r="B186" s="100"/>
      <c r="C186" s="100"/>
      <c r="D186" s="101"/>
      <c r="E186" s="143"/>
      <c r="F186" s="101"/>
      <c r="G186" s="144"/>
      <c r="H186" s="101"/>
      <c r="I186" s="101"/>
      <c r="J186" s="101"/>
      <c r="K186" s="101"/>
      <c r="L186" s="145"/>
      <c r="M186" s="101"/>
      <c r="N186" s="145"/>
      <c r="O186" s="101"/>
      <c r="P186" s="101"/>
      <c r="Q186" s="102"/>
      <c r="R186" s="102"/>
    </row>
    <row r="187" spans="1:18" s="12" customFormat="1" ht="18.95" customHeight="1">
      <c r="A187" s="142">
        <v>180</v>
      </c>
      <c r="B187" s="100"/>
      <c r="C187" s="100"/>
      <c r="D187" s="101"/>
      <c r="E187" s="143"/>
      <c r="F187" s="101"/>
      <c r="G187" s="144"/>
      <c r="H187" s="101"/>
      <c r="I187" s="101"/>
      <c r="J187" s="101"/>
      <c r="K187" s="101"/>
      <c r="L187" s="145"/>
      <c r="M187" s="101"/>
      <c r="N187" s="145"/>
      <c r="O187" s="101"/>
      <c r="P187" s="101"/>
      <c r="Q187" s="102"/>
      <c r="R187" s="102"/>
    </row>
    <row r="188" spans="1:18" s="12" customFormat="1" ht="18.95" customHeight="1">
      <c r="A188" s="142">
        <v>181</v>
      </c>
      <c r="B188" s="100"/>
      <c r="C188" s="100"/>
      <c r="D188" s="101"/>
      <c r="E188" s="143"/>
      <c r="F188" s="101"/>
      <c r="G188" s="144"/>
      <c r="H188" s="101"/>
      <c r="I188" s="101"/>
      <c r="J188" s="101"/>
      <c r="K188" s="101"/>
      <c r="L188" s="145"/>
      <c r="M188" s="101"/>
      <c r="N188" s="145"/>
      <c r="O188" s="101"/>
      <c r="P188" s="101"/>
      <c r="Q188" s="102"/>
      <c r="R188" s="102"/>
    </row>
    <row r="189" spans="1:18" s="12" customFormat="1" ht="18.95" customHeight="1">
      <c r="A189" s="142">
        <v>182</v>
      </c>
      <c r="B189" s="100"/>
      <c r="C189" s="100"/>
      <c r="D189" s="101"/>
      <c r="E189" s="143"/>
      <c r="F189" s="101"/>
      <c r="G189" s="144"/>
      <c r="H189" s="101"/>
      <c r="I189" s="101"/>
      <c r="J189" s="101"/>
      <c r="K189" s="101"/>
      <c r="L189" s="145"/>
      <c r="M189" s="101"/>
      <c r="N189" s="145"/>
      <c r="O189" s="101"/>
      <c r="P189" s="101"/>
      <c r="Q189" s="102"/>
      <c r="R189" s="102"/>
    </row>
    <row r="190" spans="1:18" s="12" customFormat="1" ht="18.95" customHeight="1">
      <c r="A190" s="142">
        <v>183</v>
      </c>
      <c r="B190" s="100"/>
      <c r="C190" s="100"/>
      <c r="D190" s="101"/>
      <c r="E190" s="143"/>
      <c r="F190" s="101"/>
      <c r="G190" s="144"/>
      <c r="H190" s="101"/>
      <c r="I190" s="101"/>
      <c r="J190" s="101"/>
      <c r="K190" s="101"/>
      <c r="L190" s="145"/>
      <c r="M190" s="101"/>
      <c r="N190" s="145"/>
      <c r="O190" s="101"/>
      <c r="P190" s="101"/>
      <c r="Q190" s="102"/>
      <c r="R190" s="102"/>
    </row>
    <row r="191" spans="1:18" s="12" customFormat="1" ht="18.95" customHeight="1">
      <c r="A191" s="142">
        <v>184</v>
      </c>
      <c r="B191" s="100"/>
      <c r="C191" s="100"/>
      <c r="D191" s="101"/>
      <c r="E191" s="143"/>
      <c r="F191" s="101"/>
      <c r="G191" s="144"/>
      <c r="H191" s="101"/>
      <c r="I191" s="101"/>
      <c r="J191" s="101"/>
      <c r="K191" s="101"/>
      <c r="L191" s="145"/>
      <c r="M191" s="101"/>
      <c r="N191" s="145"/>
      <c r="O191" s="101"/>
      <c r="P191" s="101"/>
      <c r="Q191" s="102"/>
      <c r="R191" s="102"/>
    </row>
    <row r="192" spans="1:18" s="12" customFormat="1" ht="18.95" customHeight="1">
      <c r="A192" s="142">
        <v>185</v>
      </c>
      <c r="B192" s="100"/>
      <c r="C192" s="100"/>
      <c r="D192" s="101"/>
      <c r="E192" s="143"/>
      <c r="F192" s="101"/>
      <c r="G192" s="144"/>
      <c r="H192" s="101"/>
      <c r="I192" s="101"/>
      <c r="J192" s="101"/>
      <c r="K192" s="101"/>
      <c r="L192" s="145"/>
      <c r="M192" s="101"/>
      <c r="N192" s="145"/>
      <c r="O192" s="101"/>
      <c r="P192" s="101"/>
      <c r="Q192" s="102"/>
      <c r="R192" s="102"/>
    </row>
    <row r="193" spans="1:18" s="12" customFormat="1" ht="18.95" customHeight="1">
      <c r="A193" s="142">
        <v>186</v>
      </c>
      <c r="B193" s="100"/>
      <c r="C193" s="100"/>
      <c r="D193" s="101"/>
      <c r="E193" s="143"/>
      <c r="F193" s="101"/>
      <c r="G193" s="144"/>
      <c r="H193" s="101"/>
      <c r="I193" s="101"/>
      <c r="J193" s="101"/>
      <c r="K193" s="101"/>
      <c r="L193" s="145"/>
      <c r="M193" s="101"/>
      <c r="N193" s="145"/>
      <c r="O193" s="101"/>
      <c r="P193" s="101"/>
      <c r="Q193" s="102"/>
      <c r="R193" s="102"/>
    </row>
    <row r="194" spans="1:18" s="12" customFormat="1" ht="18.95" customHeight="1">
      <c r="A194" s="142">
        <v>187</v>
      </c>
      <c r="B194" s="100"/>
      <c r="C194" s="100"/>
      <c r="D194" s="101"/>
      <c r="E194" s="143"/>
      <c r="F194" s="101"/>
      <c r="G194" s="144"/>
      <c r="H194" s="101"/>
      <c r="I194" s="101"/>
      <c r="J194" s="101"/>
      <c r="K194" s="101"/>
      <c r="L194" s="145"/>
      <c r="M194" s="101"/>
      <c r="N194" s="145"/>
      <c r="O194" s="101"/>
      <c r="P194" s="101"/>
      <c r="Q194" s="102"/>
      <c r="R194" s="102"/>
    </row>
    <row r="195" spans="1:18" s="12" customFormat="1" ht="18.95" customHeight="1">
      <c r="A195" s="142">
        <v>188</v>
      </c>
      <c r="B195" s="100"/>
      <c r="C195" s="100"/>
      <c r="D195" s="101"/>
      <c r="E195" s="143"/>
      <c r="F195" s="101"/>
      <c r="G195" s="144"/>
      <c r="H195" s="101"/>
      <c r="I195" s="101"/>
      <c r="J195" s="101"/>
      <c r="K195" s="101"/>
      <c r="L195" s="145"/>
      <c r="M195" s="101"/>
      <c r="N195" s="145"/>
      <c r="O195" s="101"/>
      <c r="P195" s="101"/>
      <c r="Q195" s="102"/>
      <c r="R195" s="102"/>
    </row>
    <row r="196" spans="1:18" s="12" customFormat="1" ht="18.95" customHeight="1">
      <c r="A196" s="142">
        <v>189</v>
      </c>
      <c r="B196" s="100"/>
      <c r="C196" s="100"/>
      <c r="D196" s="101"/>
      <c r="E196" s="143"/>
      <c r="F196" s="101"/>
      <c r="G196" s="144"/>
      <c r="H196" s="101"/>
      <c r="I196" s="101"/>
      <c r="J196" s="101"/>
      <c r="K196" s="101"/>
      <c r="L196" s="145"/>
      <c r="M196" s="101"/>
      <c r="N196" s="145"/>
      <c r="O196" s="101"/>
      <c r="P196" s="101"/>
      <c r="Q196" s="102"/>
      <c r="R196" s="102"/>
    </row>
    <row r="197" spans="1:18" s="12" customFormat="1" ht="18.95" customHeight="1">
      <c r="A197" s="142">
        <v>190</v>
      </c>
      <c r="B197" s="100"/>
      <c r="C197" s="100"/>
      <c r="D197" s="101"/>
      <c r="E197" s="143"/>
      <c r="F197" s="101"/>
      <c r="G197" s="144"/>
      <c r="H197" s="101"/>
      <c r="I197" s="101"/>
      <c r="J197" s="101"/>
      <c r="K197" s="101"/>
      <c r="L197" s="145"/>
      <c r="M197" s="101"/>
      <c r="N197" s="145"/>
      <c r="O197" s="101"/>
      <c r="P197" s="101"/>
      <c r="Q197" s="102"/>
      <c r="R197" s="102"/>
    </row>
    <row r="198" spans="1:18" s="12" customFormat="1" ht="18.95" customHeight="1">
      <c r="A198" s="142">
        <v>191</v>
      </c>
      <c r="B198" s="100"/>
      <c r="C198" s="100"/>
      <c r="D198" s="101"/>
      <c r="E198" s="143"/>
      <c r="F198" s="101"/>
      <c r="G198" s="144"/>
      <c r="H198" s="101"/>
      <c r="I198" s="101"/>
      <c r="J198" s="101"/>
      <c r="K198" s="101"/>
      <c r="L198" s="145"/>
      <c r="M198" s="101"/>
      <c r="N198" s="145"/>
      <c r="O198" s="101"/>
      <c r="P198" s="101"/>
      <c r="Q198" s="102"/>
      <c r="R198" s="102"/>
    </row>
    <row r="199" spans="1:18" s="12" customFormat="1" ht="18.95" customHeight="1">
      <c r="A199" s="142">
        <v>192</v>
      </c>
      <c r="B199" s="100"/>
      <c r="C199" s="100"/>
      <c r="D199" s="101"/>
      <c r="E199" s="143"/>
      <c r="F199" s="101"/>
      <c r="G199" s="144"/>
      <c r="H199" s="101"/>
      <c r="I199" s="101"/>
      <c r="J199" s="101"/>
      <c r="K199" s="101"/>
      <c r="L199" s="145"/>
      <c r="M199" s="101"/>
      <c r="N199" s="145"/>
      <c r="O199" s="101"/>
      <c r="P199" s="101"/>
      <c r="Q199" s="102"/>
      <c r="R199" s="102"/>
    </row>
    <row r="200" spans="1:18" s="12" customFormat="1" ht="18.95" customHeight="1">
      <c r="A200" s="142">
        <v>193</v>
      </c>
      <c r="B200" s="100"/>
      <c r="C200" s="100"/>
      <c r="D200" s="101"/>
      <c r="E200" s="143"/>
      <c r="F200" s="101"/>
      <c r="G200" s="144"/>
      <c r="H200" s="101"/>
      <c r="I200" s="101"/>
      <c r="J200" s="101"/>
      <c r="K200" s="101"/>
      <c r="L200" s="145"/>
      <c r="M200" s="101"/>
      <c r="N200" s="145"/>
      <c r="O200" s="101"/>
      <c r="P200" s="101"/>
      <c r="Q200" s="102"/>
      <c r="R200" s="102"/>
    </row>
    <row r="201" spans="1:18" s="12" customFormat="1" ht="18.95" customHeight="1">
      <c r="A201" s="142">
        <v>194</v>
      </c>
      <c r="B201" s="100"/>
      <c r="C201" s="100"/>
      <c r="D201" s="101"/>
      <c r="E201" s="143"/>
      <c r="F201" s="101"/>
      <c r="G201" s="144"/>
      <c r="H201" s="101"/>
      <c r="I201" s="101"/>
      <c r="J201" s="101"/>
      <c r="K201" s="101"/>
      <c r="L201" s="145"/>
      <c r="M201" s="101"/>
      <c r="N201" s="145"/>
      <c r="O201" s="101"/>
      <c r="P201" s="101"/>
      <c r="Q201" s="102"/>
      <c r="R201" s="102"/>
    </row>
    <row r="202" spans="1:18" s="12" customFormat="1" ht="18.95" customHeight="1">
      <c r="A202" s="142">
        <v>195</v>
      </c>
      <c r="B202" s="100"/>
      <c r="C202" s="100"/>
      <c r="D202" s="101"/>
      <c r="E202" s="143"/>
      <c r="F202" s="101"/>
      <c r="G202" s="144"/>
      <c r="H202" s="101"/>
      <c r="I202" s="101"/>
      <c r="J202" s="101"/>
      <c r="K202" s="101"/>
      <c r="L202" s="145"/>
      <c r="M202" s="101"/>
      <c r="N202" s="145"/>
      <c r="O202" s="101"/>
      <c r="P202" s="101"/>
      <c r="Q202" s="102"/>
      <c r="R202" s="102"/>
    </row>
    <row r="203" spans="1:18" s="12" customFormat="1" ht="18.95" customHeight="1">
      <c r="A203" s="142">
        <v>196</v>
      </c>
      <c r="B203" s="100"/>
      <c r="C203" s="100"/>
      <c r="D203" s="101"/>
      <c r="E203" s="143"/>
      <c r="F203" s="101"/>
      <c r="G203" s="144"/>
      <c r="H203" s="101"/>
      <c r="I203" s="101"/>
      <c r="J203" s="101"/>
      <c r="K203" s="101"/>
      <c r="L203" s="145"/>
      <c r="M203" s="101"/>
      <c r="N203" s="145"/>
      <c r="O203" s="101"/>
      <c r="P203" s="101"/>
      <c r="Q203" s="102"/>
      <c r="R203" s="102"/>
    </row>
    <row r="204" spans="1:18" s="12" customFormat="1" ht="18.95" customHeight="1">
      <c r="A204" s="142">
        <v>197</v>
      </c>
      <c r="B204" s="100"/>
      <c r="C204" s="100"/>
      <c r="D204" s="101"/>
      <c r="E204" s="143"/>
      <c r="F204" s="101"/>
      <c r="G204" s="144"/>
      <c r="H204" s="101"/>
      <c r="I204" s="101"/>
      <c r="J204" s="101"/>
      <c r="K204" s="101"/>
      <c r="L204" s="145"/>
      <c r="M204" s="101"/>
      <c r="N204" s="145"/>
      <c r="O204" s="101"/>
      <c r="P204" s="101"/>
      <c r="Q204" s="102"/>
      <c r="R204" s="102"/>
    </row>
    <row r="205" spans="1:18" s="12" customFormat="1" ht="18.95" customHeight="1">
      <c r="A205" s="142">
        <v>198</v>
      </c>
      <c r="B205" s="100"/>
      <c r="C205" s="100"/>
      <c r="D205" s="101"/>
      <c r="E205" s="143"/>
      <c r="F205" s="101"/>
      <c r="G205" s="144"/>
      <c r="H205" s="101"/>
      <c r="I205" s="101"/>
      <c r="J205" s="101"/>
      <c r="K205" s="101"/>
      <c r="L205" s="145"/>
      <c r="M205" s="101"/>
      <c r="N205" s="145"/>
      <c r="O205" s="101"/>
      <c r="P205" s="101"/>
      <c r="Q205" s="102"/>
      <c r="R205" s="102"/>
    </row>
    <row r="206" spans="1:18" s="12" customFormat="1" ht="18.95" customHeight="1">
      <c r="A206" s="142">
        <v>199</v>
      </c>
      <c r="B206" s="100"/>
      <c r="C206" s="100"/>
      <c r="D206" s="101"/>
      <c r="E206" s="143"/>
      <c r="F206" s="101"/>
      <c r="G206" s="144"/>
      <c r="H206" s="101"/>
      <c r="I206" s="101"/>
      <c r="J206" s="101"/>
      <c r="K206" s="101"/>
      <c r="L206" s="145"/>
      <c r="M206" s="101"/>
      <c r="N206" s="145"/>
      <c r="O206" s="101"/>
      <c r="P206" s="101"/>
      <c r="Q206" s="102"/>
      <c r="R206" s="102"/>
    </row>
    <row r="207" spans="1:18" s="12" customFormat="1" ht="18.95" customHeight="1">
      <c r="A207" s="142">
        <v>200</v>
      </c>
      <c r="B207" s="100"/>
      <c r="C207" s="100"/>
      <c r="D207" s="101"/>
      <c r="E207" s="143"/>
      <c r="F207" s="101"/>
      <c r="G207" s="144"/>
      <c r="H207" s="101"/>
      <c r="I207" s="101"/>
      <c r="J207" s="101"/>
      <c r="K207" s="101"/>
      <c r="L207" s="145"/>
      <c r="M207" s="101"/>
      <c r="N207" s="145"/>
      <c r="O207" s="101"/>
      <c r="P207" s="101"/>
      <c r="Q207" s="102"/>
      <c r="R207" s="102"/>
    </row>
  </sheetData>
  <mergeCells count="1">
    <mergeCell ref="A4:B4"/>
  </mergeCells>
  <phoneticPr fontId="78" type="noConversion"/>
  <printOptions horizontalCentered="1"/>
  <pageMargins left="0.35" right="0.35" top="0.39" bottom="0.39" header="0" footer="0"/>
  <pageSetup paperSize="9" orientation="landscape" horizontalDpi="200" verticalDpi="200" r:id="rId1"/>
  <headerFooter alignWithMargins="0"/>
  <rowBreaks count="9" manualBreakCount="9">
    <brk id="27" max="65535" man="1"/>
    <brk id="47" max="65535" man="1"/>
    <brk id="67" max="65535" man="1"/>
    <brk id="87" max="65535" man="1"/>
    <brk id="107" max="65535" man="1"/>
    <brk id="127" max="65535" man="1"/>
    <brk id="147" max="65535" man="1"/>
    <brk id="167" max="65535" man="1"/>
    <brk id="187" max="65535" man="1"/>
  </rowBreaks>
  <drawing r:id="rId2"/>
</worksheet>
</file>

<file path=xl/worksheets/sheet15.xml><?xml version="1.0" encoding="utf-8"?>
<worksheet xmlns="http://schemas.openxmlformats.org/spreadsheetml/2006/main" xmlns:r="http://schemas.openxmlformats.org/officeDocument/2006/relationships">
  <sheetPr codeName="Sheet12"/>
  <dimension ref="A1:U206"/>
  <sheetViews>
    <sheetView showGridLines="0" showZeros="0" zoomScale="86" workbookViewId="0">
      <pane ySplit="6" topLeftCell="A7" activePane="bottomLeft" state="frozen"/>
      <selection activeCell="A4" sqref="A4:C4"/>
      <selection pane="bottomLeft" activeCell="A4" sqref="A4"/>
    </sheetView>
  </sheetViews>
  <sheetFormatPr defaultRowHeight="12.75"/>
  <cols>
    <col min="1" max="1" width="3.85546875" customWidth="1"/>
    <col min="2" max="2" width="22.85546875" customWidth="1"/>
    <col min="3" max="3" width="21.85546875" customWidth="1"/>
    <col min="4" max="4" width="7.7109375" style="60" customWidth="1"/>
    <col min="5" max="5" width="12.140625" style="94" customWidth="1"/>
    <col min="6" max="7" width="8.5703125" style="94" customWidth="1"/>
    <col min="8" max="10" width="8.5703125" style="60" customWidth="1"/>
    <col min="11" max="11" width="7.7109375" style="60" hidden="1" customWidth="1"/>
    <col min="12" max="14" width="6.85546875" style="60" hidden="1" customWidth="1"/>
    <col min="15" max="16" width="8.5703125" style="60" customWidth="1"/>
    <col min="17" max="17" width="6.85546875" style="60" hidden="1" customWidth="1"/>
    <col min="18" max="18" width="8.5703125" style="60" customWidth="1"/>
    <col min="20" max="20" width="8.28515625" hidden="1" customWidth="1"/>
    <col min="21" max="21" width="0" hidden="1" customWidth="1"/>
  </cols>
  <sheetData>
    <row r="1" spans="1:21" ht="26.25">
      <c r="A1" s="81">
        <f>'Week SetUp'!$A$6</f>
        <v>0</v>
      </c>
      <c r="B1" s="82"/>
      <c r="C1" s="82"/>
      <c r="D1" s="146" t="s">
        <v>234</v>
      </c>
      <c r="E1" s="146"/>
      <c r="F1" s="146"/>
      <c r="H1" s="83"/>
      <c r="I1" s="84"/>
      <c r="J1" s="84"/>
      <c r="K1" s="84"/>
      <c r="L1" s="84"/>
      <c r="M1" s="84"/>
      <c r="N1" s="84"/>
      <c r="O1" s="84"/>
      <c r="P1" s="84"/>
      <c r="Q1" s="84"/>
      <c r="R1" s="107"/>
    </row>
    <row r="2" spans="1:21" ht="13.5" thickBot="1">
      <c r="A2" s="85" t="str">
        <f>'Week SetUp'!$A$8</f>
        <v>ITF Junior Circuit</v>
      </c>
      <c r="B2" s="85"/>
      <c r="C2" s="72"/>
      <c r="D2" s="146" t="s">
        <v>38</v>
      </c>
      <c r="E2" s="146"/>
      <c r="F2" s="95"/>
      <c r="G2" s="95"/>
      <c r="H2" s="95"/>
      <c r="I2" s="95"/>
      <c r="J2" s="83"/>
      <c r="K2" s="83"/>
      <c r="L2" s="83"/>
      <c r="M2" s="83"/>
      <c r="N2" s="83"/>
      <c r="O2" s="110"/>
      <c r="P2" s="69"/>
      <c r="Q2" s="69"/>
      <c r="R2" s="110"/>
    </row>
    <row r="3" spans="1:21" s="2" customFormat="1" ht="13.5" thickBot="1">
      <c r="A3" s="147" t="s">
        <v>39</v>
      </c>
      <c r="B3" s="148"/>
      <c r="C3" s="149"/>
      <c r="D3" s="24"/>
      <c r="E3" s="150"/>
      <c r="F3" s="150"/>
      <c r="G3" s="150"/>
      <c r="H3" s="24"/>
      <c r="I3" s="153"/>
      <c r="J3" s="153"/>
      <c r="K3" s="112"/>
      <c r="L3" s="154"/>
      <c r="M3" s="154"/>
      <c r="N3" s="154"/>
      <c r="O3" s="111" t="s">
        <v>24</v>
      </c>
      <c r="P3" s="112"/>
      <c r="Q3" s="155"/>
      <c r="R3" s="156"/>
      <c r="T3" s="671" t="s">
        <v>358</v>
      </c>
      <c r="U3" s="672">
        <f>YEAR($A$5)-18</f>
        <v>1882</v>
      </c>
    </row>
    <row r="4" spans="1:21" s="2" customFormat="1">
      <c r="A4" s="63" t="s">
        <v>12</v>
      </c>
      <c r="B4" s="63"/>
      <c r="C4" s="61" t="s">
        <v>6</v>
      </c>
      <c r="D4" s="63" t="s">
        <v>7</v>
      </c>
      <c r="E4" s="157"/>
      <c r="F4" s="157"/>
      <c r="G4" s="157" t="s">
        <v>18</v>
      </c>
      <c r="H4" s="61"/>
      <c r="I4" s="64"/>
      <c r="J4" s="64" t="s">
        <v>8</v>
      </c>
      <c r="K4" s="356"/>
      <c r="L4" s="159"/>
      <c r="M4" s="159"/>
      <c r="N4" s="159"/>
      <c r="O4" s="158"/>
      <c r="P4" s="122"/>
      <c r="Q4" s="122"/>
      <c r="R4" s="160"/>
      <c r="T4" s="671" t="s">
        <v>359</v>
      </c>
      <c r="U4" s="672">
        <f>YEAR($A$5)-13</f>
        <v>1887</v>
      </c>
    </row>
    <row r="5" spans="1:21" s="2" customFormat="1" ht="13.5" thickBot="1">
      <c r="A5" s="711">
        <f>'Week SetUp'!$A$10</f>
        <v>0</v>
      </c>
      <c r="B5" s="711"/>
      <c r="C5" s="88">
        <f>'Week SetUp'!$C$10</f>
        <v>0</v>
      </c>
      <c r="D5" s="89">
        <f>'Week SetUp'!$D$10</f>
        <v>0</v>
      </c>
      <c r="E5" s="89"/>
      <c r="F5" s="89"/>
      <c r="G5" s="89">
        <f>'Week SetUp'!$A$12</f>
        <v>0</v>
      </c>
      <c r="H5" s="89"/>
      <c r="I5" s="76"/>
      <c r="J5" s="76">
        <f>'Week SetUp'!$E$10</f>
        <v>0</v>
      </c>
      <c r="K5" s="89"/>
      <c r="L5" s="76"/>
      <c r="M5" s="76"/>
      <c r="N5" s="76"/>
      <c r="O5" s="162"/>
      <c r="P5" s="89"/>
      <c r="Q5" s="89"/>
      <c r="R5" s="163">
        <f>COUNTA(R7:R206)</f>
        <v>0</v>
      </c>
    </row>
    <row r="6" spans="1:21" ht="30" customHeight="1" thickBot="1">
      <c r="A6" s="134" t="s">
        <v>20</v>
      </c>
      <c r="B6" s="135" t="s">
        <v>13</v>
      </c>
      <c r="C6" s="135" t="s">
        <v>14</v>
      </c>
      <c r="D6" s="135" t="s">
        <v>21</v>
      </c>
      <c r="E6" s="675" t="s">
        <v>355</v>
      </c>
      <c r="F6" s="136" t="s">
        <v>235</v>
      </c>
      <c r="G6" s="136" t="s">
        <v>41</v>
      </c>
      <c r="H6" s="137" t="s">
        <v>42</v>
      </c>
      <c r="I6" s="137" t="s">
        <v>43</v>
      </c>
      <c r="J6" s="136" t="s">
        <v>44</v>
      </c>
      <c r="K6" s="164"/>
      <c r="L6" s="139"/>
      <c r="M6" s="138" t="s">
        <v>45</v>
      </c>
      <c r="N6" s="139"/>
      <c r="O6" s="135" t="s">
        <v>34</v>
      </c>
      <c r="P6" s="141" t="s">
        <v>46</v>
      </c>
      <c r="Q6" s="165" t="s">
        <v>47</v>
      </c>
      <c r="R6" s="136" t="s">
        <v>48</v>
      </c>
    </row>
    <row r="7" spans="1:21" s="12" customFormat="1" ht="18.95" customHeight="1">
      <c r="A7" s="142">
        <v>1</v>
      </c>
      <c r="B7" s="100"/>
      <c r="C7" s="100"/>
      <c r="D7" s="101"/>
      <c r="E7" s="676"/>
      <c r="F7" s="166"/>
      <c r="G7" s="166"/>
      <c r="H7" s="101"/>
      <c r="I7" s="101"/>
      <c r="J7" s="102"/>
      <c r="K7" s="168"/>
      <c r="L7" s="167"/>
      <c r="M7" s="168">
        <f t="shared" ref="M7:M38" si="0">IF(R7="",999,R7)</f>
        <v>999</v>
      </c>
      <c r="N7" s="167"/>
      <c r="O7" s="101"/>
      <c r="P7" s="170">
        <f t="shared" ref="P7:P38" si="1">IF(AND(H7&gt;0,OR(O7="QA",O7="DA",O7="WC")),H7,)</f>
        <v>0</v>
      </c>
      <c r="Q7" s="171">
        <f t="shared" ref="Q7:Q38" si="2">IF(O7="QA",1,IF(O7="DA",1,IF(O7="WC",2,IF(O7="MD",3,999))))</f>
        <v>999</v>
      </c>
      <c r="R7" s="102"/>
    </row>
    <row r="8" spans="1:21" s="12" customFormat="1" ht="18.95" customHeight="1">
      <c r="A8" s="142">
        <v>2</v>
      </c>
      <c r="B8" s="100"/>
      <c r="C8" s="100"/>
      <c r="D8" s="101"/>
      <c r="E8" s="676"/>
      <c r="F8" s="166"/>
      <c r="G8" s="166"/>
      <c r="H8" s="101"/>
      <c r="I8" s="101"/>
      <c r="J8" s="102"/>
      <c r="K8" s="168"/>
      <c r="L8" s="167"/>
      <c r="M8" s="168">
        <f t="shared" si="0"/>
        <v>999</v>
      </c>
      <c r="N8" s="167"/>
      <c r="O8" s="101"/>
      <c r="P8" s="170">
        <f t="shared" si="1"/>
        <v>0</v>
      </c>
      <c r="Q8" s="171">
        <f t="shared" si="2"/>
        <v>999</v>
      </c>
      <c r="R8" s="102"/>
    </row>
    <row r="9" spans="1:21" s="12" customFormat="1" ht="18.95" customHeight="1">
      <c r="A9" s="142">
        <v>3</v>
      </c>
      <c r="B9" s="100"/>
      <c r="C9" s="100"/>
      <c r="D9" s="101"/>
      <c r="E9" s="676"/>
      <c r="F9" s="166"/>
      <c r="G9" s="166"/>
      <c r="H9" s="101"/>
      <c r="I9" s="101"/>
      <c r="J9" s="102"/>
      <c r="K9" s="168"/>
      <c r="L9" s="167"/>
      <c r="M9" s="168">
        <f t="shared" si="0"/>
        <v>999</v>
      </c>
      <c r="N9" s="167"/>
      <c r="O9" s="101"/>
      <c r="P9" s="170">
        <f t="shared" si="1"/>
        <v>0</v>
      </c>
      <c r="Q9" s="171">
        <f t="shared" si="2"/>
        <v>999</v>
      </c>
      <c r="R9" s="102"/>
    </row>
    <row r="10" spans="1:21" s="12" customFormat="1" ht="18.95" customHeight="1">
      <c r="A10" s="142">
        <v>4</v>
      </c>
      <c r="B10" s="100"/>
      <c r="C10" s="100"/>
      <c r="D10" s="101"/>
      <c r="E10" s="676"/>
      <c r="F10" s="166"/>
      <c r="G10" s="166"/>
      <c r="H10" s="101"/>
      <c r="I10" s="101"/>
      <c r="J10" s="102"/>
      <c r="K10" s="168"/>
      <c r="L10" s="167"/>
      <c r="M10" s="168">
        <f t="shared" si="0"/>
        <v>999</v>
      </c>
      <c r="N10" s="167"/>
      <c r="O10" s="101"/>
      <c r="P10" s="170">
        <f t="shared" si="1"/>
        <v>0</v>
      </c>
      <c r="Q10" s="171">
        <f t="shared" si="2"/>
        <v>999</v>
      </c>
      <c r="R10" s="102"/>
    </row>
    <row r="11" spans="1:21" s="12" customFormat="1" ht="18.95" customHeight="1">
      <c r="A11" s="142">
        <v>5</v>
      </c>
      <c r="B11" s="100"/>
      <c r="C11" s="100"/>
      <c r="D11" s="101"/>
      <c r="E11" s="676"/>
      <c r="F11" s="166"/>
      <c r="G11" s="166"/>
      <c r="H11" s="101"/>
      <c r="I11" s="101"/>
      <c r="J11" s="102"/>
      <c r="K11" s="168"/>
      <c r="L11" s="167"/>
      <c r="M11" s="168">
        <f t="shared" si="0"/>
        <v>999</v>
      </c>
      <c r="N11" s="167"/>
      <c r="O11" s="101"/>
      <c r="P11" s="170">
        <f t="shared" si="1"/>
        <v>0</v>
      </c>
      <c r="Q11" s="171">
        <f t="shared" si="2"/>
        <v>999</v>
      </c>
      <c r="R11" s="102"/>
    </row>
    <row r="12" spans="1:21" s="12" customFormat="1" ht="18.95" customHeight="1">
      <c r="A12" s="142">
        <v>6</v>
      </c>
      <c r="B12" s="100"/>
      <c r="C12" s="100"/>
      <c r="D12" s="101"/>
      <c r="E12" s="676"/>
      <c r="F12" s="166"/>
      <c r="G12" s="166"/>
      <c r="H12" s="101"/>
      <c r="I12" s="101"/>
      <c r="J12" s="102"/>
      <c r="K12" s="168"/>
      <c r="L12" s="167"/>
      <c r="M12" s="168">
        <f t="shared" si="0"/>
        <v>999</v>
      </c>
      <c r="N12" s="167"/>
      <c r="O12" s="101"/>
      <c r="P12" s="170">
        <f t="shared" si="1"/>
        <v>0</v>
      </c>
      <c r="Q12" s="171">
        <f t="shared" si="2"/>
        <v>999</v>
      </c>
      <c r="R12" s="102"/>
    </row>
    <row r="13" spans="1:21" s="12" customFormat="1" ht="18.95" customHeight="1">
      <c r="A13" s="142">
        <v>7</v>
      </c>
      <c r="B13" s="100"/>
      <c r="C13" s="100"/>
      <c r="D13" s="101"/>
      <c r="E13" s="676"/>
      <c r="F13" s="166"/>
      <c r="G13" s="166"/>
      <c r="H13" s="101"/>
      <c r="I13" s="101"/>
      <c r="J13" s="102"/>
      <c r="K13" s="168"/>
      <c r="L13" s="167"/>
      <c r="M13" s="168">
        <f t="shared" si="0"/>
        <v>999</v>
      </c>
      <c r="N13" s="167"/>
      <c r="O13" s="101"/>
      <c r="P13" s="170">
        <f t="shared" si="1"/>
        <v>0</v>
      </c>
      <c r="Q13" s="171">
        <f t="shared" si="2"/>
        <v>999</v>
      </c>
      <c r="R13" s="102"/>
    </row>
    <row r="14" spans="1:21" s="12" customFormat="1" ht="18.95" customHeight="1">
      <c r="A14" s="142">
        <v>8</v>
      </c>
      <c r="B14" s="100"/>
      <c r="C14" s="100"/>
      <c r="D14" s="101"/>
      <c r="E14" s="676"/>
      <c r="F14" s="166"/>
      <c r="G14" s="166"/>
      <c r="H14" s="101"/>
      <c r="I14" s="101"/>
      <c r="J14" s="102"/>
      <c r="K14" s="168"/>
      <c r="L14" s="167"/>
      <c r="M14" s="168">
        <f t="shared" si="0"/>
        <v>999</v>
      </c>
      <c r="N14" s="167"/>
      <c r="O14" s="101"/>
      <c r="P14" s="170">
        <f t="shared" si="1"/>
        <v>0</v>
      </c>
      <c r="Q14" s="171">
        <f t="shared" si="2"/>
        <v>999</v>
      </c>
      <c r="R14" s="102"/>
    </row>
    <row r="15" spans="1:21" s="12" customFormat="1" ht="18.95" customHeight="1">
      <c r="A15" s="142">
        <v>9</v>
      </c>
      <c r="B15" s="100"/>
      <c r="C15" s="100"/>
      <c r="D15" s="101"/>
      <c r="E15" s="676"/>
      <c r="F15" s="166"/>
      <c r="G15" s="166"/>
      <c r="H15" s="101"/>
      <c r="I15" s="101"/>
      <c r="J15" s="102"/>
      <c r="K15" s="168"/>
      <c r="L15" s="167"/>
      <c r="M15" s="168">
        <f t="shared" si="0"/>
        <v>999</v>
      </c>
      <c r="N15" s="167"/>
      <c r="O15" s="101"/>
      <c r="P15" s="170">
        <f t="shared" si="1"/>
        <v>0</v>
      </c>
      <c r="Q15" s="171">
        <f t="shared" si="2"/>
        <v>999</v>
      </c>
      <c r="R15" s="102"/>
    </row>
    <row r="16" spans="1:21" s="12" customFormat="1" ht="18.95" customHeight="1">
      <c r="A16" s="142">
        <v>10</v>
      </c>
      <c r="B16" s="100"/>
      <c r="C16" s="100"/>
      <c r="D16" s="101"/>
      <c r="E16" s="676"/>
      <c r="F16" s="166"/>
      <c r="G16" s="166"/>
      <c r="H16" s="101"/>
      <c r="I16" s="101"/>
      <c r="J16" s="102"/>
      <c r="K16" s="168"/>
      <c r="L16" s="167"/>
      <c r="M16" s="168">
        <f t="shared" si="0"/>
        <v>999</v>
      </c>
      <c r="N16" s="167"/>
      <c r="O16" s="101"/>
      <c r="P16" s="170">
        <f t="shared" si="1"/>
        <v>0</v>
      </c>
      <c r="Q16" s="171">
        <f t="shared" si="2"/>
        <v>999</v>
      </c>
      <c r="R16" s="102"/>
    </row>
    <row r="17" spans="1:18" s="12" customFormat="1" ht="18.95" customHeight="1">
      <c r="A17" s="142">
        <v>11</v>
      </c>
      <c r="B17" s="100"/>
      <c r="C17" s="100"/>
      <c r="D17" s="101"/>
      <c r="E17" s="676"/>
      <c r="F17" s="166"/>
      <c r="G17" s="166"/>
      <c r="H17" s="101"/>
      <c r="I17" s="101"/>
      <c r="J17" s="102"/>
      <c r="K17" s="168"/>
      <c r="L17" s="167"/>
      <c r="M17" s="168">
        <f t="shared" si="0"/>
        <v>999</v>
      </c>
      <c r="N17" s="167"/>
      <c r="O17" s="101"/>
      <c r="P17" s="170">
        <f t="shared" si="1"/>
        <v>0</v>
      </c>
      <c r="Q17" s="171">
        <f t="shared" si="2"/>
        <v>999</v>
      </c>
      <c r="R17" s="102"/>
    </row>
    <row r="18" spans="1:18" s="12" customFormat="1" ht="18.95" customHeight="1">
      <c r="A18" s="142">
        <v>12</v>
      </c>
      <c r="B18" s="100"/>
      <c r="C18" s="100"/>
      <c r="D18" s="101"/>
      <c r="E18" s="676"/>
      <c r="F18" s="166"/>
      <c r="G18" s="166"/>
      <c r="H18" s="101"/>
      <c r="I18" s="101"/>
      <c r="J18" s="102"/>
      <c r="K18" s="168"/>
      <c r="L18" s="167"/>
      <c r="M18" s="168">
        <f t="shared" si="0"/>
        <v>999</v>
      </c>
      <c r="N18" s="167"/>
      <c r="O18" s="101"/>
      <c r="P18" s="170">
        <f t="shared" si="1"/>
        <v>0</v>
      </c>
      <c r="Q18" s="171">
        <f t="shared" si="2"/>
        <v>999</v>
      </c>
      <c r="R18" s="102"/>
    </row>
    <row r="19" spans="1:18" s="12" customFormat="1" ht="18.95" customHeight="1">
      <c r="A19" s="142">
        <v>13</v>
      </c>
      <c r="B19" s="100"/>
      <c r="C19" s="100"/>
      <c r="D19" s="101"/>
      <c r="E19" s="676"/>
      <c r="F19" s="166"/>
      <c r="G19" s="166"/>
      <c r="H19" s="101"/>
      <c r="I19" s="101"/>
      <c r="J19" s="102"/>
      <c r="K19" s="168"/>
      <c r="L19" s="167"/>
      <c r="M19" s="168">
        <f t="shared" si="0"/>
        <v>999</v>
      </c>
      <c r="N19" s="167"/>
      <c r="O19" s="101"/>
      <c r="P19" s="170">
        <f t="shared" si="1"/>
        <v>0</v>
      </c>
      <c r="Q19" s="171">
        <f t="shared" si="2"/>
        <v>999</v>
      </c>
      <c r="R19" s="102"/>
    </row>
    <row r="20" spans="1:18" s="12" customFormat="1" ht="18.95" customHeight="1">
      <c r="A20" s="142">
        <v>14</v>
      </c>
      <c r="B20" s="100"/>
      <c r="C20" s="100"/>
      <c r="D20" s="101"/>
      <c r="E20" s="676"/>
      <c r="F20" s="166"/>
      <c r="G20" s="166"/>
      <c r="H20" s="101"/>
      <c r="I20" s="101"/>
      <c r="J20" s="102"/>
      <c r="K20" s="168"/>
      <c r="L20" s="167"/>
      <c r="M20" s="168">
        <f t="shared" si="0"/>
        <v>999</v>
      </c>
      <c r="N20" s="167"/>
      <c r="O20" s="101"/>
      <c r="P20" s="170">
        <f t="shared" si="1"/>
        <v>0</v>
      </c>
      <c r="Q20" s="171">
        <f t="shared" si="2"/>
        <v>999</v>
      </c>
      <c r="R20" s="102"/>
    </row>
    <row r="21" spans="1:18" s="12" customFormat="1" ht="18.95" customHeight="1">
      <c r="A21" s="142">
        <v>15</v>
      </c>
      <c r="B21" s="100"/>
      <c r="C21" s="100"/>
      <c r="D21" s="101"/>
      <c r="E21" s="676"/>
      <c r="F21" s="166"/>
      <c r="G21" s="166"/>
      <c r="H21" s="101"/>
      <c r="I21" s="101"/>
      <c r="J21" s="102"/>
      <c r="K21" s="168"/>
      <c r="L21" s="167"/>
      <c r="M21" s="168">
        <f t="shared" si="0"/>
        <v>999</v>
      </c>
      <c r="N21" s="167"/>
      <c r="O21" s="101"/>
      <c r="P21" s="170">
        <f t="shared" si="1"/>
        <v>0</v>
      </c>
      <c r="Q21" s="171">
        <f t="shared" si="2"/>
        <v>999</v>
      </c>
      <c r="R21" s="102"/>
    </row>
    <row r="22" spans="1:18" s="12" customFormat="1" ht="18.95" customHeight="1">
      <c r="A22" s="142">
        <v>16</v>
      </c>
      <c r="B22" s="100"/>
      <c r="C22" s="100"/>
      <c r="D22" s="101"/>
      <c r="E22" s="676"/>
      <c r="F22" s="166"/>
      <c r="G22" s="166"/>
      <c r="H22" s="101"/>
      <c r="I22" s="101"/>
      <c r="J22" s="102"/>
      <c r="K22" s="168"/>
      <c r="L22" s="167"/>
      <c r="M22" s="168">
        <f t="shared" si="0"/>
        <v>999</v>
      </c>
      <c r="N22" s="167"/>
      <c r="O22" s="101"/>
      <c r="P22" s="170">
        <f t="shared" si="1"/>
        <v>0</v>
      </c>
      <c r="Q22" s="171">
        <f t="shared" si="2"/>
        <v>999</v>
      </c>
      <c r="R22" s="102"/>
    </row>
    <row r="23" spans="1:18" s="12" customFormat="1" ht="18.95" customHeight="1">
      <c r="A23" s="142">
        <v>17</v>
      </c>
      <c r="B23" s="100"/>
      <c r="C23" s="100"/>
      <c r="D23" s="101"/>
      <c r="E23" s="676"/>
      <c r="F23" s="166"/>
      <c r="G23" s="166"/>
      <c r="H23" s="101"/>
      <c r="I23" s="101"/>
      <c r="J23" s="102"/>
      <c r="K23" s="168"/>
      <c r="L23" s="167"/>
      <c r="M23" s="168">
        <f t="shared" si="0"/>
        <v>999</v>
      </c>
      <c r="N23" s="167"/>
      <c r="O23" s="101"/>
      <c r="P23" s="170">
        <f t="shared" si="1"/>
        <v>0</v>
      </c>
      <c r="Q23" s="171">
        <f t="shared" si="2"/>
        <v>999</v>
      </c>
      <c r="R23" s="102"/>
    </row>
    <row r="24" spans="1:18" s="12" customFormat="1" ht="18.95" customHeight="1">
      <c r="A24" s="142">
        <v>18</v>
      </c>
      <c r="B24" s="100"/>
      <c r="C24" s="100"/>
      <c r="D24" s="101"/>
      <c r="E24" s="676"/>
      <c r="F24" s="166"/>
      <c r="G24" s="166"/>
      <c r="H24" s="101"/>
      <c r="I24" s="101"/>
      <c r="J24" s="102"/>
      <c r="K24" s="168"/>
      <c r="L24" s="167"/>
      <c r="M24" s="168">
        <f t="shared" si="0"/>
        <v>999</v>
      </c>
      <c r="N24" s="167"/>
      <c r="O24" s="101"/>
      <c r="P24" s="170">
        <f t="shared" si="1"/>
        <v>0</v>
      </c>
      <c r="Q24" s="171">
        <f t="shared" si="2"/>
        <v>999</v>
      </c>
      <c r="R24" s="102"/>
    </row>
    <row r="25" spans="1:18" s="12" customFormat="1" ht="18.95" customHeight="1">
      <c r="A25" s="142">
        <v>19</v>
      </c>
      <c r="B25" s="100"/>
      <c r="C25" s="100"/>
      <c r="D25" s="101"/>
      <c r="E25" s="676"/>
      <c r="F25" s="166"/>
      <c r="G25" s="166"/>
      <c r="H25" s="101"/>
      <c r="I25" s="101"/>
      <c r="J25" s="102"/>
      <c r="K25" s="168"/>
      <c r="L25" s="167"/>
      <c r="M25" s="168">
        <f t="shared" si="0"/>
        <v>999</v>
      </c>
      <c r="N25" s="167"/>
      <c r="O25" s="101"/>
      <c r="P25" s="170">
        <f t="shared" si="1"/>
        <v>0</v>
      </c>
      <c r="Q25" s="171">
        <f t="shared" si="2"/>
        <v>999</v>
      </c>
      <c r="R25" s="102"/>
    </row>
    <row r="26" spans="1:18" s="12" customFormat="1" ht="18.95" customHeight="1">
      <c r="A26" s="142">
        <v>20</v>
      </c>
      <c r="B26" s="100"/>
      <c r="C26" s="100"/>
      <c r="D26" s="101"/>
      <c r="E26" s="676"/>
      <c r="F26" s="166"/>
      <c r="G26" s="166"/>
      <c r="H26" s="101"/>
      <c r="I26" s="101"/>
      <c r="J26" s="102"/>
      <c r="K26" s="168"/>
      <c r="L26" s="167"/>
      <c r="M26" s="168">
        <f t="shared" si="0"/>
        <v>999</v>
      </c>
      <c r="N26" s="167"/>
      <c r="O26" s="101"/>
      <c r="P26" s="170">
        <f t="shared" si="1"/>
        <v>0</v>
      </c>
      <c r="Q26" s="171">
        <f t="shared" si="2"/>
        <v>999</v>
      </c>
      <c r="R26" s="102"/>
    </row>
    <row r="27" spans="1:18" s="12" customFormat="1" ht="18.95" customHeight="1">
      <c r="A27" s="142">
        <v>21</v>
      </c>
      <c r="B27" s="100"/>
      <c r="C27" s="100"/>
      <c r="D27" s="101"/>
      <c r="E27" s="676"/>
      <c r="F27" s="166"/>
      <c r="G27" s="166"/>
      <c r="H27" s="101"/>
      <c r="I27" s="101"/>
      <c r="J27" s="102"/>
      <c r="K27" s="168"/>
      <c r="L27" s="167"/>
      <c r="M27" s="168">
        <f t="shared" si="0"/>
        <v>999</v>
      </c>
      <c r="N27" s="167"/>
      <c r="O27" s="101"/>
      <c r="P27" s="170">
        <f t="shared" si="1"/>
        <v>0</v>
      </c>
      <c r="Q27" s="171">
        <f t="shared" si="2"/>
        <v>999</v>
      </c>
      <c r="R27" s="102"/>
    </row>
    <row r="28" spans="1:18" s="12" customFormat="1" ht="18.95" customHeight="1">
      <c r="A28" s="142">
        <v>22</v>
      </c>
      <c r="B28" s="100"/>
      <c r="C28" s="100"/>
      <c r="D28" s="101"/>
      <c r="E28" s="676"/>
      <c r="F28" s="166"/>
      <c r="G28" s="166"/>
      <c r="H28" s="101"/>
      <c r="I28" s="101"/>
      <c r="J28" s="102"/>
      <c r="K28" s="168"/>
      <c r="L28" s="167"/>
      <c r="M28" s="168">
        <f t="shared" si="0"/>
        <v>999</v>
      </c>
      <c r="N28" s="167"/>
      <c r="O28" s="101"/>
      <c r="P28" s="170">
        <f t="shared" si="1"/>
        <v>0</v>
      </c>
      <c r="Q28" s="171">
        <f t="shared" si="2"/>
        <v>999</v>
      </c>
      <c r="R28" s="102"/>
    </row>
    <row r="29" spans="1:18" s="12" customFormat="1" ht="18.95" customHeight="1">
      <c r="A29" s="142">
        <v>23</v>
      </c>
      <c r="B29" s="100"/>
      <c r="C29" s="100"/>
      <c r="D29" s="101"/>
      <c r="E29" s="676"/>
      <c r="F29" s="166"/>
      <c r="G29" s="166"/>
      <c r="H29" s="101"/>
      <c r="I29" s="101"/>
      <c r="J29" s="102"/>
      <c r="K29" s="168"/>
      <c r="L29" s="167"/>
      <c r="M29" s="168">
        <f t="shared" si="0"/>
        <v>999</v>
      </c>
      <c r="N29" s="167"/>
      <c r="O29" s="101"/>
      <c r="P29" s="170">
        <f t="shared" si="1"/>
        <v>0</v>
      </c>
      <c r="Q29" s="171">
        <f t="shared" si="2"/>
        <v>999</v>
      </c>
      <c r="R29" s="102"/>
    </row>
    <row r="30" spans="1:18" s="12" customFormat="1" ht="18.95" customHeight="1">
      <c r="A30" s="142">
        <v>24</v>
      </c>
      <c r="B30" s="100"/>
      <c r="C30" s="100"/>
      <c r="D30" s="101"/>
      <c r="E30" s="676"/>
      <c r="F30" s="166"/>
      <c r="G30" s="166"/>
      <c r="H30" s="101"/>
      <c r="I30" s="101"/>
      <c r="J30" s="102"/>
      <c r="K30" s="168"/>
      <c r="L30" s="167"/>
      <c r="M30" s="168">
        <f t="shared" si="0"/>
        <v>999</v>
      </c>
      <c r="N30" s="167"/>
      <c r="O30" s="101"/>
      <c r="P30" s="170">
        <f t="shared" si="1"/>
        <v>0</v>
      </c>
      <c r="Q30" s="171">
        <f t="shared" si="2"/>
        <v>999</v>
      </c>
      <c r="R30" s="102"/>
    </row>
    <row r="31" spans="1:18" s="12" customFormat="1" ht="18.95" customHeight="1">
      <c r="A31" s="142">
        <v>25</v>
      </c>
      <c r="B31" s="100"/>
      <c r="C31" s="100"/>
      <c r="D31" s="101"/>
      <c r="E31" s="676"/>
      <c r="F31" s="166"/>
      <c r="G31" s="166"/>
      <c r="H31" s="101"/>
      <c r="I31" s="101"/>
      <c r="J31" s="102"/>
      <c r="K31" s="168"/>
      <c r="L31" s="167"/>
      <c r="M31" s="168">
        <f t="shared" si="0"/>
        <v>999</v>
      </c>
      <c r="N31" s="167"/>
      <c r="O31" s="101"/>
      <c r="P31" s="170">
        <f t="shared" si="1"/>
        <v>0</v>
      </c>
      <c r="Q31" s="171">
        <f t="shared" si="2"/>
        <v>999</v>
      </c>
      <c r="R31" s="102"/>
    </row>
    <row r="32" spans="1:18" s="12" customFormat="1" ht="18.95" customHeight="1">
      <c r="A32" s="142">
        <v>26</v>
      </c>
      <c r="B32" s="100"/>
      <c r="C32" s="100"/>
      <c r="D32" s="101"/>
      <c r="E32" s="676"/>
      <c r="F32" s="166"/>
      <c r="G32" s="166"/>
      <c r="H32" s="101"/>
      <c r="I32" s="101"/>
      <c r="J32" s="102"/>
      <c r="K32" s="168"/>
      <c r="L32" s="167"/>
      <c r="M32" s="168">
        <f t="shared" si="0"/>
        <v>999</v>
      </c>
      <c r="N32" s="167"/>
      <c r="O32" s="101"/>
      <c r="P32" s="170">
        <f t="shared" si="1"/>
        <v>0</v>
      </c>
      <c r="Q32" s="171">
        <f t="shared" si="2"/>
        <v>999</v>
      </c>
      <c r="R32" s="102"/>
    </row>
    <row r="33" spans="1:18" s="12" customFormat="1" ht="18.95" customHeight="1">
      <c r="A33" s="142">
        <v>27</v>
      </c>
      <c r="B33" s="100"/>
      <c r="C33" s="100"/>
      <c r="D33" s="101"/>
      <c r="E33" s="676"/>
      <c r="F33" s="166"/>
      <c r="G33" s="166"/>
      <c r="H33" s="101"/>
      <c r="I33" s="101"/>
      <c r="J33" s="102"/>
      <c r="K33" s="168"/>
      <c r="L33" s="167"/>
      <c r="M33" s="168">
        <f t="shared" si="0"/>
        <v>999</v>
      </c>
      <c r="N33" s="167"/>
      <c r="O33" s="101"/>
      <c r="P33" s="170">
        <f t="shared" si="1"/>
        <v>0</v>
      </c>
      <c r="Q33" s="171">
        <f t="shared" si="2"/>
        <v>999</v>
      </c>
      <c r="R33" s="102"/>
    </row>
    <row r="34" spans="1:18" s="12" customFormat="1" ht="18.95" customHeight="1">
      <c r="A34" s="142">
        <v>28</v>
      </c>
      <c r="B34" s="100"/>
      <c r="C34" s="100"/>
      <c r="D34" s="101"/>
      <c r="E34" s="676"/>
      <c r="F34" s="166"/>
      <c r="G34" s="166"/>
      <c r="H34" s="101"/>
      <c r="I34" s="101"/>
      <c r="J34" s="102"/>
      <c r="K34" s="168"/>
      <c r="L34" s="167"/>
      <c r="M34" s="168">
        <f t="shared" si="0"/>
        <v>999</v>
      </c>
      <c r="N34" s="167"/>
      <c r="O34" s="101"/>
      <c r="P34" s="170">
        <f t="shared" si="1"/>
        <v>0</v>
      </c>
      <c r="Q34" s="171">
        <f t="shared" si="2"/>
        <v>999</v>
      </c>
      <c r="R34" s="102"/>
    </row>
    <row r="35" spans="1:18" s="12" customFormat="1" ht="18.95" customHeight="1">
      <c r="A35" s="142">
        <v>29</v>
      </c>
      <c r="B35" s="100"/>
      <c r="C35" s="100"/>
      <c r="D35" s="101"/>
      <c r="E35" s="676"/>
      <c r="F35" s="166"/>
      <c r="G35" s="166"/>
      <c r="H35" s="101"/>
      <c r="I35" s="101"/>
      <c r="J35" s="102"/>
      <c r="K35" s="168"/>
      <c r="L35" s="167"/>
      <c r="M35" s="168">
        <f t="shared" si="0"/>
        <v>999</v>
      </c>
      <c r="N35" s="167"/>
      <c r="O35" s="101"/>
      <c r="P35" s="170">
        <f t="shared" si="1"/>
        <v>0</v>
      </c>
      <c r="Q35" s="171">
        <f t="shared" si="2"/>
        <v>999</v>
      </c>
      <c r="R35" s="102"/>
    </row>
    <row r="36" spans="1:18" s="12" customFormat="1" ht="18.95" customHeight="1">
      <c r="A36" s="142">
        <v>30</v>
      </c>
      <c r="B36" s="100"/>
      <c r="C36" s="100"/>
      <c r="D36" s="101"/>
      <c r="E36" s="676"/>
      <c r="F36" s="166"/>
      <c r="G36" s="166"/>
      <c r="H36" s="101"/>
      <c r="I36" s="101"/>
      <c r="J36" s="102"/>
      <c r="K36" s="168"/>
      <c r="L36" s="167"/>
      <c r="M36" s="168">
        <f t="shared" si="0"/>
        <v>999</v>
      </c>
      <c r="N36" s="167"/>
      <c r="O36" s="101"/>
      <c r="P36" s="170">
        <f t="shared" si="1"/>
        <v>0</v>
      </c>
      <c r="Q36" s="171">
        <f t="shared" si="2"/>
        <v>999</v>
      </c>
      <c r="R36" s="102"/>
    </row>
    <row r="37" spans="1:18" s="12" customFormat="1" ht="18.95" customHeight="1">
      <c r="A37" s="142">
        <v>31</v>
      </c>
      <c r="B37" s="100"/>
      <c r="C37" s="100"/>
      <c r="D37" s="101"/>
      <c r="E37" s="676"/>
      <c r="F37" s="166"/>
      <c r="G37" s="166"/>
      <c r="H37" s="101"/>
      <c r="I37" s="101"/>
      <c r="J37" s="102"/>
      <c r="K37" s="168"/>
      <c r="L37" s="167"/>
      <c r="M37" s="168">
        <f t="shared" si="0"/>
        <v>999</v>
      </c>
      <c r="N37" s="167"/>
      <c r="O37" s="101"/>
      <c r="P37" s="170">
        <f t="shared" si="1"/>
        <v>0</v>
      </c>
      <c r="Q37" s="171">
        <f t="shared" si="2"/>
        <v>999</v>
      </c>
      <c r="R37" s="102"/>
    </row>
    <row r="38" spans="1:18" s="12" customFormat="1" ht="18.95" customHeight="1">
      <c r="A38" s="142">
        <v>32</v>
      </c>
      <c r="B38" s="100"/>
      <c r="C38" s="100"/>
      <c r="D38" s="101"/>
      <c r="E38" s="676"/>
      <c r="F38" s="166"/>
      <c r="G38" s="166"/>
      <c r="H38" s="101"/>
      <c r="I38" s="101"/>
      <c r="J38" s="102"/>
      <c r="K38" s="168"/>
      <c r="L38" s="167"/>
      <c r="M38" s="168">
        <f t="shared" si="0"/>
        <v>999</v>
      </c>
      <c r="N38" s="167"/>
      <c r="O38" s="101"/>
      <c r="P38" s="170">
        <f t="shared" si="1"/>
        <v>0</v>
      </c>
      <c r="Q38" s="171">
        <f t="shared" si="2"/>
        <v>999</v>
      </c>
      <c r="R38" s="102"/>
    </row>
    <row r="39" spans="1:18" s="12" customFormat="1" ht="18.95" customHeight="1">
      <c r="A39" s="142">
        <v>33</v>
      </c>
      <c r="B39" s="100"/>
      <c r="C39" s="100"/>
      <c r="D39" s="101"/>
      <c r="E39" s="676"/>
      <c r="F39" s="166"/>
      <c r="G39" s="166"/>
      <c r="H39" s="101"/>
      <c r="I39" s="101"/>
      <c r="J39" s="102"/>
      <c r="K39" s="168"/>
      <c r="L39" s="167"/>
      <c r="M39" s="168">
        <f t="shared" ref="M39:M70" si="3">IF(R39="",999,R39)</f>
        <v>999</v>
      </c>
      <c r="N39" s="167"/>
      <c r="O39" s="101"/>
      <c r="P39" s="170">
        <f t="shared" ref="P39:P70" si="4">IF(AND(H39&gt;0,OR(O39="QA",O39="DA",O39="WC")),H39,)</f>
        <v>0</v>
      </c>
      <c r="Q39" s="171">
        <f t="shared" ref="Q39:Q70" si="5">IF(O39="QA",1,IF(O39="DA",1,IF(O39="WC",2,IF(O39="MD",3,999))))</f>
        <v>999</v>
      </c>
      <c r="R39" s="102"/>
    </row>
    <row r="40" spans="1:18" s="12" customFormat="1" ht="18.95" customHeight="1">
      <c r="A40" s="142">
        <v>34</v>
      </c>
      <c r="B40" s="100"/>
      <c r="C40" s="100"/>
      <c r="D40" s="101"/>
      <c r="E40" s="676"/>
      <c r="F40" s="166"/>
      <c r="G40" s="166"/>
      <c r="H40" s="101"/>
      <c r="I40" s="101"/>
      <c r="J40" s="102"/>
      <c r="K40" s="168"/>
      <c r="L40" s="167"/>
      <c r="M40" s="168">
        <f t="shared" si="3"/>
        <v>999</v>
      </c>
      <c r="N40" s="167"/>
      <c r="O40" s="101"/>
      <c r="P40" s="170">
        <f t="shared" si="4"/>
        <v>0</v>
      </c>
      <c r="Q40" s="171">
        <f t="shared" si="5"/>
        <v>999</v>
      </c>
      <c r="R40" s="102"/>
    </row>
    <row r="41" spans="1:18" s="12" customFormat="1" ht="18.95" customHeight="1">
      <c r="A41" s="142">
        <v>35</v>
      </c>
      <c r="B41" s="100"/>
      <c r="C41" s="100"/>
      <c r="D41" s="101"/>
      <c r="E41" s="676"/>
      <c r="F41" s="166"/>
      <c r="G41" s="166"/>
      <c r="H41" s="101"/>
      <c r="I41" s="101"/>
      <c r="J41" s="102"/>
      <c r="K41" s="168"/>
      <c r="L41" s="167"/>
      <c r="M41" s="168">
        <f t="shared" si="3"/>
        <v>999</v>
      </c>
      <c r="N41" s="167"/>
      <c r="O41" s="101"/>
      <c r="P41" s="170">
        <f t="shared" si="4"/>
        <v>0</v>
      </c>
      <c r="Q41" s="171">
        <f t="shared" si="5"/>
        <v>999</v>
      </c>
      <c r="R41" s="102"/>
    </row>
    <row r="42" spans="1:18" s="12" customFormat="1" ht="18.95" customHeight="1">
      <c r="A42" s="142">
        <v>36</v>
      </c>
      <c r="B42" s="100"/>
      <c r="C42" s="100"/>
      <c r="D42" s="101"/>
      <c r="E42" s="676"/>
      <c r="F42" s="166"/>
      <c r="G42" s="166"/>
      <c r="H42" s="101"/>
      <c r="I42" s="101"/>
      <c r="J42" s="102"/>
      <c r="K42" s="168"/>
      <c r="L42" s="167"/>
      <c r="M42" s="168">
        <f t="shared" si="3"/>
        <v>999</v>
      </c>
      <c r="N42" s="167"/>
      <c r="O42" s="101"/>
      <c r="P42" s="170">
        <f t="shared" si="4"/>
        <v>0</v>
      </c>
      <c r="Q42" s="171">
        <f t="shared" si="5"/>
        <v>999</v>
      </c>
      <c r="R42" s="102"/>
    </row>
    <row r="43" spans="1:18" s="12" customFormat="1" ht="18.95" customHeight="1">
      <c r="A43" s="142">
        <v>37</v>
      </c>
      <c r="B43" s="100"/>
      <c r="C43" s="100"/>
      <c r="D43" s="101"/>
      <c r="E43" s="676"/>
      <c r="F43" s="166"/>
      <c r="G43" s="166"/>
      <c r="H43" s="101"/>
      <c r="I43" s="101"/>
      <c r="J43" s="102"/>
      <c r="K43" s="168"/>
      <c r="L43" s="167"/>
      <c r="M43" s="168">
        <f t="shared" si="3"/>
        <v>999</v>
      </c>
      <c r="N43" s="167"/>
      <c r="O43" s="101"/>
      <c r="P43" s="170">
        <f t="shared" si="4"/>
        <v>0</v>
      </c>
      <c r="Q43" s="171">
        <f t="shared" si="5"/>
        <v>999</v>
      </c>
      <c r="R43" s="102"/>
    </row>
    <row r="44" spans="1:18" s="12" customFormat="1" ht="18.95" customHeight="1">
      <c r="A44" s="142">
        <v>38</v>
      </c>
      <c r="B44" s="100"/>
      <c r="C44" s="100"/>
      <c r="D44" s="101"/>
      <c r="E44" s="676"/>
      <c r="F44" s="166"/>
      <c r="G44" s="166"/>
      <c r="H44" s="101"/>
      <c r="I44" s="101"/>
      <c r="J44" s="102"/>
      <c r="K44" s="168"/>
      <c r="L44" s="167"/>
      <c r="M44" s="168">
        <f t="shared" si="3"/>
        <v>999</v>
      </c>
      <c r="N44" s="167"/>
      <c r="O44" s="101"/>
      <c r="P44" s="170">
        <f t="shared" si="4"/>
        <v>0</v>
      </c>
      <c r="Q44" s="171">
        <f t="shared" si="5"/>
        <v>999</v>
      </c>
      <c r="R44" s="102"/>
    </row>
    <row r="45" spans="1:18" s="12" customFormat="1" ht="18.95" customHeight="1">
      <c r="A45" s="142">
        <v>39</v>
      </c>
      <c r="B45" s="100"/>
      <c r="C45" s="100"/>
      <c r="D45" s="101"/>
      <c r="E45" s="676"/>
      <c r="F45" s="166"/>
      <c r="G45" s="166"/>
      <c r="H45" s="101"/>
      <c r="I45" s="101"/>
      <c r="J45" s="102"/>
      <c r="K45" s="168"/>
      <c r="L45" s="167"/>
      <c r="M45" s="168">
        <f t="shared" si="3"/>
        <v>999</v>
      </c>
      <c r="N45" s="167"/>
      <c r="O45" s="101"/>
      <c r="P45" s="170">
        <f t="shared" si="4"/>
        <v>0</v>
      </c>
      <c r="Q45" s="171">
        <f t="shared" si="5"/>
        <v>999</v>
      </c>
      <c r="R45" s="102"/>
    </row>
    <row r="46" spans="1:18" s="12" customFormat="1" ht="18.95" customHeight="1">
      <c r="A46" s="142">
        <v>40</v>
      </c>
      <c r="B46" s="100"/>
      <c r="C46" s="100"/>
      <c r="D46" s="101"/>
      <c r="E46" s="676"/>
      <c r="F46" s="166"/>
      <c r="G46" s="166"/>
      <c r="H46" s="101"/>
      <c r="I46" s="101"/>
      <c r="J46" s="102"/>
      <c r="K46" s="168"/>
      <c r="L46" s="167"/>
      <c r="M46" s="168">
        <f t="shared" si="3"/>
        <v>999</v>
      </c>
      <c r="N46" s="167"/>
      <c r="O46" s="101"/>
      <c r="P46" s="170">
        <f t="shared" si="4"/>
        <v>0</v>
      </c>
      <c r="Q46" s="171">
        <f t="shared" si="5"/>
        <v>999</v>
      </c>
      <c r="R46" s="102"/>
    </row>
    <row r="47" spans="1:18" s="12" customFormat="1" ht="18.95" customHeight="1">
      <c r="A47" s="142">
        <v>41</v>
      </c>
      <c r="B47" s="100"/>
      <c r="C47" s="100"/>
      <c r="D47" s="101"/>
      <c r="E47" s="676"/>
      <c r="F47" s="166"/>
      <c r="G47" s="166"/>
      <c r="H47" s="101"/>
      <c r="I47" s="101"/>
      <c r="J47" s="102"/>
      <c r="K47" s="168"/>
      <c r="L47" s="167"/>
      <c r="M47" s="168">
        <f t="shared" si="3"/>
        <v>999</v>
      </c>
      <c r="N47" s="167"/>
      <c r="O47" s="101"/>
      <c r="P47" s="170">
        <f t="shared" si="4"/>
        <v>0</v>
      </c>
      <c r="Q47" s="171">
        <f t="shared" si="5"/>
        <v>999</v>
      </c>
      <c r="R47" s="102"/>
    </row>
    <row r="48" spans="1:18" s="12" customFormat="1" ht="18.95" customHeight="1">
      <c r="A48" s="142">
        <v>42</v>
      </c>
      <c r="B48" s="100"/>
      <c r="C48" s="100"/>
      <c r="D48" s="101"/>
      <c r="E48" s="676"/>
      <c r="F48" s="166"/>
      <c r="G48" s="166"/>
      <c r="H48" s="101"/>
      <c r="I48" s="101"/>
      <c r="J48" s="102"/>
      <c r="K48" s="168"/>
      <c r="L48" s="167"/>
      <c r="M48" s="168">
        <f t="shared" si="3"/>
        <v>999</v>
      </c>
      <c r="N48" s="167"/>
      <c r="O48" s="101"/>
      <c r="P48" s="170">
        <f t="shared" si="4"/>
        <v>0</v>
      </c>
      <c r="Q48" s="171">
        <f t="shared" si="5"/>
        <v>999</v>
      </c>
      <c r="R48" s="102"/>
    </row>
    <row r="49" spans="1:18" s="12" customFormat="1" ht="18.95" customHeight="1">
      <c r="A49" s="142">
        <v>43</v>
      </c>
      <c r="B49" s="100"/>
      <c r="C49" s="100"/>
      <c r="D49" s="101"/>
      <c r="E49" s="676"/>
      <c r="F49" s="166"/>
      <c r="G49" s="166"/>
      <c r="H49" s="101"/>
      <c r="I49" s="101"/>
      <c r="J49" s="102"/>
      <c r="K49" s="168"/>
      <c r="L49" s="167"/>
      <c r="M49" s="168">
        <f t="shared" si="3"/>
        <v>999</v>
      </c>
      <c r="N49" s="167"/>
      <c r="O49" s="101"/>
      <c r="P49" s="170">
        <f t="shared" si="4"/>
        <v>0</v>
      </c>
      <c r="Q49" s="171">
        <f t="shared" si="5"/>
        <v>999</v>
      </c>
      <c r="R49" s="102"/>
    </row>
    <row r="50" spans="1:18" s="12" customFormat="1" ht="18.95" customHeight="1">
      <c r="A50" s="142">
        <v>44</v>
      </c>
      <c r="B50" s="100"/>
      <c r="C50" s="100"/>
      <c r="D50" s="101"/>
      <c r="E50" s="676"/>
      <c r="F50" s="166"/>
      <c r="G50" s="166"/>
      <c r="H50" s="101"/>
      <c r="I50" s="101"/>
      <c r="J50" s="102"/>
      <c r="K50" s="168"/>
      <c r="L50" s="167"/>
      <c r="M50" s="168">
        <f t="shared" si="3"/>
        <v>999</v>
      </c>
      <c r="N50" s="167"/>
      <c r="O50" s="101"/>
      <c r="P50" s="170">
        <f t="shared" si="4"/>
        <v>0</v>
      </c>
      <c r="Q50" s="171">
        <f t="shared" si="5"/>
        <v>999</v>
      </c>
      <c r="R50" s="102"/>
    </row>
    <row r="51" spans="1:18" s="12" customFormat="1" ht="18.95" customHeight="1">
      <c r="A51" s="142">
        <v>45</v>
      </c>
      <c r="B51" s="100"/>
      <c r="C51" s="100"/>
      <c r="D51" s="101"/>
      <c r="E51" s="676"/>
      <c r="F51" s="166"/>
      <c r="G51" s="166"/>
      <c r="H51" s="101"/>
      <c r="I51" s="101"/>
      <c r="J51" s="102"/>
      <c r="K51" s="168"/>
      <c r="L51" s="167"/>
      <c r="M51" s="168">
        <f t="shared" si="3"/>
        <v>999</v>
      </c>
      <c r="N51" s="167"/>
      <c r="O51" s="101"/>
      <c r="P51" s="170">
        <f t="shared" si="4"/>
        <v>0</v>
      </c>
      <c r="Q51" s="171">
        <f t="shared" si="5"/>
        <v>999</v>
      </c>
      <c r="R51" s="102"/>
    </row>
    <row r="52" spans="1:18" s="12" customFormat="1" ht="18.95" customHeight="1">
      <c r="A52" s="142">
        <v>46</v>
      </c>
      <c r="B52" s="100"/>
      <c r="C52" s="100"/>
      <c r="D52" s="101"/>
      <c r="E52" s="676"/>
      <c r="F52" s="166"/>
      <c r="G52" s="166"/>
      <c r="H52" s="101"/>
      <c r="I52" s="101"/>
      <c r="J52" s="102"/>
      <c r="K52" s="168"/>
      <c r="L52" s="167"/>
      <c r="M52" s="168">
        <f t="shared" si="3"/>
        <v>999</v>
      </c>
      <c r="N52" s="167"/>
      <c r="O52" s="101"/>
      <c r="P52" s="170">
        <f t="shared" si="4"/>
        <v>0</v>
      </c>
      <c r="Q52" s="171">
        <f t="shared" si="5"/>
        <v>999</v>
      </c>
      <c r="R52" s="102"/>
    </row>
    <row r="53" spans="1:18" s="12" customFormat="1" ht="18.95" customHeight="1">
      <c r="A53" s="142">
        <v>47</v>
      </c>
      <c r="B53" s="100"/>
      <c r="C53" s="100"/>
      <c r="D53" s="101"/>
      <c r="E53" s="676"/>
      <c r="F53" s="166"/>
      <c r="G53" s="166"/>
      <c r="H53" s="101"/>
      <c r="I53" s="101"/>
      <c r="J53" s="102"/>
      <c r="K53" s="168"/>
      <c r="L53" s="167"/>
      <c r="M53" s="168">
        <f t="shared" si="3"/>
        <v>999</v>
      </c>
      <c r="N53" s="167"/>
      <c r="O53" s="101"/>
      <c r="P53" s="170">
        <f t="shared" si="4"/>
        <v>0</v>
      </c>
      <c r="Q53" s="171">
        <f t="shared" si="5"/>
        <v>999</v>
      </c>
      <c r="R53" s="102"/>
    </row>
    <row r="54" spans="1:18" s="12" customFormat="1" ht="18.95" customHeight="1">
      <c r="A54" s="142">
        <v>48</v>
      </c>
      <c r="B54" s="100"/>
      <c r="C54" s="100"/>
      <c r="D54" s="101"/>
      <c r="E54" s="676"/>
      <c r="F54" s="166"/>
      <c r="G54" s="166"/>
      <c r="H54" s="101"/>
      <c r="I54" s="101"/>
      <c r="J54" s="102"/>
      <c r="K54" s="168"/>
      <c r="L54" s="167"/>
      <c r="M54" s="168">
        <f t="shared" si="3"/>
        <v>999</v>
      </c>
      <c r="N54" s="167"/>
      <c r="O54" s="101"/>
      <c r="P54" s="170">
        <f t="shared" si="4"/>
        <v>0</v>
      </c>
      <c r="Q54" s="171">
        <f t="shared" si="5"/>
        <v>999</v>
      </c>
      <c r="R54" s="102"/>
    </row>
    <row r="55" spans="1:18" s="12" customFormat="1" ht="18.95" customHeight="1">
      <c r="A55" s="142">
        <v>49</v>
      </c>
      <c r="B55" s="100"/>
      <c r="C55" s="100"/>
      <c r="D55" s="101"/>
      <c r="E55" s="676"/>
      <c r="F55" s="166"/>
      <c r="G55" s="166"/>
      <c r="H55" s="101"/>
      <c r="I55" s="101"/>
      <c r="J55" s="102"/>
      <c r="K55" s="168"/>
      <c r="L55" s="167"/>
      <c r="M55" s="168">
        <f t="shared" si="3"/>
        <v>999</v>
      </c>
      <c r="N55" s="167"/>
      <c r="O55" s="101"/>
      <c r="P55" s="170">
        <f t="shared" si="4"/>
        <v>0</v>
      </c>
      <c r="Q55" s="171">
        <f t="shared" si="5"/>
        <v>999</v>
      </c>
      <c r="R55" s="102"/>
    </row>
    <row r="56" spans="1:18" s="12" customFormat="1" ht="18.95" customHeight="1">
      <c r="A56" s="142">
        <v>50</v>
      </c>
      <c r="B56" s="100"/>
      <c r="C56" s="100"/>
      <c r="D56" s="101"/>
      <c r="E56" s="676"/>
      <c r="F56" s="166"/>
      <c r="G56" s="166"/>
      <c r="H56" s="101"/>
      <c r="I56" s="101"/>
      <c r="J56" s="102"/>
      <c r="K56" s="168"/>
      <c r="L56" s="167"/>
      <c r="M56" s="168">
        <f t="shared" si="3"/>
        <v>999</v>
      </c>
      <c r="N56" s="167"/>
      <c r="O56" s="101"/>
      <c r="P56" s="170">
        <f t="shared" si="4"/>
        <v>0</v>
      </c>
      <c r="Q56" s="171">
        <f t="shared" si="5"/>
        <v>999</v>
      </c>
      <c r="R56" s="102"/>
    </row>
    <row r="57" spans="1:18" s="12" customFormat="1" ht="18.95" customHeight="1">
      <c r="A57" s="142">
        <v>51</v>
      </c>
      <c r="B57" s="100"/>
      <c r="C57" s="100"/>
      <c r="D57" s="101"/>
      <c r="E57" s="676"/>
      <c r="F57" s="166"/>
      <c r="G57" s="166"/>
      <c r="H57" s="101"/>
      <c r="I57" s="101"/>
      <c r="J57" s="102"/>
      <c r="K57" s="168"/>
      <c r="L57" s="167"/>
      <c r="M57" s="168">
        <f t="shared" si="3"/>
        <v>999</v>
      </c>
      <c r="N57" s="167"/>
      <c r="O57" s="101"/>
      <c r="P57" s="170">
        <f t="shared" si="4"/>
        <v>0</v>
      </c>
      <c r="Q57" s="171">
        <f t="shared" si="5"/>
        <v>999</v>
      </c>
      <c r="R57" s="102"/>
    </row>
    <row r="58" spans="1:18" s="12" customFormat="1" ht="18.95" customHeight="1">
      <c r="A58" s="142">
        <v>52</v>
      </c>
      <c r="B58" s="100"/>
      <c r="C58" s="100"/>
      <c r="D58" s="101"/>
      <c r="E58" s="676"/>
      <c r="F58" s="166"/>
      <c r="G58" s="166"/>
      <c r="H58" s="101"/>
      <c r="I58" s="101"/>
      <c r="J58" s="102"/>
      <c r="K58" s="168"/>
      <c r="L58" s="167"/>
      <c r="M58" s="168">
        <f t="shared" si="3"/>
        <v>999</v>
      </c>
      <c r="N58" s="167"/>
      <c r="O58" s="101"/>
      <c r="P58" s="170">
        <f t="shared" si="4"/>
        <v>0</v>
      </c>
      <c r="Q58" s="171">
        <f t="shared" si="5"/>
        <v>999</v>
      </c>
      <c r="R58" s="102"/>
    </row>
    <row r="59" spans="1:18" s="12" customFormat="1" ht="18.95" customHeight="1">
      <c r="A59" s="142">
        <v>53</v>
      </c>
      <c r="B59" s="100"/>
      <c r="C59" s="100"/>
      <c r="D59" s="101"/>
      <c r="E59" s="676"/>
      <c r="F59" s="166"/>
      <c r="G59" s="166"/>
      <c r="H59" s="101"/>
      <c r="I59" s="101"/>
      <c r="J59" s="102"/>
      <c r="K59" s="168"/>
      <c r="L59" s="167"/>
      <c r="M59" s="168">
        <f t="shared" si="3"/>
        <v>999</v>
      </c>
      <c r="N59" s="167"/>
      <c r="O59" s="101"/>
      <c r="P59" s="170">
        <f t="shared" si="4"/>
        <v>0</v>
      </c>
      <c r="Q59" s="171">
        <f t="shared" si="5"/>
        <v>999</v>
      </c>
      <c r="R59" s="102"/>
    </row>
    <row r="60" spans="1:18" s="12" customFormat="1" ht="18.95" customHeight="1">
      <c r="A60" s="142">
        <v>54</v>
      </c>
      <c r="B60" s="100"/>
      <c r="C60" s="100"/>
      <c r="D60" s="101"/>
      <c r="E60" s="676"/>
      <c r="F60" s="166"/>
      <c r="G60" s="166"/>
      <c r="H60" s="101"/>
      <c r="I60" s="101"/>
      <c r="J60" s="102"/>
      <c r="K60" s="168"/>
      <c r="L60" s="167"/>
      <c r="M60" s="168">
        <f t="shared" si="3"/>
        <v>999</v>
      </c>
      <c r="N60" s="167"/>
      <c r="O60" s="101"/>
      <c r="P60" s="170">
        <f t="shared" si="4"/>
        <v>0</v>
      </c>
      <c r="Q60" s="171">
        <f t="shared" si="5"/>
        <v>999</v>
      </c>
      <c r="R60" s="102"/>
    </row>
    <row r="61" spans="1:18" s="12" customFormat="1" ht="18.95" customHeight="1">
      <c r="A61" s="142">
        <v>55</v>
      </c>
      <c r="B61" s="100"/>
      <c r="C61" s="100"/>
      <c r="D61" s="101"/>
      <c r="E61" s="676"/>
      <c r="F61" s="166"/>
      <c r="G61" s="166"/>
      <c r="H61" s="101"/>
      <c r="I61" s="101"/>
      <c r="J61" s="102"/>
      <c r="K61" s="168"/>
      <c r="L61" s="167"/>
      <c r="M61" s="168">
        <f t="shared" si="3"/>
        <v>999</v>
      </c>
      <c r="N61" s="167"/>
      <c r="O61" s="101"/>
      <c r="P61" s="170">
        <f t="shared" si="4"/>
        <v>0</v>
      </c>
      <c r="Q61" s="171">
        <f t="shared" si="5"/>
        <v>999</v>
      </c>
      <c r="R61" s="102"/>
    </row>
    <row r="62" spans="1:18" s="12" customFormat="1" ht="18.95" customHeight="1">
      <c r="A62" s="142">
        <v>56</v>
      </c>
      <c r="B62" s="100"/>
      <c r="C62" s="100"/>
      <c r="D62" s="101"/>
      <c r="E62" s="676"/>
      <c r="F62" s="166"/>
      <c r="G62" s="166"/>
      <c r="H62" s="101"/>
      <c r="I62" s="101"/>
      <c r="J62" s="102"/>
      <c r="K62" s="168"/>
      <c r="L62" s="167"/>
      <c r="M62" s="168">
        <f t="shared" si="3"/>
        <v>999</v>
      </c>
      <c r="N62" s="167"/>
      <c r="O62" s="101"/>
      <c r="P62" s="170">
        <f t="shared" si="4"/>
        <v>0</v>
      </c>
      <c r="Q62" s="171">
        <f t="shared" si="5"/>
        <v>999</v>
      </c>
      <c r="R62" s="102"/>
    </row>
    <row r="63" spans="1:18" s="12" customFormat="1" ht="18.95" customHeight="1">
      <c r="A63" s="142">
        <v>57</v>
      </c>
      <c r="B63" s="100"/>
      <c r="C63" s="100"/>
      <c r="D63" s="101"/>
      <c r="E63" s="676"/>
      <c r="F63" s="166"/>
      <c r="G63" s="166"/>
      <c r="H63" s="101"/>
      <c r="I63" s="101"/>
      <c r="J63" s="102"/>
      <c r="K63" s="168"/>
      <c r="L63" s="167"/>
      <c r="M63" s="168">
        <f t="shared" si="3"/>
        <v>999</v>
      </c>
      <c r="N63" s="167"/>
      <c r="O63" s="101"/>
      <c r="P63" s="170">
        <f t="shared" si="4"/>
        <v>0</v>
      </c>
      <c r="Q63" s="171">
        <f t="shared" si="5"/>
        <v>999</v>
      </c>
      <c r="R63" s="102"/>
    </row>
    <row r="64" spans="1:18" s="12" customFormat="1" ht="18.95" customHeight="1">
      <c r="A64" s="142">
        <v>58</v>
      </c>
      <c r="B64" s="100"/>
      <c r="C64" s="100"/>
      <c r="D64" s="101"/>
      <c r="E64" s="676"/>
      <c r="F64" s="166"/>
      <c r="G64" s="166"/>
      <c r="H64" s="101"/>
      <c r="I64" s="101"/>
      <c r="J64" s="102"/>
      <c r="K64" s="168"/>
      <c r="L64" s="167"/>
      <c r="M64" s="168">
        <f t="shared" si="3"/>
        <v>999</v>
      </c>
      <c r="N64" s="167"/>
      <c r="O64" s="101"/>
      <c r="P64" s="170">
        <f t="shared" si="4"/>
        <v>0</v>
      </c>
      <c r="Q64" s="171">
        <f t="shared" si="5"/>
        <v>999</v>
      </c>
      <c r="R64" s="102"/>
    </row>
    <row r="65" spans="1:18" s="12" customFormat="1" ht="18.95" customHeight="1">
      <c r="A65" s="142">
        <v>59</v>
      </c>
      <c r="B65" s="100"/>
      <c r="C65" s="100"/>
      <c r="D65" s="101"/>
      <c r="E65" s="676"/>
      <c r="F65" s="166"/>
      <c r="G65" s="166"/>
      <c r="H65" s="101"/>
      <c r="I65" s="101"/>
      <c r="J65" s="102"/>
      <c r="K65" s="168"/>
      <c r="L65" s="167"/>
      <c r="M65" s="168">
        <f t="shared" si="3"/>
        <v>999</v>
      </c>
      <c r="N65" s="167"/>
      <c r="O65" s="101"/>
      <c r="P65" s="170">
        <f t="shared" si="4"/>
        <v>0</v>
      </c>
      <c r="Q65" s="171">
        <f t="shared" si="5"/>
        <v>999</v>
      </c>
      <c r="R65" s="102"/>
    </row>
    <row r="66" spans="1:18" s="12" customFormat="1" ht="18.95" customHeight="1">
      <c r="A66" s="142">
        <v>60</v>
      </c>
      <c r="B66" s="100"/>
      <c r="C66" s="100"/>
      <c r="D66" s="101"/>
      <c r="E66" s="676"/>
      <c r="F66" s="166"/>
      <c r="G66" s="166"/>
      <c r="H66" s="101"/>
      <c r="I66" s="101"/>
      <c r="J66" s="102"/>
      <c r="K66" s="168"/>
      <c r="L66" s="167"/>
      <c r="M66" s="168">
        <f t="shared" si="3"/>
        <v>999</v>
      </c>
      <c r="N66" s="167"/>
      <c r="O66" s="101"/>
      <c r="P66" s="170">
        <f t="shared" si="4"/>
        <v>0</v>
      </c>
      <c r="Q66" s="171">
        <f t="shared" si="5"/>
        <v>999</v>
      </c>
      <c r="R66" s="102"/>
    </row>
    <row r="67" spans="1:18" s="12" customFormat="1" ht="18.95" customHeight="1">
      <c r="A67" s="142">
        <v>61</v>
      </c>
      <c r="B67" s="100"/>
      <c r="C67" s="100"/>
      <c r="D67" s="101"/>
      <c r="E67" s="676"/>
      <c r="F67" s="166"/>
      <c r="G67" s="166"/>
      <c r="H67" s="101"/>
      <c r="I67" s="101"/>
      <c r="J67" s="102"/>
      <c r="K67" s="168"/>
      <c r="L67" s="167"/>
      <c r="M67" s="168">
        <f t="shared" si="3"/>
        <v>999</v>
      </c>
      <c r="N67" s="167"/>
      <c r="O67" s="101"/>
      <c r="P67" s="170">
        <f t="shared" si="4"/>
        <v>0</v>
      </c>
      <c r="Q67" s="171">
        <f t="shared" si="5"/>
        <v>999</v>
      </c>
      <c r="R67" s="102"/>
    </row>
    <row r="68" spans="1:18" s="12" customFormat="1" ht="18.95" customHeight="1">
      <c r="A68" s="142">
        <v>62</v>
      </c>
      <c r="B68" s="100"/>
      <c r="C68" s="100"/>
      <c r="D68" s="101"/>
      <c r="E68" s="676"/>
      <c r="F68" s="166"/>
      <c r="G68" s="166"/>
      <c r="H68" s="101"/>
      <c r="I68" s="101"/>
      <c r="J68" s="102"/>
      <c r="K68" s="168"/>
      <c r="L68" s="167"/>
      <c r="M68" s="168">
        <f t="shared" si="3"/>
        <v>999</v>
      </c>
      <c r="N68" s="167"/>
      <c r="O68" s="101"/>
      <c r="P68" s="170">
        <f t="shared" si="4"/>
        <v>0</v>
      </c>
      <c r="Q68" s="171">
        <f t="shared" si="5"/>
        <v>999</v>
      </c>
      <c r="R68" s="102"/>
    </row>
    <row r="69" spans="1:18" s="12" customFormat="1" ht="18.95" customHeight="1">
      <c r="A69" s="142">
        <v>63</v>
      </c>
      <c r="B69" s="100"/>
      <c r="C69" s="100"/>
      <c r="D69" s="101"/>
      <c r="E69" s="676"/>
      <c r="F69" s="166"/>
      <c r="G69" s="166"/>
      <c r="H69" s="101"/>
      <c r="I69" s="101"/>
      <c r="J69" s="102"/>
      <c r="K69" s="168"/>
      <c r="L69" s="167"/>
      <c r="M69" s="168">
        <f t="shared" si="3"/>
        <v>999</v>
      </c>
      <c r="N69" s="167"/>
      <c r="O69" s="101"/>
      <c r="P69" s="170">
        <f t="shared" si="4"/>
        <v>0</v>
      </c>
      <c r="Q69" s="171">
        <f t="shared" si="5"/>
        <v>999</v>
      </c>
      <c r="R69" s="102"/>
    </row>
    <row r="70" spans="1:18" s="12" customFormat="1" ht="18.95" customHeight="1">
      <c r="A70" s="142">
        <v>64</v>
      </c>
      <c r="B70" s="100"/>
      <c r="C70" s="100"/>
      <c r="D70" s="101"/>
      <c r="E70" s="676"/>
      <c r="F70" s="166"/>
      <c r="G70" s="166"/>
      <c r="H70" s="101"/>
      <c r="I70" s="101"/>
      <c r="J70" s="102"/>
      <c r="K70" s="168"/>
      <c r="L70" s="167"/>
      <c r="M70" s="168">
        <f t="shared" si="3"/>
        <v>999</v>
      </c>
      <c r="N70" s="167"/>
      <c r="O70" s="101"/>
      <c r="P70" s="170">
        <f t="shared" si="4"/>
        <v>0</v>
      </c>
      <c r="Q70" s="171">
        <f t="shared" si="5"/>
        <v>999</v>
      </c>
      <c r="R70" s="102"/>
    </row>
    <row r="71" spans="1:18" s="12" customFormat="1" ht="18.95" customHeight="1">
      <c r="A71" s="142">
        <v>65</v>
      </c>
      <c r="B71" s="100"/>
      <c r="C71" s="100"/>
      <c r="D71" s="101"/>
      <c r="E71" s="676"/>
      <c r="F71" s="166"/>
      <c r="G71" s="166"/>
      <c r="H71" s="101"/>
      <c r="I71" s="101"/>
      <c r="J71" s="102"/>
      <c r="K71" s="168"/>
      <c r="L71" s="167"/>
      <c r="M71" s="168">
        <f t="shared" ref="M71:M102" si="6">IF(R71="",999,R71)</f>
        <v>999</v>
      </c>
      <c r="N71" s="167"/>
      <c r="O71" s="101"/>
      <c r="P71" s="170">
        <f t="shared" ref="P71:P102" si="7">IF(AND(H71&gt;0,OR(O71="QA",O71="DA",O71="WC")),H71,)</f>
        <v>0</v>
      </c>
      <c r="Q71" s="171">
        <f t="shared" ref="Q71:Q102" si="8">IF(O71="QA",1,IF(O71="DA",1,IF(O71="WC",2,IF(O71="MD",3,999))))</f>
        <v>999</v>
      </c>
      <c r="R71" s="102"/>
    </row>
    <row r="72" spans="1:18" s="12" customFormat="1" ht="18.95" customHeight="1">
      <c r="A72" s="142">
        <v>66</v>
      </c>
      <c r="B72" s="100"/>
      <c r="C72" s="100"/>
      <c r="D72" s="101"/>
      <c r="E72" s="676"/>
      <c r="F72" s="166"/>
      <c r="G72" s="166"/>
      <c r="H72" s="101"/>
      <c r="I72" s="101"/>
      <c r="J72" s="102"/>
      <c r="K72" s="168"/>
      <c r="L72" s="167"/>
      <c r="M72" s="168">
        <f t="shared" si="6"/>
        <v>999</v>
      </c>
      <c r="N72" s="167"/>
      <c r="O72" s="101"/>
      <c r="P72" s="170">
        <f t="shared" si="7"/>
        <v>0</v>
      </c>
      <c r="Q72" s="171">
        <f t="shared" si="8"/>
        <v>999</v>
      </c>
      <c r="R72" s="102"/>
    </row>
    <row r="73" spans="1:18" s="12" customFormat="1" ht="18.95" customHeight="1">
      <c r="A73" s="142">
        <v>67</v>
      </c>
      <c r="B73" s="100"/>
      <c r="C73" s="100"/>
      <c r="D73" s="101"/>
      <c r="E73" s="676"/>
      <c r="F73" s="166"/>
      <c r="G73" s="166"/>
      <c r="H73" s="101"/>
      <c r="I73" s="101"/>
      <c r="J73" s="102"/>
      <c r="K73" s="168"/>
      <c r="L73" s="167"/>
      <c r="M73" s="168">
        <f t="shared" si="6"/>
        <v>999</v>
      </c>
      <c r="N73" s="167"/>
      <c r="O73" s="101"/>
      <c r="P73" s="170">
        <f t="shared" si="7"/>
        <v>0</v>
      </c>
      <c r="Q73" s="171">
        <f t="shared" si="8"/>
        <v>999</v>
      </c>
      <c r="R73" s="102"/>
    </row>
    <row r="74" spans="1:18" s="12" customFormat="1" ht="18.95" customHeight="1">
      <c r="A74" s="142">
        <v>68</v>
      </c>
      <c r="B74" s="100"/>
      <c r="C74" s="100"/>
      <c r="D74" s="101"/>
      <c r="E74" s="676"/>
      <c r="F74" s="166"/>
      <c r="G74" s="166"/>
      <c r="H74" s="101"/>
      <c r="I74" s="101"/>
      <c r="J74" s="102"/>
      <c r="K74" s="168"/>
      <c r="L74" s="167"/>
      <c r="M74" s="168">
        <f t="shared" si="6"/>
        <v>999</v>
      </c>
      <c r="N74" s="167"/>
      <c r="O74" s="101"/>
      <c r="P74" s="170">
        <f t="shared" si="7"/>
        <v>0</v>
      </c>
      <c r="Q74" s="171">
        <f t="shared" si="8"/>
        <v>999</v>
      </c>
      <c r="R74" s="102"/>
    </row>
    <row r="75" spans="1:18" s="12" customFormat="1" ht="18.95" customHeight="1">
      <c r="A75" s="142">
        <v>69</v>
      </c>
      <c r="B75" s="100"/>
      <c r="C75" s="100"/>
      <c r="D75" s="101"/>
      <c r="E75" s="676"/>
      <c r="F75" s="166"/>
      <c r="G75" s="166"/>
      <c r="H75" s="101"/>
      <c r="I75" s="101"/>
      <c r="J75" s="102"/>
      <c r="K75" s="168"/>
      <c r="L75" s="167"/>
      <c r="M75" s="168">
        <f t="shared" si="6"/>
        <v>999</v>
      </c>
      <c r="N75" s="167"/>
      <c r="O75" s="101"/>
      <c r="P75" s="170">
        <f t="shared" si="7"/>
        <v>0</v>
      </c>
      <c r="Q75" s="171">
        <f t="shared" si="8"/>
        <v>999</v>
      </c>
      <c r="R75" s="102"/>
    </row>
    <row r="76" spans="1:18" s="12" customFormat="1" ht="18.95" customHeight="1">
      <c r="A76" s="142">
        <v>70</v>
      </c>
      <c r="B76" s="100"/>
      <c r="C76" s="100"/>
      <c r="D76" s="101"/>
      <c r="E76" s="676"/>
      <c r="F76" s="166"/>
      <c r="G76" s="166"/>
      <c r="H76" s="101"/>
      <c r="I76" s="101"/>
      <c r="J76" s="102"/>
      <c r="K76" s="168"/>
      <c r="L76" s="167"/>
      <c r="M76" s="168">
        <f t="shared" si="6"/>
        <v>999</v>
      </c>
      <c r="N76" s="167"/>
      <c r="O76" s="101"/>
      <c r="P76" s="170">
        <f t="shared" si="7"/>
        <v>0</v>
      </c>
      <c r="Q76" s="171">
        <f t="shared" si="8"/>
        <v>999</v>
      </c>
      <c r="R76" s="102"/>
    </row>
    <row r="77" spans="1:18" s="12" customFormat="1" ht="18.95" customHeight="1">
      <c r="A77" s="142">
        <v>71</v>
      </c>
      <c r="B77" s="100"/>
      <c r="C77" s="100"/>
      <c r="D77" s="101"/>
      <c r="E77" s="676"/>
      <c r="F77" s="166"/>
      <c r="G77" s="166"/>
      <c r="H77" s="101"/>
      <c r="I77" s="101"/>
      <c r="J77" s="102"/>
      <c r="K77" s="168"/>
      <c r="L77" s="167"/>
      <c r="M77" s="168">
        <f t="shared" si="6"/>
        <v>999</v>
      </c>
      <c r="N77" s="167"/>
      <c r="O77" s="101"/>
      <c r="P77" s="170">
        <f t="shared" si="7"/>
        <v>0</v>
      </c>
      <c r="Q77" s="171">
        <f t="shared" si="8"/>
        <v>999</v>
      </c>
      <c r="R77" s="102"/>
    </row>
    <row r="78" spans="1:18" s="12" customFormat="1" ht="18.95" customHeight="1">
      <c r="A78" s="142">
        <v>72</v>
      </c>
      <c r="B78" s="100"/>
      <c r="C78" s="100"/>
      <c r="D78" s="101"/>
      <c r="E78" s="676"/>
      <c r="F78" s="166"/>
      <c r="G78" s="166"/>
      <c r="H78" s="101"/>
      <c r="I78" s="101"/>
      <c r="J78" s="102"/>
      <c r="K78" s="168"/>
      <c r="L78" s="167"/>
      <c r="M78" s="168">
        <f t="shared" si="6"/>
        <v>999</v>
      </c>
      <c r="N78" s="167"/>
      <c r="O78" s="101"/>
      <c r="P78" s="170">
        <f t="shared" si="7"/>
        <v>0</v>
      </c>
      <c r="Q78" s="171">
        <f t="shared" si="8"/>
        <v>999</v>
      </c>
      <c r="R78" s="102"/>
    </row>
    <row r="79" spans="1:18" s="12" customFormat="1" ht="18.95" customHeight="1">
      <c r="A79" s="142">
        <v>73</v>
      </c>
      <c r="B79" s="100"/>
      <c r="C79" s="100"/>
      <c r="D79" s="101"/>
      <c r="E79" s="676"/>
      <c r="F79" s="166"/>
      <c r="G79" s="166"/>
      <c r="H79" s="101"/>
      <c r="I79" s="101"/>
      <c r="J79" s="102"/>
      <c r="K79" s="168"/>
      <c r="L79" s="167"/>
      <c r="M79" s="168">
        <f t="shared" si="6"/>
        <v>999</v>
      </c>
      <c r="N79" s="167"/>
      <c r="O79" s="101"/>
      <c r="P79" s="170">
        <f t="shared" si="7"/>
        <v>0</v>
      </c>
      <c r="Q79" s="171">
        <f t="shared" si="8"/>
        <v>999</v>
      </c>
      <c r="R79" s="102"/>
    </row>
    <row r="80" spans="1:18" s="12" customFormat="1" ht="18.95" customHeight="1">
      <c r="A80" s="142">
        <v>74</v>
      </c>
      <c r="B80" s="100"/>
      <c r="C80" s="100"/>
      <c r="D80" s="101"/>
      <c r="E80" s="676"/>
      <c r="F80" s="166"/>
      <c r="G80" s="166"/>
      <c r="H80" s="101"/>
      <c r="I80" s="101"/>
      <c r="J80" s="102"/>
      <c r="K80" s="168"/>
      <c r="L80" s="167"/>
      <c r="M80" s="168">
        <f t="shared" si="6"/>
        <v>999</v>
      </c>
      <c r="N80" s="167"/>
      <c r="O80" s="101"/>
      <c r="P80" s="170">
        <f t="shared" si="7"/>
        <v>0</v>
      </c>
      <c r="Q80" s="171">
        <f t="shared" si="8"/>
        <v>999</v>
      </c>
      <c r="R80" s="102"/>
    </row>
    <row r="81" spans="1:18" s="12" customFormat="1" ht="18.95" customHeight="1">
      <c r="A81" s="142">
        <v>75</v>
      </c>
      <c r="B81" s="100"/>
      <c r="C81" s="100"/>
      <c r="D81" s="101"/>
      <c r="E81" s="676"/>
      <c r="F81" s="166"/>
      <c r="G81" s="166"/>
      <c r="H81" s="101"/>
      <c r="I81" s="101"/>
      <c r="J81" s="102"/>
      <c r="K81" s="168"/>
      <c r="L81" s="167"/>
      <c r="M81" s="168">
        <f t="shared" si="6"/>
        <v>999</v>
      </c>
      <c r="N81" s="167"/>
      <c r="O81" s="101"/>
      <c r="P81" s="170">
        <f t="shared" si="7"/>
        <v>0</v>
      </c>
      <c r="Q81" s="171">
        <f t="shared" si="8"/>
        <v>999</v>
      </c>
      <c r="R81" s="102"/>
    </row>
    <row r="82" spans="1:18" s="12" customFormat="1" ht="18.95" customHeight="1">
      <c r="A82" s="142">
        <v>76</v>
      </c>
      <c r="B82" s="100"/>
      <c r="C82" s="100"/>
      <c r="D82" s="101"/>
      <c r="E82" s="676"/>
      <c r="F82" s="166"/>
      <c r="G82" s="166"/>
      <c r="H82" s="101"/>
      <c r="I82" s="101"/>
      <c r="J82" s="102"/>
      <c r="K82" s="168"/>
      <c r="L82" s="167"/>
      <c r="M82" s="168">
        <f t="shared" si="6"/>
        <v>999</v>
      </c>
      <c r="N82" s="167"/>
      <c r="O82" s="101"/>
      <c r="P82" s="170">
        <f t="shared" si="7"/>
        <v>0</v>
      </c>
      <c r="Q82" s="171">
        <f t="shared" si="8"/>
        <v>999</v>
      </c>
      <c r="R82" s="102"/>
    </row>
    <row r="83" spans="1:18" s="12" customFormat="1" ht="18.95" customHeight="1">
      <c r="A83" s="142">
        <v>77</v>
      </c>
      <c r="B83" s="100"/>
      <c r="C83" s="100"/>
      <c r="D83" s="101"/>
      <c r="E83" s="676"/>
      <c r="F83" s="166"/>
      <c r="G83" s="166"/>
      <c r="H83" s="101"/>
      <c r="I83" s="101"/>
      <c r="J83" s="102"/>
      <c r="K83" s="168"/>
      <c r="L83" s="167"/>
      <c r="M83" s="168">
        <f t="shared" si="6"/>
        <v>999</v>
      </c>
      <c r="N83" s="167"/>
      <c r="O83" s="101"/>
      <c r="P83" s="170">
        <f t="shared" si="7"/>
        <v>0</v>
      </c>
      <c r="Q83" s="171">
        <f t="shared" si="8"/>
        <v>999</v>
      </c>
      <c r="R83" s="102"/>
    </row>
    <row r="84" spans="1:18" s="12" customFormat="1" ht="18.95" customHeight="1">
      <c r="A84" s="142">
        <v>78</v>
      </c>
      <c r="B84" s="100"/>
      <c r="C84" s="100"/>
      <c r="D84" s="101"/>
      <c r="E84" s="676"/>
      <c r="F84" s="166"/>
      <c r="G84" s="166"/>
      <c r="H84" s="101"/>
      <c r="I84" s="101"/>
      <c r="J84" s="102"/>
      <c r="K84" s="168"/>
      <c r="L84" s="167"/>
      <c r="M84" s="168">
        <f t="shared" si="6"/>
        <v>999</v>
      </c>
      <c r="N84" s="167"/>
      <c r="O84" s="101"/>
      <c r="P84" s="170">
        <f t="shared" si="7"/>
        <v>0</v>
      </c>
      <c r="Q84" s="171">
        <f t="shared" si="8"/>
        <v>999</v>
      </c>
      <c r="R84" s="102"/>
    </row>
    <row r="85" spans="1:18" s="12" customFormat="1" ht="18.95" customHeight="1">
      <c r="A85" s="142">
        <v>79</v>
      </c>
      <c r="B85" s="100"/>
      <c r="C85" s="100"/>
      <c r="D85" s="101"/>
      <c r="E85" s="676"/>
      <c r="F85" s="166"/>
      <c r="G85" s="166"/>
      <c r="H85" s="101"/>
      <c r="I85" s="101"/>
      <c r="J85" s="102"/>
      <c r="K85" s="168"/>
      <c r="L85" s="167"/>
      <c r="M85" s="168">
        <f t="shared" si="6"/>
        <v>999</v>
      </c>
      <c r="N85" s="167"/>
      <c r="O85" s="101"/>
      <c r="P85" s="170">
        <f t="shared" si="7"/>
        <v>0</v>
      </c>
      <c r="Q85" s="171">
        <f t="shared" si="8"/>
        <v>999</v>
      </c>
      <c r="R85" s="102"/>
    </row>
    <row r="86" spans="1:18" s="12" customFormat="1" ht="18.95" customHeight="1">
      <c r="A86" s="142">
        <v>80</v>
      </c>
      <c r="B86" s="100"/>
      <c r="C86" s="100"/>
      <c r="D86" s="101"/>
      <c r="E86" s="676"/>
      <c r="F86" s="166"/>
      <c r="G86" s="166"/>
      <c r="H86" s="101"/>
      <c r="I86" s="101"/>
      <c r="J86" s="102"/>
      <c r="K86" s="168"/>
      <c r="L86" s="167"/>
      <c r="M86" s="168">
        <f t="shared" si="6"/>
        <v>999</v>
      </c>
      <c r="N86" s="167"/>
      <c r="O86" s="101"/>
      <c r="P86" s="170">
        <f t="shared" si="7"/>
        <v>0</v>
      </c>
      <c r="Q86" s="171">
        <f t="shared" si="8"/>
        <v>999</v>
      </c>
      <c r="R86" s="102"/>
    </row>
    <row r="87" spans="1:18" s="12" customFormat="1" ht="18.95" customHeight="1">
      <c r="A87" s="142">
        <v>81</v>
      </c>
      <c r="B87" s="100"/>
      <c r="C87" s="100"/>
      <c r="D87" s="101"/>
      <c r="E87" s="676"/>
      <c r="F87" s="166"/>
      <c r="G87" s="166"/>
      <c r="H87" s="101"/>
      <c r="I87" s="101"/>
      <c r="J87" s="102"/>
      <c r="K87" s="168"/>
      <c r="L87" s="167"/>
      <c r="M87" s="168">
        <f t="shared" si="6"/>
        <v>999</v>
      </c>
      <c r="N87" s="167"/>
      <c r="O87" s="101"/>
      <c r="P87" s="170">
        <f t="shared" si="7"/>
        <v>0</v>
      </c>
      <c r="Q87" s="171">
        <f t="shared" si="8"/>
        <v>999</v>
      </c>
      <c r="R87" s="102"/>
    </row>
    <row r="88" spans="1:18" s="12" customFormat="1" ht="18.95" customHeight="1">
      <c r="A88" s="142">
        <v>82</v>
      </c>
      <c r="B88" s="100"/>
      <c r="C88" s="100"/>
      <c r="D88" s="101"/>
      <c r="E88" s="676"/>
      <c r="F88" s="166"/>
      <c r="G88" s="166"/>
      <c r="H88" s="101"/>
      <c r="I88" s="101"/>
      <c r="J88" s="102"/>
      <c r="K88" s="168"/>
      <c r="L88" s="167"/>
      <c r="M88" s="168">
        <f t="shared" si="6"/>
        <v>999</v>
      </c>
      <c r="N88" s="167"/>
      <c r="O88" s="101"/>
      <c r="P88" s="170">
        <f t="shared" si="7"/>
        <v>0</v>
      </c>
      <c r="Q88" s="171">
        <f t="shared" si="8"/>
        <v>999</v>
      </c>
      <c r="R88" s="102"/>
    </row>
    <row r="89" spans="1:18" s="12" customFormat="1" ht="18.95" customHeight="1">
      <c r="A89" s="142">
        <v>83</v>
      </c>
      <c r="B89" s="100"/>
      <c r="C89" s="100"/>
      <c r="D89" s="101"/>
      <c r="E89" s="676"/>
      <c r="F89" s="166"/>
      <c r="G89" s="166"/>
      <c r="H89" s="101"/>
      <c r="I89" s="101"/>
      <c r="J89" s="102"/>
      <c r="K89" s="168"/>
      <c r="L89" s="167"/>
      <c r="M89" s="168">
        <f t="shared" si="6"/>
        <v>999</v>
      </c>
      <c r="N89" s="167"/>
      <c r="O89" s="101"/>
      <c r="P89" s="170">
        <f t="shared" si="7"/>
        <v>0</v>
      </c>
      <c r="Q89" s="171">
        <f t="shared" si="8"/>
        <v>999</v>
      </c>
      <c r="R89" s="102"/>
    </row>
    <row r="90" spans="1:18" s="12" customFormat="1" ht="18.95" customHeight="1">
      <c r="A90" s="142">
        <v>84</v>
      </c>
      <c r="B90" s="100"/>
      <c r="C90" s="100"/>
      <c r="D90" s="101"/>
      <c r="E90" s="676"/>
      <c r="F90" s="166"/>
      <c r="G90" s="166"/>
      <c r="H90" s="101"/>
      <c r="I90" s="101"/>
      <c r="J90" s="102"/>
      <c r="K90" s="168"/>
      <c r="L90" s="167"/>
      <c r="M90" s="168">
        <f t="shared" si="6"/>
        <v>999</v>
      </c>
      <c r="N90" s="167"/>
      <c r="O90" s="101"/>
      <c r="P90" s="170">
        <f t="shared" si="7"/>
        <v>0</v>
      </c>
      <c r="Q90" s="171">
        <f t="shared" si="8"/>
        <v>999</v>
      </c>
      <c r="R90" s="102"/>
    </row>
    <row r="91" spans="1:18" s="12" customFormat="1" ht="18.95" customHeight="1">
      <c r="A91" s="142">
        <v>85</v>
      </c>
      <c r="B91" s="100"/>
      <c r="C91" s="100"/>
      <c r="D91" s="101"/>
      <c r="E91" s="676"/>
      <c r="F91" s="166"/>
      <c r="G91" s="166"/>
      <c r="H91" s="101"/>
      <c r="I91" s="101"/>
      <c r="J91" s="102"/>
      <c r="K91" s="168"/>
      <c r="L91" s="167"/>
      <c r="M91" s="168">
        <f t="shared" si="6"/>
        <v>999</v>
      </c>
      <c r="N91" s="167"/>
      <c r="O91" s="101"/>
      <c r="P91" s="170">
        <f t="shared" si="7"/>
        <v>0</v>
      </c>
      <c r="Q91" s="171">
        <f t="shared" si="8"/>
        <v>999</v>
      </c>
      <c r="R91" s="102"/>
    </row>
    <row r="92" spans="1:18" s="12" customFormat="1" ht="18.95" customHeight="1">
      <c r="A92" s="142">
        <v>86</v>
      </c>
      <c r="B92" s="100"/>
      <c r="C92" s="100"/>
      <c r="D92" s="101"/>
      <c r="E92" s="676"/>
      <c r="F92" s="166"/>
      <c r="G92" s="166"/>
      <c r="H92" s="101"/>
      <c r="I92" s="101"/>
      <c r="J92" s="102"/>
      <c r="K92" s="168"/>
      <c r="L92" s="167"/>
      <c r="M92" s="168">
        <f t="shared" si="6"/>
        <v>999</v>
      </c>
      <c r="N92" s="167"/>
      <c r="O92" s="101"/>
      <c r="P92" s="170">
        <f t="shared" si="7"/>
        <v>0</v>
      </c>
      <c r="Q92" s="171">
        <f t="shared" si="8"/>
        <v>999</v>
      </c>
      <c r="R92" s="102"/>
    </row>
    <row r="93" spans="1:18" s="12" customFormat="1" ht="18.95" customHeight="1">
      <c r="A93" s="142">
        <v>87</v>
      </c>
      <c r="B93" s="100"/>
      <c r="C93" s="100"/>
      <c r="D93" s="101"/>
      <c r="E93" s="676"/>
      <c r="F93" s="166"/>
      <c r="G93" s="166"/>
      <c r="H93" s="101"/>
      <c r="I93" s="101"/>
      <c r="J93" s="102"/>
      <c r="K93" s="168"/>
      <c r="L93" s="167"/>
      <c r="M93" s="168">
        <f t="shared" si="6"/>
        <v>999</v>
      </c>
      <c r="N93" s="167"/>
      <c r="O93" s="101"/>
      <c r="P93" s="170">
        <f t="shared" si="7"/>
        <v>0</v>
      </c>
      <c r="Q93" s="171">
        <f t="shared" si="8"/>
        <v>999</v>
      </c>
      <c r="R93" s="102"/>
    </row>
    <row r="94" spans="1:18" s="12" customFormat="1" ht="18.95" customHeight="1">
      <c r="A94" s="142">
        <v>88</v>
      </c>
      <c r="B94" s="100"/>
      <c r="C94" s="100"/>
      <c r="D94" s="101"/>
      <c r="E94" s="676"/>
      <c r="F94" s="166"/>
      <c r="G94" s="166"/>
      <c r="H94" s="101"/>
      <c r="I94" s="101"/>
      <c r="J94" s="102"/>
      <c r="K94" s="168"/>
      <c r="L94" s="167"/>
      <c r="M94" s="168">
        <f t="shared" si="6"/>
        <v>999</v>
      </c>
      <c r="N94" s="167"/>
      <c r="O94" s="101"/>
      <c r="P94" s="170">
        <f t="shared" si="7"/>
        <v>0</v>
      </c>
      <c r="Q94" s="171">
        <f t="shared" si="8"/>
        <v>999</v>
      </c>
      <c r="R94" s="102"/>
    </row>
    <row r="95" spans="1:18" s="12" customFormat="1" ht="18.95" customHeight="1">
      <c r="A95" s="142">
        <v>89</v>
      </c>
      <c r="B95" s="100"/>
      <c r="C95" s="100"/>
      <c r="D95" s="101"/>
      <c r="E95" s="676"/>
      <c r="F95" s="166"/>
      <c r="G95" s="166"/>
      <c r="H95" s="101"/>
      <c r="I95" s="101"/>
      <c r="J95" s="102"/>
      <c r="K95" s="168"/>
      <c r="L95" s="167"/>
      <c r="M95" s="168">
        <f t="shared" si="6"/>
        <v>999</v>
      </c>
      <c r="N95" s="167"/>
      <c r="O95" s="101"/>
      <c r="P95" s="170">
        <f t="shared" si="7"/>
        <v>0</v>
      </c>
      <c r="Q95" s="171">
        <f t="shared" si="8"/>
        <v>999</v>
      </c>
      <c r="R95" s="102"/>
    </row>
    <row r="96" spans="1:18" s="12" customFormat="1" ht="18.95" customHeight="1">
      <c r="A96" s="142">
        <v>90</v>
      </c>
      <c r="B96" s="100"/>
      <c r="C96" s="100"/>
      <c r="D96" s="101"/>
      <c r="E96" s="676"/>
      <c r="F96" s="166"/>
      <c r="G96" s="166"/>
      <c r="H96" s="101"/>
      <c r="I96" s="101"/>
      <c r="J96" s="102"/>
      <c r="K96" s="168"/>
      <c r="L96" s="167"/>
      <c r="M96" s="168">
        <f t="shared" si="6"/>
        <v>999</v>
      </c>
      <c r="N96" s="167"/>
      <c r="O96" s="101"/>
      <c r="P96" s="170">
        <f t="shared" si="7"/>
        <v>0</v>
      </c>
      <c r="Q96" s="171">
        <f t="shared" si="8"/>
        <v>999</v>
      </c>
      <c r="R96" s="102"/>
    </row>
    <row r="97" spans="1:18" s="12" customFormat="1" ht="18.95" customHeight="1">
      <c r="A97" s="142">
        <v>91</v>
      </c>
      <c r="B97" s="100"/>
      <c r="C97" s="100"/>
      <c r="D97" s="101"/>
      <c r="E97" s="676"/>
      <c r="F97" s="166"/>
      <c r="G97" s="166"/>
      <c r="H97" s="101"/>
      <c r="I97" s="101"/>
      <c r="J97" s="102"/>
      <c r="K97" s="168"/>
      <c r="L97" s="167"/>
      <c r="M97" s="168">
        <f t="shared" si="6"/>
        <v>999</v>
      </c>
      <c r="N97" s="167"/>
      <c r="O97" s="101"/>
      <c r="P97" s="170">
        <f t="shared" si="7"/>
        <v>0</v>
      </c>
      <c r="Q97" s="171">
        <f t="shared" si="8"/>
        <v>999</v>
      </c>
      <c r="R97" s="102"/>
    </row>
    <row r="98" spans="1:18" s="12" customFormat="1" ht="18.95" customHeight="1">
      <c r="A98" s="142">
        <v>92</v>
      </c>
      <c r="B98" s="100"/>
      <c r="C98" s="100"/>
      <c r="D98" s="101"/>
      <c r="E98" s="676"/>
      <c r="F98" s="166"/>
      <c r="G98" s="166"/>
      <c r="H98" s="101"/>
      <c r="I98" s="101"/>
      <c r="J98" s="102"/>
      <c r="K98" s="168"/>
      <c r="L98" s="167"/>
      <c r="M98" s="168">
        <f t="shared" si="6"/>
        <v>999</v>
      </c>
      <c r="N98" s="167"/>
      <c r="O98" s="101"/>
      <c r="P98" s="170">
        <f t="shared" si="7"/>
        <v>0</v>
      </c>
      <c r="Q98" s="171">
        <f t="shared" si="8"/>
        <v>999</v>
      </c>
      <c r="R98" s="102"/>
    </row>
    <row r="99" spans="1:18" s="12" customFormat="1" ht="18.95" customHeight="1">
      <c r="A99" s="142">
        <v>93</v>
      </c>
      <c r="B99" s="100"/>
      <c r="C99" s="100"/>
      <c r="D99" s="101"/>
      <c r="E99" s="676"/>
      <c r="F99" s="166"/>
      <c r="G99" s="166"/>
      <c r="H99" s="101"/>
      <c r="I99" s="101"/>
      <c r="J99" s="102"/>
      <c r="K99" s="168"/>
      <c r="L99" s="167"/>
      <c r="M99" s="168">
        <f t="shared" si="6"/>
        <v>999</v>
      </c>
      <c r="N99" s="167"/>
      <c r="O99" s="101"/>
      <c r="P99" s="170">
        <f t="shared" si="7"/>
        <v>0</v>
      </c>
      <c r="Q99" s="171">
        <f t="shared" si="8"/>
        <v>999</v>
      </c>
      <c r="R99" s="102"/>
    </row>
    <row r="100" spans="1:18" s="12" customFormat="1" ht="18.95" customHeight="1">
      <c r="A100" s="142">
        <v>94</v>
      </c>
      <c r="B100" s="100"/>
      <c r="C100" s="100"/>
      <c r="D100" s="101"/>
      <c r="E100" s="676"/>
      <c r="F100" s="166"/>
      <c r="G100" s="166"/>
      <c r="H100" s="101"/>
      <c r="I100" s="101"/>
      <c r="J100" s="102"/>
      <c r="K100" s="168"/>
      <c r="L100" s="167"/>
      <c r="M100" s="168">
        <f t="shared" si="6"/>
        <v>999</v>
      </c>
      <c r="N100" s="167"/>
      <c r="O100" s="101"/>
      <c r="P100" s="170">
        <f t="shared" si="7"/>
        <v>0</v>
      </c>
      <c r="Q100" s="171">
        <f t="shared" si="8"/>
        <v>999</v>
      </c>
      <c r="R100" s="102"/>
    </row>
    <row r="101" spans="1:18" s="12" customFormat="1" ht="18.95" customHeight="1">
      <c r="A101" s="142">
        <v>95</v>
      </c>
      <c r="B101" s="100"/>
      <c r="C101" s="100"/>
      <c r="D101" s="101"/>
      <c r="E101" s="676"/>
      <c r="F101" s="166"/>
      <c r="G101" s="166"/>
      <c r="H101" s="101"/>
      <c r="I101" s="101"/>
      <c r="J101" s="102"/>
      <c r="K101" s="168"/>
      <c r="L101" s="167"/>
      <c r="M101" s="168">
        <f t="shared" si="6"/>
        <v>999</v>
      </c>
      <c r="N101" s="167"/>
      <c r="O101" s="101"/>
      <c r="P101" s="170">
        <f t="shared" si="7"/>
        <v>0</v>
      </c>
      <c r="Q101" s="171">
        <f t="shared" si="8"/>
        <v>999</v>
      </c>
      <c r="R101" s="102"/>
    </row>
    <row r="102" spans="1:18" s="12" customFormat="1" ht="18.95" customHeight="1">
      <c r="A102" s="142">
        <v>96</v>
      </c>
      <c r="B102" s="100"/>
      <c r="C102" s="100"/>
      <c r="D102" s="101"/>
      <c r="E102" s="676"/>
      <c r="F102" s="166"/>
      <c r="G102" s="166"/>
      <c r="H102" s="101"/>
      <c r="I102" s="101"/>
      <c r="J102" s="102"/>
      <c r="K102" s="168"/>
      <c r="L102" s="167"/>
      <c r="M102" s="168">
        <f t="shared" si="6"/>
        <v>999</v>
      </c>
      <c r="N102" s="167"/>
      <c r="O102" s="101"/>
      <c r="P102" s="170">
        <f t="shared" si="7"/>
        <v>0</v>
      </c>
      <c r="Q102" s="171">
        <f t="shared" si="8"/>
        <v>999</v>
      </c>
      <c r="R102" s="102"/>
    </row>
    <row r="103" spans="1:18" s="12" customFormat="1" ht="18.95" customHeight="1">
      <c r="A103" s="142">
        <v>97</v>
      </c>
      <c r="B103" s="100"/>
      <c r="C103" s="100"/>
      <c r="D103" s="101"/>
      <c r="E103" s="676"/>
      <c r="F103" s="166"/>
      <c r="G103" s="166"/>
      <c r="H103" s="101"/>
      <c r="I103" s="101"/>
      <c r="J103" s="102"/>
      <c r="K103" s="168"/>
      <c r="L103" s="167"/>
      <c r="M103" s="168">
        <f t="shared" ref="M103:M134" si="9">IF(R103="",999,R103)</f>
        <v>999</v>
      </c>
      <c r="N103" s="167"/>
      <c r="O103" s="101"/>
      <c r="P103" s="170">
        <f t="shared" ref="P103:P134" si="10">IF(AND(H103&gt;0,OR(O103="QA",O103="DA",O103="WC")),H103,)</f>
        <v>0</v>
      </c>
      <c r="Q103" s="171">
        <f t="shared" ref="Q103:Q134" si="11">IF(O103="QA",1,IF(O103="DA",1,IF(O103="WC",2,IF(O103="MD",3,999))))</f>
        <v>999</v>
      </c>
      <c r="R103" s="102"/>
    </row>
    <row r="104" spans="1:18" s="12" customFormat="1" ht="18.95" customHeight="1">
      <c r="A104" s="142">
        <v>98</v>
      </c>
      <c r="B104" s="100"/>
      <c r="C104" s="100"/>
      <c r="D104" s="101"/>
      <c r="E104" s="676"/>
      <c r="F104" s="166"/>
      <c r="G104" s="166"/>
      <c r="H104" s="101"/>
      <c r="I104" s="101"/>
      <c r="J104" s="102"/>
      <c r="K104" s="168"/>
      <c r="L104" s="167"/>
      <c r="M104" s="168">
        <f t="shared" si="9"/>
        <v>999</v>
      </c>
      <c r="N104" s="167"/>
      <c r="O104" s="101"/>
      <c r="P104" s="170">
        <f t="shared" si="10"/>
        <v>0</v>
      </c>
      <c r="Q104" s="171">
        <f t="shared" si="11"/>
        <v>999</v>
      </c>
      <c r="R104" s="102"/>
    </row>
    <row r="105" spans="1:18" s="12" customFormat="1" ht="18.95" customHeight="1">
      <c r="A105" s="142">
        <v>99</v>
      </c>
      <c r="B105" s="100"/>
      <c r="C105" s="100"/>
      <c r="D105" s="101"/>
      <c r="E105" s="676"/>
      <c r="F105" s="166"/>
      <c r="G105" s="166"/>
      <c r="H105" s="101"/>
      <c r="I105" s="101"/>
      <c r="J105" s="102"/>
      <c r="K105" s="168"/>
      <c r="L105" s="167"/>
      <c r="M105" s="168">
        <f t="shared" si="9"/>
        <v>999</v>
      </c>
      <c r="N105" s="167"/>
      <c r="O105" s="101"/>
      <c r="P105" s="170">
        <f t="shared" si="10"/>
        <v>0</v>
      </c>
      <c r="Q105" s="171">
        <f t="shared" si="11"/>
        <v>999</v>
      </c>
      <c r="R105" s="102"/>
    </row>
    <row r="106" spans="1:18" s="12" customFormat="1" ht="18.95" customHeight="1">
      <c r="A106" s="142">
        <v>100</v>
      </c>
      <c r="B106" s="100"/>
      <c r="C106" s="100"/>
      <c r="D106" s="101"/>
      <c r="E106" s="676"/>
      <c r="F106" s="166"/>
      <c r="G106" s="166"/>
      <c r="H106" s="101"/>
      <c r="I106" s="101"/>
      <c r="J106" s="102"/>
      <c r="K106" s="168"/>
      <c r="L106" s="167"/>
      <c r="M106" s="168">
        <f t="shared" si="9"/>
        <v>999</v>
      </c>
      <c r="N106" s="167"/>
      <c r="O106" s="101"/>
      <c r="P106" s="170">
        <f t="shared" si="10"/>
        <v>0</v>
      </c>
      <c r="Q106" s="171">
        <f t="shared" si="11"/>
        <v>999</v>
      </c>
      <c r="R106" s="102"/>
    </row>
    <row r="107" spans="1:18" s="12" customFormat="1" ht="18.95" customHeight="1">
      <c r="A107" s="142">
        <v>101</v>
      </c>
      <c r="B107" s="100"/>
      <c r="C107" s="100"/>
      <c r="D107" s="101"/>
      <c r="E107" s="676"/>
      <c r="F107" s="166"/>
      <c r="G107" s="166"/>
      <c r="H107" s="101"/>
      <c r="I107" s="101"/>
      <c r="J107" s="102"/>
      <c r="K107" s="168"/>
      <c r="L107" s="167"/>
      <c r="M107" s="168">
        <f t="shared" si="9"/>
        <v>999</v>
      </c>
      <c r="N107" s="167"/>
      <c r="O107" s="101"/>
      <c r="P107" s="170">
        <f t="shared" si="10"/>
        <v>0</v>
      </c>
      <c r="Q107" s="171">
        <f t="shared" si="11"/>
        <v>999</v>
      </c>
      <c r="R107" s="102"/>
    </row>
    <row r="108" spans="1:18" s="12" customFormat="1" ht="18.95" customHeight="1">
      <c r="A108" s="142">
        <v>102</v>
      </c>
      <c r="B108" s="100"/>
      <c r="C108" s="100"/>
      <c r="D108" s="101"/>
      <c r="E108" s="676"/>
      <c r="F108" s="166"/>
      <c r="G108" s="166"/>
      <c r="H108" s="101"/>
      <c r="I108" s="101"/>
      <c r="J108" s="102"/>
      <c r="K108" s="168"/>
      <c r="L108" s="167"/>
      <c r="M108" s="168">
        <f t="shared" si="9"/>
        <v>999</v>
      </c>
      <c r="N108" s="167"/>
      <c r="O108" s="101"/>
      <c r="P108" s="170">
        <f t="shared" si="10"/>
        <v>0</v>
      </c>
      <c r="Q108" s="171">
        <f t="shared" si="11"/>
        <v>999</v>
      </c>
      <c r="R108" s="102"/>
    </row>
    <row r="109" spans="1:18" s="12" customFormat="1" ht="18.95" customHeight="1">
      <c r="A109" s="142">
        <v>103</v>
      </c>
      <c r="B109" s="100"/>
      <c r="C109" s="100"/>
      <c r="D109" s="101"/>
      <c r="E109" s="676"/>
      <c r="F109" s="166"/>
      <c r="G109" s="166"/>
      <c r="H109" s="101"/>
      <c r="I109" s="101"/>
      <c r="J109" s="102"/>
      <c r="K109" s="168"/>
      <c r="L109" s="167"/>
      <c r="M109" s="168">
        <f t="shared" si="9"/>
        <v>999</v>
      </c>
      <c r="N109" s="167"/>
      <c r="O109" s="101"/>
      <c r="P109" s="170">
        <f t="shared" si="10"/>
        <v>0</v>
      </c>
      <c r="Q109" s="171">
        <f t="shared" si="11"/>
        <v>999</v>
      </c>
      <c r="R109" s="102"/>
    </row>
    <row r="110" spans="1:18" s="12" customFormat="1" ht="18.95" customHeight="1">
      <c r="A110" s="142">
        <v>104</v>
      </c>
      <c r="B110" s="100"/>
      <c r="C110" s="100"/>
      <c r="D110" s="101"/>
      <c r="E110" s="676"/>
      <c r="F110" s="166"/>
      <c r="G110" s="166"/>
      <c r="H110" s="101"/>
      <c r="I110" s="101"/>
      <c r="J110" s="102"/>
      <c r="K110" s="168"/>
      <c r="L110" s="167"/>
      <c r="M110" s="168">
        <f t="shared" si="9"/>
        <v>999</v>
      </c>
      <c r="N110" s="167"/>
      <c r="O110" s="101"/>
      <c r="P110" s="170">
        <f t="shared" si="10"/>
        <v>0</v>
      </c>
      <c r="Q110" s="171">
        <f t="shared" si="11"/>
        <v>999</v>
      </c>
      <c r="R110" s="102"/>
    </row>
    <row r="111" spans="1:18" s="12" customFormat="1" ht="18.95" customHeight="1">
      <c r="A111" s="142">
        <v>105</v>
      </c>
      <c r="B111" s="100"/>
      <c r="C111" s="100"/>
      <c r="D111" s="101"/>
      <c r="E111" s="676"/>
      <c r="F111" s="166"/>
      <c r="G111" s="166"/>
      <c r="H111" s="101"/>
      <c r="I111" s="101"/>
      <c r="J111" s="102"/>
      <c r="K111" s="168"/>
      <c r="L111" s="167"/>
      <c r="M111" s="168">
        <f t="shared" si="9"/>
        <v>999</v>
      </c>
      <c r="N111" s="167"/>
      <c r="O111" s="101"/>
      <c r="P111" s="170">
        <f t="shared" si="10"/>
        <v>0</v>
      </c>
      <c r="Q111" s="171">
        <f t="shared" si="11"/>
        <v>999</v>
      </c>
      <c r="R111" s="102"/>
    </row>
    <row r="112" spans="1:18" s="12" customFormat="1" ht="18.95" customHeight="1">
      <c r="A112" s="142">
        <v>106</v>
      </c>
      <c r="B112" s="100"/>
      <c r="C112" s="100"/>
      <c r="D112" s="101"/>
      <c r="E112" s="676"/>
      <c r="F112" s="166"/>
      <c r="G112" s="166"/>
      <c r="H112" s="101"/>
      <c r="I112" s="101"/>
      <c r="J112" s="102"/>
      <c r="K112" s="168"/>
      <c r="L112" s="167"/>
      <c r="M112" s="168">
        <f t="shared" si="9"/>
        <v>999</v>
      </c>
      <c r="N112" s="167"/>
      <c r="O112" s="101"/>
      <c r="P112" s="170">
        <f t="shared" si="10"/>
        <v>0</v>
      </c>
      <c r="Q112" s="171">
        <f t="shared" si="11"/>
        <v>999</v>
      </c>
      <c r="R112" s="102"/>
    </row>
    <row r="113" spans="1:18" s="12" customFormat="1" ht="18.95" customHeight="1">
      <c r="A113" s="142">
        <v>107</v>
      </c>
      <c r="B113" s="100"/>
      <c r="C113" s="100"/>
      <c r="D113" s="101"/>
      <c r="E113" s="676"/>
      <c r="F113" s="166"/>
      <c r="G113" s="166"/>
      <c r="H113" s="101"/>
      <c r="I113" s="101"/>
      <c r="J113" s="102"/>
      <c r="K113" s="168"/>
      <c r="L113" s="167"/>
      <c r="M113" s="168">
        <f t="shared" si="9"/>
        <v>999</v>
      </c>
      <c r="N113" s="167"/>
      <c r="O113" s="101"/>
      <c r="P113" s="170">
        <f t="shared" si="10"/>
        <v>0</v>
      </c>
      <c r="Q113" s="171">
        <f t="shared" si="11"/>
        <v>999</v>
      </c>
      <c r="R113" s="102"/>
    </row>
    <row r="114" spans="1:18" s="12" customFormat="1" ht="18.95" customHeight="1">
      <c r="A114" s="142">
        <v>108</v>
      </c>
      <c r="B114" s="100"/>
      <c r="C114" s="100"/>
      <c r="D114" s="101"/>
      <c r="E114" s="676"/>
      <c r="F114" s="166"/>
      <c r="G114" s="166"/>
      <c r="H114" s="101"/>
      <c r="I114" s="101"/>
      <c r="J114" s="102"/>
      <c r="K114" s="168"/>
      <c r="L114" s="167"/>
      <c r="M114" s="168">
        <f t="shared" si="9"/>
        <v>999</v>
      </c>
      <c r="N114" s="167"/>
      <c r="O114" s="101"/>
      <c r="P114" s="170">
        <f t="shared" si="10"/>
        <v>0</v>
      </c>
      <c r="Q114" s="171">
        <f t="shared" si="11"/>
        <v>999</v>
      </c>
      <c r="R114" s="102"/>
    </row>
    <row r="115" spans="1:18" s="12" customFormat="1" ht="18.95" customHeight="1">
      <c r="A115" s="142">
        <v>109</v>
      </c>
      <c r="B115" s="100"/>
      <c r="C115" s="100"/>
      <c r="D115" s="101"/>
      <c r="E115" s="676"/>
      <c r="F115" s="166"/>
      <c r="G115" s="166"/>
      <c r="H115" s="101"/>
      <c r="I115" s="101"/>
      <c r="J115" s="102"/>
      <c r="K115" s="168"/>
      <c r="L115" s="167"/>
      <c r="M115" s="168">
        <f t="shared" si="9"/>
        <v>999</v>
      </c>
      <c r="N115" s="167"/>
      <c r="O115" s="101"/>
      <c r="P115" s="170">
        <f t="shared" si="10"/>
        <v>0</v>
      </c>
      <c r="Q115" s="171">
        <f t="shared" si="11"/>
        <v>999</v>
      </c>
      <c r="R115" s="102"/>
    </row>
    <row r="116" spans="1:18" s="12" customFormat="1" ht="18.95" customHeight="1">
      <c r="A116" s="142">
        <v>110</v>
      </c>
      <c r="B116" s="100"/>
      <c r="C116" s="100"/>
      <c r="D116" s="101"/>
      <c r="E116" s="676"/>
      <c r="F116" s="166"/>
      <c r="G116" s="166"/>
      <c r="H116" s="101"/>
      <c r="I116" s="101"/>
      <c r="J116" s="102"/>
      <c r="K116" s="168"/>
      <c r="L116" s="167"/>
      <c r="M116" s="168">
        <f t="shared" si="9"/>
        <v>999</v>
      </c>
      <c r="N116" s="167"/>
      <c r="O116" s="101"/>
      <c r="P116" s="170">
        <f t="shared" si="10"/>
        <v>0</v>
      </c>
      <c r="Q116" s="171">
        <f t="shared" si="11"/>
        <v>999</v>
      </c>
      <c r="R116" s="102"/>
    </row>
    <row r="117" spans="1:18" s="12" customFormat="1" ht="18.95" customHeight="1">
      <c r="A117" s="142">
        <v>111</v>
      </c>
      <c r="B117" s="100"/>
      <c r="C117" s="100"/>
      <c r="D117" s="101"/>
      <c r="E117" s="676"/>
      <c r="F117" s="166"/>
      <c r="G117" s="166"/>
      <c r="H117" s="101"/>
      <c r="I117" s="101"/>
      <c r="J117" s="102"/>
      <c r="K117" s="168"/>
      <c r="L117" s="167"/>
      <c r="M117" s="168">
        <f t="shared" si="9"/>
        <v>999</v>
      </c>
      <c r="N117" s="167"/>
      <c r="O117" s="101"/>
      <c r="P117" s="170">
        <f t="shared" si="10"/>
        <v>0</v>
      </c>
      <c r="Q117" s="171">
        <f t="shared" si="11"/>
        <v>999</v>
      </c>
      <c r="R117" s="102"/>
    </row>
    <row r="118" spans="1:18" s="12" customFormat="1" ht="18.95" customHeight="1">
      <c r="A118" s="142">
        <v>112</v>
      </c>
      <c r="B118" s="100"/>
      <c r="C118" s="100"/>
      <c r="D118" s="101"/>
      <c r="E118" s="676"/>
      <c r="F118" s="166"/>
      <c r="G118" s="166"/>
      <c r="H118" s="101"/>
      <c r="I118" s="101"/>
      <c r="J118" s="102"/>
      <c r="K118" s="168"/>
      <c r="L118" s="167"/>
      <c r="M118" s="168">
        <f t="shared" si="9"/>
        <v>999</v>
      </c>
      <c r="N118" s="167"/>
      <c r="O118" s="101"/>
      <c r="P118" s="170">
        <f t="shared" si="10"/>
        <v>0</v>
      </c>
      <c r="Q118" s="171">
        <f t="shared" si="11"/>
        <v>999</v>
      </c>
      <c r="R118" s="102"/>
    </row>
    <row r="119" spans="1:18" s="12" customFormat="1" ht="18.95" customHeight="1">
      <c r="A119" s="142">
        <v>113</v>
      </c>
      <c r="B119" s="100"/>
      <c r="C119" s="100"/>
      <c r="D119" s="101"/>
      <c r="E119" s="676"/>
      <c r="F119" s="166"/>
      <c r="G119" s="166"/>
      <c r="H119" s="101"/>
      <c r="I119" s="101"/>
      <c r="J119" s="102"/>
      <c r="K119" s="168"/>
      <c r="L119" s="167"/>
      <c r="M119" s="168">
        <f t="shared" si="9"/>
        <v>999</v>
      </c>
      <c r="N119" s="167"/>
      <c r="O119" s="101"/>
      <c r="P119" s="170">
        <f t="shared" si="10"/>
        <v>0</v>
      </c>
      <c r="Q119" s="171">
        <f t="shared" si="11"/>
        <v>999</v>
      </c>
      <c r="R119" s="102"/>
    </row>
    <row r="120" spans="1:18" s="12" customFormat="1" ht="18.95" customHeight="1">
      <c r="A120" s="142">
        <v>114</v>
      </c>
      <c r="B120" s="100"/>
      <c r="C120" s="100"/>
      <c r="D120" s="101"/>
      <c r="E120" s="676"/>
      <c r="F120" s="166"/>
      <c r="G120" s="166"/>
      <c r="H120" s="101"/>
      <c r="I120" s="101"/>
      <c r="J120" s="102"/>
      <c r="K120" s="168"/>
      <c r="L120" s="167"/>
      <c r="M120" s="168">
        <f t="shared" si="9"/>
        <v>999</v>
      </c>
      <c r="N120" s="167"/>
      <c r="O120" s="101"/>
      <c r="P120" s="170">
        <f t="shared" si="10"/>
        <v>0</v>
      </c>
      <c r="Q120" s="171">
        <f t="shared" si="11"/>
        <v>999</v>
      </c>
      <c r="R120" s="102"/>
    </row>
    <row r="121" spans="1:18" s="12" customFormat="1" ht="18.95" customHeight="1">
      <c r="A121" s="142">
        <v>115</v>
      </c>
      <c r="B121" s="100"/>
      <c r="C121" s="100"/>
      <c r="D121" s="101"/>
      <c r="E121" s="676"/>
      <c r="F121" s="166"/>
      <c r="G121" s="166"/>
      <c r="H121" s="101"/>
      <c r="I121" s="101"/>
      <c r="J121" s="102"/>
      <c r="K121" s="168"/>
      <c r="L121" s="167"/>
      <c r="M121" s="168">
        <f t="shared" si="9"/>
        <v>999</v>
      </c>
      <c r="N121" s="167"/>
      <c r="O121" s="101"/>
      <c r="P121" s="170">
        <f t="shared" si="10"/>
        <v>0</v>
      </c>
      <c r="Q121" s="171">
        <f t="shared" si="11"/>
        <v>999</v>
      </c>
      <c r="R121" s="102"/>
    </row>
    <row r="122" spans="1:18" s="12" customFormat="1" ht="18.95" customHeight="1">
      <c r="A122" s="142">
        <v>116</v>
      </c>
      <c r="B122" s="100"/>
      <c r="C122" s="100"/>
      <c r="D122" s="101"/>
      <c r="E122" s="676"/>
      <c r="F122" s="166"/>
      <c r="G122" s="166"/>
      <c r="H122" s="101"/>
      <c r="I122" s="101"/>
      <c r="J122" s="102"/>
      <c r="K122" s="168"/>
      <c r="L122" s="167"/>
      <c r="M122" s="168">
        <f t="shared" si="9"/>
        <v>999</v>
      </c>
      <c r="N122" s="167"/>
      <c r="O122" s="101"/>
      <c r="P122" s="170">
        <f t="shared" si="10"/>
        <v>0</v>
      </c>
      <c r="Q122" s="171">
        <f t="shared" si="11"/>
        <v>999</v>
      </c>
      <c r="R122" s="102"/>
    </row>
    <row r="123" spans="1:18" s="12" customFormat="1" ht="18.95" customHeight="1">
      <c r="A123" s="142">
        <v>117</v>
      </c>
      <c r="B123" s="100"/>
      <c r="C123" s="100"/>
      <c r="D123" s="101"/>
      <c r="E123" s="676"/>
      <c r="F123" s="166"/>
      <c r="G123" s="166"/>
      <c r="H123" s="101"/>
      <c r="I123" s="101"/>
      <c r="J123" s="102"/>
      <c r="K123" s="168"/>
      <c r="L123" s="167"/>
      <c r="M123" s="168">
        <f t="shared" si="9"/>
        <v>999</v>
      </c>
      <c r="N123" s="167"/>
      <c r="O123" s="101"/>
      <c r="P123" s="170">
        <f t="shared" si="10"/>
        <v>0</v>
      </c>
      <c r="Q123" s="171">
        <f t="shared" si="11"/>
        <v>999</v>
      </c>
      <c r="R123" s="102"/>
    </row>
    <row r="124" spans="1:18" s="12" customFormat="1" ht="18.95" customHeight="1">
      <c r="A124" s="142">
        <v>118</v>
      </c>
      <c r="B124" s="100"/>
      <c r="C124" s="100"/>
      <c r="D124" s="101"/>
      <c r="E124" s="676"/>
      <c r="F124" s="166"/>
      <c r="G124" s="166"/>
      <c r="H124" s="101"/>
      <c r="I124" s="101"/>
      <c r="J124" s="102"/>
      <c r="K124" s="168"/>
      <c r="L124" s="167"/>
      <c r="M124" s="168">
        <f t="shared" si="9"/>
        <v>999</v>
      </c>
      <c r="N124" s="167"/>
      <c r="O124" s="101"/>
      <c r="P124" s="170">
        <f t="shared" si="10"/>
        <v>0</v>
      </c>
      <c r="Q124" s="171">
        <f t="shared" si="11"/>
        <v>999</v>
      </c>
      <c r="R124" s="102"/>
    </row>
    <row r="125" spans="1:18" s="12" customFormat="1" ht="18.95" customHeight="1">
      <c r="A125" s="142">
        <v>119</v>
      </c>
      <c r="B125" s="100"/>
      <c r="C125" s="100"/>
      <c r="D125" s="101"/>
      <c r="E125" s="676"/>
      <c r="F125" s="166"/>
      <c r="G125" s="166"/>
      <c r="H125" s="101"/>
      <c r="I125" s="101"/>
      <c r="J125" s="102"/>
      <c r="K125" s="168"/>
      <c r="L125" s="167"/>
      <c r="M125" s="168">
        <f t="shared" si="9"/>
        <v>999</v>
      </c>
      <c r="N125" s="167"/>
      <c r="O125" s="101"/>
      <c r="P125" s="170">
        <f t="shared" si="10"/>
        <v>0</v>
      </c>
      <c r="Q125" s="171">
        <f t="shared" si="11"/>
        <v>999</v>
      </c>
      <c r="R125" s="102"/>
    </row>
    <row r="126" spans="1:18" s="12" customFormat="1" ht="18.95" customHeight="1">
      <c r="A126" s="142">
        <v>120</v>
      </c>
      <c r="B126" s="100"/>
      <c r="C126" s="100"/>
      <c r="D126" s="101"/>
      <c r="E126" s="676"/>
      <c r="F126" s="166"/>
      <c r="G126" s="166"/>
      <c r="H126" s="101"/>
      <c r="I126" s="101"/>
      <c r="J126" s="102"/>
      <c r="K126" s="168"/>
      <c r="L126" s="167"/>
      <c r="M126" s="168">
        <f t="shared" si="9"/>
        <v>999</v>
      </c>
      <c r="N126" s="167"/>
      <c r="O126" s="101"/>
      <c r="P126" s="170">
        <f t="shared" si="10"/>
        <v>0</v>
      </c>
      <c r="Q126" s="171">
        <f t="shared" si="11"/>
        <v>999</v>
      </c>
      <c r="R126" s="102"/>
    </row>
    <row r="127" spans="1:18" s="12" customFormat="1" ht="18.95" customHeight="1">
      <c r="A127" s="142">
        <v>121</v>
      </c>
      <c r="B127" s="100"/>
      <c r="C127" s="100"/>
      <c r="D127" s="101"/>
      <c r="E127" s="676"/>
      <c r="F127" s="166"/>
      <c r="G127" s="166"/>
      <c r="H127" s="101"/>
      <c r="I127" s="101"/>
      <c r="J127" s="102"/>
      <c r="K127" s="168"/>
      <c r="L127" s="167"/>
      <c r="M127" s="168">
        <f t="shared" si="9"/>
        <v>999</v>
      </c>
      <c r="N127" s="167"/>
      <c r="O127" s="101"/>
      <c r="P127" s="170">
        <f t="shared" si="10"/>
        <v>0</v>
      </c>
      <c r="Q127" s="171">
        <f t="shared" si="11"/>
        <v>999</v>
      </c>
      <c r="R127" s="102"/>
    </row>
    <row r="128" spans="1:18" s="12" customFormat="1" ht="18.95" customHeight="1">
      <c r="A128" s="142">
        <v>122</v>
      </c>
      <c r="B128" s="100"/>
      <c r="C128" s="100"/>
      <c r="D128" s="101"/>
      <c r="E128" s="676"/>
      <c r="F128" s="166"/>
      <c r="G128" s="166"/>
      <c r="H128" s="101"/>
      <c r="I128" s="101"/>
      <c r="J128" s="102"/>
      <c r="K128" s="168"/>
      <c r="L128" s="167"/>
      <c r="M128" s="168">
        <f t="shared" si="9"/>
        <v>999</v>
      </c>
      <c r="N128" s="167"/>
      <c r="O128" s="101"/>
      <c r="P128" s="170">
        <f t="shared" si="10"/>
        <v>0</v>
      </c>
      <c r="Q128" s="171">
        <f t="shared" si="11"/>
        <v>999</v>
      </c>
      <c r="R128" s="102"/>
    </row>
    <row r="129" spans="1:18" s="12" customFormat="1" ht="18.95" customHeight="1">
      <c r="A129" s="142">
        <v>123</v>
      </c>
      <c r="B129" s="100"/>
      <c r="C129" s="100"/>
      <c r="D129" s="101"/>
      <c r="E129" s="676"/>
      <c r="F129" s="166"/>
      <c r="G129" s="166"/>
      <c r="H129" s="101"/>
      <c r="I129" s="101"/>
      <c r="J129" s="102"/>
      <c r="K129" s="168"/>
      <c r="L129" s="167"/>
      <c r="M129" s="168">
        <f t="shared" si="9"/>
        <v>999</v>
      </c>
      <c r="N129" s="167"/>
      <c r="O129" s="101"/>
      <c r="P129" s="170">
        <f t="shared" si="10"/>
        <v>0</v>
      </c>
      <c r="Q129" s="171">
        <f t="shared" si="11"/>
        <v>999</v>
      </c>
      <c r="R129" s="102"/>
    </row>
    <row r="130" spans="1:18" s="12" customFormat="1" ht="18.95" customHeight="1">
      <c r="A130" s="142">
        <v>124</v>
      </c>
      <c r="B130" s="100"/>
      <c r="C130" s="100"/>
      <c r="D130" s="101"/>
      <c r="E130" s="676"/>
      <c r="F130" s="166"/>
      <c r="G130" s="166"/>
      <c r="H130" s="101"/>
      <c r="I130" s="101"/>
      <c r="J130" s="102"/>
      <c r="K130" s="168"/>
      <c r="L130" s="167"/>
      <c r="M130" s="168">
        <f t="shared" si="9"/>
        <v>999</v>
      </c>
      <c r="N130" s="167"/>
      <c r="O130" s="101"/>
      <c r="P130" s="170">
        <f t="shared" si="10"/>
        <v>0</v>
      </c>
      <c r="Q130" s="171">
        <f t="shared" si="11"/>
        <v>999</v>
      </c>
      <c r="R130" s="102"/>
    </row>
    <row r="131" spans="1:18" s="12" customFormat="1" ht="18.95" customHeight="1">
      <c r="A131" s="142">
        <v>125</v>
      </c>
      <c r="B131" s="100"/>
      <c r="C131" s="100"/>
      <c r="D131" s="101"/>
      <c r="E131" s="676"/>
      <c r="F131" s="166"/>
      <c r="G131" s="166"/>
      <c r="H131" s="101"/>
      <c r="I131" s="101"/>
      <c r="J131" s="102"/>
      <c r="K131" s="168"/>
      <c r="L131" s="167"/>
      <c r="M131" s="168">
        <f t="shared" si="9"/>
        <v>999</v>
      </c>
      <c r="N131" s="167"/>
      <c r="O131" s="101"/>
      <c r="P131" s="170">
        <f t="shared" si="10"/>
        <v>0</v>
      </c>
      <c r="Q131" s="171">
        <f t="shared" si="11"/>
        <v>999</v>
      </c>
      <c r="R131" s="102"/>
    </row>
    <row r="132" spans="1:18" s="12" customFormat="1" ht="18.95" customHeight="1">
      <c r="A132" s="142">
        <v>126</v>
      </c>
      <c r="B132" s="100"/>
      <c r="C132" s="100"/>
      <c r="D132" s="101"/>
      <c r="E132" s="676"/>
      <c r="F132" s="166"/>
      <c r="G132" s="166"/>
      <c r="H132" s="101"/>
      <c r="I132" s="101"/>
      <c r="J132" s="102"/>
      <c r="K132" s="168"/>
      <c r="L132" s="167"/>
      <c r="M132" s="168">
        <f t="shared" si="9"/>
        <v>999</v>
      </c>
      <c r="N132" s="167"/>
      <c r="O132" s="101"/>
      <c r="P132" s="170">
        <f t="shared" si="10"/>
        <v>0</v>
      </c>
      <c r="Q132" s="171">
        <f t="shared" si="11"/>
        <v>999</v>
      </c>
      <c r="R132" s="102"/>
    </row>
    <row r="133" spans="1:18" s="12" customFormat="1" ht="18.95" customHeight="1">
      <c r="A133" s="142">
        <v>127</v>
      </c>
      <c r="B133" s="100"/>
      <c r="C133" s="100"/>
      <c r="D133" s="101"/>
      <c r="E133" s="676"/>
      <c r="F133" s="166"/>
      <c r="G133" s="166"/>
      <c r="H133" s="101"/>
      <c r="I133" s="101"/>
      <c r="J133" s="102"/>
      <c r="K133" s="168"/>
      <c r="L133" s="167"/>
      <c r="M133" s="168">
        <f t="shared" si="9"/>
        <v>999</v>
      </c>
      <c r="N133" s="167"/>
      <c r="O133" s="101"/>
      <c r="P133" s="170">
        <f t="shared" si="10"/>
        <v>0</v>
      </c>
      <c r="Q133" s="171">
        <f t="shared" si="11"/>
        <v>999</v>
      </c>
      <c r="R133" s="102"/>
    </row>
    <row r="134" spans="1:18" s="12" customFormat="1" ht="18.95" customHeight="1">
      <c r="A134" s="142">
        <v>128</v>
      </c>
      <c r="B134" s="100"/>
      <c r="C134" s="100"/>
      <c r="D134" s="101"/>
      <c r="E134" s="676"/>
      <c r="F134" s="166"/>
      <c r="G134" s="166"/>
      <c r="H134" s="101"/>
      <c r="I134" s="101"/>
      <c r="J134" s="102"/>
      <c r="K134" s="168"/>
      <c r="L134" s="167"/>
      <c r="M134" s="168">
        <f t="shared" si="9"/>
        <v>999</v>
      </c>
      <c r="N134" s="167"/>
      <c r="O134" s="101"/>
      <c r="P134" s="170">
        <f t="shared" si="10"/>
        <v>0</v>
      </c>
      <c r="Q134" s="171">
        <f t="shared" si="11"/>
        <v>999</v>
      </c>
      <c r="R134" s="102"/>
    </row>
    <row r="135" spans="1:18" ht="18.95" customHeight="1">
      <c r="A135" s="142">
        <v>129</v>
      </c>
      <c r="B135" s="100"/>
      <c r="C135" s="100"/>
      <c r="D135" s="101"/>
      <c r="E135" s="676"/>
      <c r="F135" s="166"/>
      <c r="G135" s="166"/>
      <c r="H135" s="101"/>
      <c r="I135" s="101"/>
      <c r="J135" s="102"/>
      <c r="K135" s="168"/>
      <c r="L135" s="167"/>
      <c r="M135" s="168">
        <f t="shared" ref="M135:M166" si="12">IF(R135="",999,R135)</f>
        <v>999</v>
      </c>
      <c r="N135" s="167"/>
      <c r="O135" s="101"/>
      <c r="P135" s="170">
        <f t="shared" ref="P135:P166" si="13">IF(AND(H135&gt;0,OR(O135="QA",O135="DA",O135="WC")),H135,)</f>
        <v>0</v>
      </c>
      <c r="Q135" s="171">
        <f t="shared" ref="Q135:Q166" si="14">IF(O135="QA",1,IF(O135="DA",1,IF(O135="WC",2,IF(O135="MD",3,999))))</f>
        <v>999</v>
      </c>
      <c r="R135" s="102"/>
    </row>
    <row r="136" spans="1:18" ht="18.95" customHeight="1">
      <c r="A136" s="142">
        <v>130</v>
      </c>
      <c r="B136" s="100"/>
      <c r="C136" s="100"/>
      <c r="D136" s="101"/>
      <c r="E136" s="676"/>
      <c r="F136" s="166"/>
      <c r="G136" s="166"/>
      <c r="H136" s="101"/>
      <c r="I136" s="101"/>
      <c r="J136" s="102"/>
      <c r="K136" s="168"/>
      <c r="L136" s="167"/>
      <c r="M136" s="168">
        <f t="shared" si="12"/>
        <v>999</v>
      </c>
      <c r="N136" s="167"/>
      <c r="O136" s="101"/>
      <c r="P136" s="170">
        <f t="shared" si="13"/>
        <v>0</v>
      </c>
      <c r="Q136" s="171">
        <f t="shared" si="14"/>
        <v>999</v>
      </c>
      <c r="R136" s="102"/>
    </row>
    <row r="137" spans="1:18" ht="18.95" customHeight="1">
      <c r="A137" s="142">
        <v>131</v>
      </c>
      <c r="B137" s="100"/>
      <c r="C137" s="100"/>
      <c r="D137" s="101"/>
      <c r="E137" s="676"/>
      <c r="F137" s="166"/>
      <c r="G137" s="166"/>
      <c r="H137" s="101"/>
      <c r="I137" s="101"/>
      <c r="J137" s="102"/>
      <c r="K137" s="168"/>
      <c r="L137" s="167"/>
      <c r="M137" s="168">
        <f t="shared" si="12"/>
        <v>999</v>
      </c>
      <c r="N137" s="167"/>
      <c r="O137" s="101"/>
      <c r="P137" s="170">
        <f t="shared" si="13"/>
        <v>0</v>
      </c>
      <c r="Q137" s="171">
        <f t="shared" si="14"/>
        <v>999</v>
      </c>
      <c r="R137" s="102"/>
    </row>
    <row r="138" spans="1:18" ht="18.95" customHeight="1">
      <c r="A138" s="142">
        <v>132</v>
      </c>
      <c r="B138" s="100"/>
      <c r="C138" s="100"/>
      <c r="D138" s="101"/>
      <c r="E138" s="676"/>
      <c r="F138" s="166"/>
      <c r="G138" s="166"/>
      <c r="H138" s="101"/>
      <c r="I138" s="101"/>
      <c r="J138" s="102"/>
      <c r="K138" s="168"/>
      <c r="L138" s="167"/>
      <c r="M138" s="168">
        <f t="shared" si="12"/>
        <v>999</v>
      </c>
      <c r="N138" s="167"/>
      <c r="O138" s="101"/>
      <c r="P138" s="170">
        <f t="shared" si="13"/>
        <v>0</v>
      </c>
      <c r="Q138" s="171">
        <f t="shared" si="14"/>
        <v>999</v>
      </c>
      <c r="R138" s="102"/>
    </row>
    <row r="139" spans="1:18" ht="18.95" customHeight="1">
      <c r="A139" s="142">
        <v>133</v>
      </c>
      <c r="B139" s="100"/>
      <c r="C139" s="100"/>
      <c r="D139" s="101"/>
      <c r="E139" s="676"/>
      <c r="F139" s="166"/>
      <c r="G139" s="166"/>
      <c r="H139" s="101"/>
      <c r="I139" s="101"/>
      <c r="J139" s="102"/>
      <c r="K139" s="168"/>
      <c r="L139" s="167"/>
      <c r="M139" s="168">
        <f t="shared" si="12"/>
        <v>999</v>
      </c>
      <c r="N139" s="167"/>
      <c r="O139" s="101"/>
      <c r="P139" s="170">
        <f t="shared" si="13"/>
        <v>0</v>
      </c>
      <c r="Q139" s="171">
        <f t="shared" si="14"/>
        <v>999</v>
      </c>
      <c r="R139" s="102"/>
    </row>
    <row r="140" spans="1:18" ht="18.95" customHeight="1">
      <c r="A140" s="142">
        <v>134</v>
      </c>
      <c r="B140" s="100"/>
      <c r="C140" s="100"/>
      <c r="D140" s="101"/>
      <c r="E140" s="676"/>
      <c r="F140" s="166"/>
      <c r="G140" s="166"/>
      <c r="H140" s="101"/>
      <c r="I140" s="101"/>
      <c r="J140" s="102"/>
      <c r="K140" s="168"/>
      <c r="L140" s="167"/>
      <c r="M140" s="168">
        <f t="shared" si="12"/>
        <v>999</v>
      </c>
      <c r="N140" s="167"/>
      <c r="O140" s="101"/>
      <c r="P140" s="170">
        <f t="shared" si="13"/>
        <v>0</v>
      </c>
      <c r="Q140" s="171">
        <f t="shared" si="14"/>
        <v>999</v>
      </c>
      <c r="R140" s="102"/>
    </row>
    <row r="141" spans="1:18" ht="18.95" customHeight="1">
      <c r="A141" s="142">
        <v>135</v>
      </c>
      <c r="B141" s="100"/>
      <c r="C141" s="100"/>
      <c r="D141" s="101"/>
      <c r="E141" s="676"/>
      <c r="F141" s="166"/>
      <c r="G141" s="166"/>
      <c r="H141" s="101"/>
      <c r="I141" s="101"/>
      <c r="J141" s="102"/>
      <c r="K141" s="168"/>
      <c r="L141" s="167"/>
      <c r="M141" s="168">
        <f t="shared" si="12"/>
        <v>999</v>
      </c>
      <c r="N141" s="167"/>
      <c r="O141" s="101"/>
      <c r="P141" s="170">
        <f t="shared" si="13"/>
        <v>0</v>
      </c>
      <c r="Q141" s="171">
        <f t="shared" si="14"/>
        <v>999</v>
      </c>
      <c r="R141" s="102"/>
    </row>
    <row r="142" spans="1:18" ht="18.95" customHeight="1">
      <c r="A142" s="142">
        <v>136</v>
      </c>
      <c r="B142" s="100"/>
      <c r="C142" s="100"/>
      <c r="D142" s="101"/>
      <c r="E142" s="676"/>
      <c r="F142" s="166"/>
      <c r="G142" s="166"/>
      <c r="H142" s="101"/>
      <c r="I142" s="101"/>
      <c r="J142" s="102"/>
      <c r="K142" s="168"/>
      <c r="L142" s="167"/>
      <c r="M142" s="168">
        <f t="shared" si="12"/>
        <v>999</v>
      </c>
      <c r="N142" s="167"/>
      <c r="O142" s="101"/>
      <c r="P142" s="170">
        <f t="shared" si="13"/>
        <v>0</v>
      </c>
      <c r="Q142" s="171">
        <f t="shared" si="14"/>
        <v>999</v>
      </c>
      <c r="R142" s="102"/>
    </row>
    <row r="143" spans="1:18" ht="18.95" customHeight="1">
      <c r="A143" s="142">
        <v>137</v>
      </c>
      <c r="B143" s="100"/>
      <c r="C143" s="100"/>
      <c r="D143" s="101"/>
      <c r="E143" s="676"/>
      <c r="F143" s="166"/>
      <c r="G143" s="166"/>
      <c r="H143" s="101"/>
      <c r="I143" s="101"/>
      <c r="J143" s="102"/>
      <c r="K143" s="168"/>
      <c r="L143" s="167"/>
      <c r="M143" s="168">
        <f t="shared" si="12"/>
        <v>999</v>
      </c>
      <c r="N143" s="167"/>
      <c r="O143" s="101"/>
      <c r="P143" s="170">
        <f t="shared" si="13"/>
        <v>0</v>
      </c>
      <c r="Q143" s="171">
        <f t="shared" si="14"/>
        <v>999</v>
      </c>
      <c r="R143" s="102"/>
    </row>
    <row r="144" spans="1:18" ht="18.95" customHeight="1">
      <c r="A144" s="142">
        <v>138</v>
      </c>
      <c r="B144" s="100"/>
      <c r="C144" s="100"/>
      <c r="D144" s="101"/>
      <c r="E144" s="676"/>
      <c r="F144" s="166"/>
      <c r="G144" s="166"/>
      <c r="H144" s="101"/>
      <c r="I144" s="101"/>
      <c r="J144" s="102"/>
      <c r="K144" s="168"/>
      <c r="L144" s="167"/>
      <c r="M144" s="168">
        <f t="shared" si="12"/>
        <v>999</v>
      </c>
      <c r="N144" s="167"/>
      <c r="O144" s="101"/>
      <c r="P144" s="170">
        <f t="shared" si="13"/>
        <v>0</v>
      </c>
      <c r="Q144" s="171">
        <f t="shared" si="14"/>
        <v>999</v>
      </c>
      <c r="R144" s="102"/>
    </row>
    <row r="145" spans="1:18" ht="18.95" customHeight="1">
      <c r="A145" s="142">
        <v>139</v>
      </c>
      <c r="B145" s="100"/>
      <c r="C145" s="100"/>
      <c r="D145" s="101"/>
      <c r="E145" s="676"/>
      <c r="F145" s="166"/>
      <c r="G145" s="166"/>
      <c r="H145" s="101"/>
      <c r="I145" s="101"/>
      <c r="J145" s="102"/>
      <c r="K145" s="168"/>
      <c r="L145" s="167"/>
      <c r="M145" s="168">
        <f t="shared" si="12"/>
        <v>999</v>
      </c>
      <c r="N145" s="167"/>
      <c r="O145" s="101"/>
      <c r="P145" s="170">
        <f t="shared" si="13"/>
        <v>0</v>
      </c>
      <c r="Q145" s="171">
        <f t="shared" si="14"/>
        <v>999</v>
      </c>
      <c r="R145" s="102"/>
    </row>
    <row r="146" spans="1:18" ht="18.95" customHeight="1">
      <c r="A146" s="142">
        <v>140</v>
      </c>
      <c r="B146" s="100"/>
      <c r="C146" s="100"/>
      <c r="D146" s="101"/>
      <c r="E146" s="676"/>
      <c r="F146" s="166"/>
      <c r="G146" s="166"/>
      <c r="H146" s="101"/>
      <c r="I146" s="101"/>
      <c r="J146" s="102"/>
      <c r="K146" s="168"/>
      <c r="L146" s="167"/>
      <c r="M146" s="168">
        <f t="shared" si="12"/>
        <v>999</v>
      </c>
      <c r="N146" s="167"/>
      <c r="O146" s="101"/>
      <c r="P146" s="170">
        <f t="shared" si="13"/>
        <v>0</v>
      </c>
      <c r="Q146" s="171">
        <f t="shared" si="14"/>
        <v>999</v>
      </c>
      <c r="R146" s="102"/>
    </row>
    <row r="147" spans="1:18" ht="18.95" customHeight="1">
      <c r="A147" s="142">
        <v>141</v>
      </c>
      <c r="B147" s="100"/>
      <c r="C147" s="100"/>
      <c r="D147" s="101"/>
      <c r="E147" s="676"/>
      <c r="F147" s="166"/>
      <c r="G147" s="166"/>
      <c r="H147" s="101"/>
      <c r="I147" s="101"/>
      <c r="J147" s="102"/>
      <c r="K147" s="168"/>
      <c r="L147" s="167"/>
      <c r="M147" s="168">
        <f t="shared" si="12"/>
        <v>999</v>
      </c>
      <c r="N147" s="167"/>
      <c r="O147" s="101"/>
      <c r="P147" s="170">
        <f t="shared" si="13"/>
        <v>0</v>
      </c>
      <c r="Q147" s="171">
        <f t="shared" si="14"/>
        <v>999</v>
      </c>
      <c r="R147" s="102"/>
    </row>
    <row r="148" spans="1:18" ht="18.95" customHeight="1">
      <c r="A148" s="142">
        <v>142</v>
      </c>
      <c r="B148" s="100"/>
      <c r="C148" s="100"/>
      <c r="D148" s="101"/>
      <c r="E148" s="676"/>
      <c r="F148" s="166"/>
      <c r="G148" s="166"/>
      <c r="H148" s="101"/>
      <c r="I148" s="101"/>
      <c r="J148" s="102"/>
      <c r="K148" s="168"/>
      <c r="L148" s="167"/>
      <c r="M148" s="168">
        <f t="shared" si="12"/>
        <v>999</v>
      </c>
      <c r="N148" s="167"/>
      <c r="O148" s="101"/>
      <c r="P148" s="170">
        <f t="shared" si="13"/>
        <v>0</v>
      </c>
      <c r="Q148" s="171">
        <f t="shared" si="14"/>
        <v>999</v>
      </c>
      <c r="R148" s="102"/>
    </row>
    <row r="149" spans="1:18" ht="18.95" customHeight="1">
      <c r="A149" s="142">
        <v>143</v>
      </c>
      <c r="B149" s="100"/>
      <c r="C149" s="100"/>
      <c r="D149" s="101"/>
      <c r="E149" s="676"/>
      <c r="F149" s="166"/>
      <c r="G149" s="166"/>
      <c r="H149" s="101"/>
      <c r="I149" s="101"/>
      <c r="J149" s="102"/>
      <c r="K149" s="168"/>
      <c r="L149" s="167"/>
      <c r="M149" s="168">
        <f t="shared" si="12"/>
        <v>999</v>
      </c>
      <c r="N149" s="167"/>
      <c r="O149" s="101"/>
      <c r="P149" s="170">
        <f t="shared" si="13"/>
        <v>0</v>
      </c>
      <c r="Q149" s="171">
        <f t="shared" si="14"/>
        <v>999</v>
      </c>
      <c r="R149" s="102"/>
    </row>
    <row r="150" spans="1:18" ht="18.95" customHeight="1">
      <c r="A150" s="142">
        <v>144</v>
      </c>
      <c r="B150" s="100"/>
      <c r="C150" s="100"/>
      <c r="D150" s="101"/>
      <c r="E150" s="676"/>
      <c r="F150" s="166"/>
      <c r="G150" s="166"/>
      <c r="H150" s="101"/>
      <c r="I150" s="101"/>
      <c r="J150" s="102"/>
      <c r="K150" s="168"/>
      <c r="L150" s="167"/>
      <c r="M150" s="168">
        <f t="shared" si="12"/>
        <v>999</v>
      </c>
      <c r="N150" s="167"/>
      <c r="O150" s="101"/>
      <c r="P150" s="170">
        <f t="shared" si="13"/>
        <v>0</v>
      </c>
      <c r="Q150" s="171">
        <f t="shared" si="14"/>
        <v>999</v>
      </c>
      <c r="R150" s="102"/>
    </row>
    <row r="151" spans="1:18" ht="18.95" customHeight="1">
      <c r="A151" s="142">
        <v>145</v>
      </c>
      <c r="B151" s="100"/>
      <c r="C151" s="100"/>
      <c r="D151" s="101"/>
      <c r="E151" s="676"/>
      <c r="F151" s="166"/>
      <c r="G151" s="166"/>
      <c r="H151" s="101"/>
      <c r="I151" s="101"/>
      <c r="J151" s="102"/>
      <c r="K151" s="168"/>
      <c r="L151" s="167"/>
      <c r="M151" s="168">
        <f t="shared" si="12"/>
        <v>999</v>
      </c>
      <c r="N151" s="167"/>
      <c r="O151" s="101"/>
      <c r="P151" s="170">
        <f t="shared" si="13"/>
        <v>0</v>
      </c>
      <c r="Q151" s="171">
        <f t="shared" si="14"/>
        <v>999</v>
      </c>
      <c r="R151" s="102"/>
    </row>
    <row r="152" spans="1:18" ht="18.95" customHeight="1">
      <c r="A152" s="142">
        <v>146</v>
      </c>
      <c r="B152" s="100"/>
      <c r="C152" s="100"/>
      <c r="D152" s="101"/>
      <c r="E152" s="676"/>
      <c r="F152" s="166"/>
      <c r="G152" s="166"/>
      <c r="H152" s="101"/>
      <c r="I152" s="101"/>
      <c r="J152" s="102"/>
      <c r="K152" s="168"/>
      <c r="L152" s="167"/>
      <c r="M152" s="168">
        <f t="shared" si="12"/>
        <v>999</v>
      </c>
      <c r="N152" s="167"/>
      <c r="O152" s="101"/>
      <c r="P152" s="170">
        <f t="shared" si="13"/>
        <v>0</v>
      </c>
      <c r="Q152" s="171">
        <f t="shared" si="14"/>
        <v>999</v>
      </c>
      <c r="R152" s="102"/>
    </row>
    <row r="153" spans="1:18" ht="18.95" customHeight="1">
      <c r="A153" s="142">
        <v>147</v>
      </c>
      <c r="B153" s="100"/>
      <c r="C153" s="100"/>
      <c r="D153" s="101"/>
      <c r="E153" s="676"/>
      <c r="F153" s="166"/>
      <c r="G153" s="166"/>
      <c r="H153" s="101"/>
      <c r="I153" s="101"/>
      <c r="J153" s="102"/>
      <c r="K153" s="168"/>
      <c r="L153" s="167"/>
      <c r="M153" s="168">
        <f t="shared" si="12"/>
        <v>999</v>
      </c>
      <c r="N153" s="167"/>
      <c r="O153" s="101"/>
      <c r="P153" s="170">
        <f t="shared" si="13"/>
        <v>0</v>
      </c>
      <c r="Q153" s="171">
        <f t="shared" si="14"/>
        <v>999</v>
      </c>
      <c r="R153" s="102"/>
    </row>
    <row r="154" spans="1:18" ht="18.95" customHeight="1">
      <c r="A154" s="142">
        <v>148</v>
      </c>
      <c r="B154" s="100"/>
      <c r="C154" s="100"/>
      <c r="D154" s="101"/>
      <c r="E154" s="676"/>
      <c r="F154" s="166"/>
      <c r="G154" s="166"/>
      <c r="H154" s="101"/>
      <c r="I154" s="101"/>
      <c r="J154" s="102"/>
      <c r="K154" s="168"/>
      <c r="L154" s="167"/>
      <c r="M154" s="168">
        <f t="shared" si="12"/>
        <v>999</v>
      </c>
      <c r="N154" s="167"/>
      <c r="O154" s="101"/>
      <c r="P154" s="170">
        <f t="shared" si="13"/>
        <v>0</v>
      </c>
      <c r="Q154" s="171">
        <f t="shared" si="14"/>
        <v>999</v>
      </c>
      <c r="R154" s="102"/>
    </row>
    <row r="155" spans="1:18" ht="18.95" customHeight="1">
      <c r="A155" s="142">
        <v>149</v>
      </c>
      <c r="B155" s="100"/>
      <c r="C155" s="100"/>
      <c r="D155" s="101"/>
      <c r="E155" s="676"/>
      <c r="F155" s="166"/>
      <c r="G155" s="166"/>
      <c r="H155" s="101"/>
      <c r="I155" s="101"/>
      <c r="J155" s="102"/>
      <c r="K155" s="168"/>
      <c r="L155" s="167"/>
      <c r="M155" s="168">
        <f t="shared" si="12"/>
        <v>999</v>
      </c>
      <c r="N155" s="167"/>
      <c r="O155" s="101"/>
      <c r="P155" s="170">
        <f t="shared" si="13"/>
        <v>0</v>
      </c>
      <c r="Q155" s="171">
        <f t="shared" si="14"/>
        <v>999</v>
      </c>
      <c r="R155" s="102"/>
    </row>
    <row r="156" spans="1:18" ht="18.95" customHeight="1">
      <c r="A156" s="142">
        <v>150</v>
      </c>
      <c r="B156" s="100"/>
      <c r="C156" s="100"/>
      <c r="D156" s="101"/>
      <c r="E156" s="676"/>
      <c r="F156" s="166"/>
      <c r="G156" s="166"/>
      <c r="H156" s="101"/>
      <c r="I156" s="101"/>
      <c r="J156" s="102"/>
      <c r="K156" s="168"/>
      <c r="L156" s="167"/>
      <c r="M156" s="168">
        <f t="shared" si="12"/>
        <v>999</v>
      </c>
      <c r="N156" s="167"/>
      <c r="O156" s="101"/>
      <c r="P156" s="170">
        <f t="shared" si="13"/>
        <v>0</v>
      </c>
      <c r="Q156" s="171">
        <f t="shared" si="14"/>
        <v>999</v>
      </c>
      <c r="R156" s="102"/>
    </row>
    <row r="157" spans="1:18" ht="18.95" customHeight="1">
      <c r="A157" s="142">
        <v>151</v>
      </c>
      <c r="B157" s="100"/>
      <c r="C157" s="100"/>
      <c r="D157" s="101"/>
      <c r="E157" s="676"/>
      <c r="F157" s="166"/>
      <c r="G157" s="166"/>
      <c r="H157" s="101"/>
      <c r="I157" s="101"/>
      <c r="J157" s="102"/>
      <c r="K157" s="168"/>
      <c r="L157" s="167"/>
      <c r="M157" s="168">
        <f t="shared" si="12"/>
        <v>999</v>
      </c>
      <c r="N157" s="167"/>
      <c r="O157" s="101"/>
      <c r="P157" s="170">
        <f t="shared" si="13"/>
        <v>0</v>
      </c>
      <c r="Q157" s="171">
        <f t="shared" si="14"/>
        <v>999</v>
      </c>
      <c r="R157" s="102"/>
    </row>
    <row r="158" spans="1:18" ht="18.95" customHeight="1">
      <c r="A158" s="142">
        <v>152</v>
      </c>
      <c r="B158" s="100"/>
      <c r="C158" s="100"/>
      <c r="D158" s="101"/>
      <c r="E158" s="676"/>
      <c r="F158" s="166"/>
      <c r="G158" s="166"/>
      <c r="H158" s="101"/>
      <c r="I158" s="101"/>
      <c r="J158" s="102"/>
      <c r="K158" s="168"/>
      <c r="L158" s="167"/>
      <c r="M158" s="168">
        <f t="shared" si="12"/>
        <v>999</v>
      </c>
      <c r="N158" s="167"/>
      <c r="O158" s="101"/>
      <c r="P158" s="170">
        <f t="shared" si="13"/>
        <v>0</v>
      </c>
      <c r="Q158" s="171">
        <f t="shared" si="14"/>
        <v>999</v>
      </c>
      <c r="R158" s="102"/>
    </row>
    <row r="159" spans="1:18" ht="18.95" customHeight="1">
      <c r="A159" s="142">
        <v>153</v>
      </c>
      <c r="B159" s="100"/>
      <c r="C159" s="100"/>
      <c r="D159" s="101"/>
      <c r="E159" s="676"/>
      <c r="F159" s="166"/>
      <c r="G159" s="166"/>
      <c r="H159" s="101"/>
      <c r="I159" s="101"/>
      <c r="J159" s="102"/>
      <c r="K159" s="168"/>
      <c r="L159" s="167"/>
      <c r="M159" s="168">
        <f t="shared" si="12"/>
        <v>999</v>
      </c>
      <c r="N159" s="167"/>
      <c r="O159" s="101"/>
      <c r="P159" s="170">
        <f t="shared" si="13"/>
        <v>0</v>
      </c>
      <c r="Q159" s="171">
        <f t="shared" si="14"/>
        <v>999</v>
      </c>
      <c r="R159" s="102"/>
    </row>
    <row r="160" spans="1:18" ht="18.95" customHeight="1">
      <c r="A160" s="142">
        <v>154</v>
      </c>
      <c r="B160" s="100"/>
      <c r="C160" s="100"/>
      <c r="D160" s="101"/>
      <c r="E160" s="676"/>
      <c r="F160" s="166"/>
      <c r="G160" s="166"/>
      <c r="H160" s="101"/>
      <c r="I160" s="101"/>
      <c r="J160" s="102"/>
      <c r="K160" s="168"/>
      <c r="L160" s="167"/>
      <c r="M160" s="168">
        <f t="shared" si="12"/>
        <v>999</v>
      </c>
      <c r="N160" s="167"/>
      <c r="O160" s="101"/>
      <c r="P160" s="170">
        <f t="shared" si="13"/>
        <v>0</v>
      </c>
      <c r="Q160" s="171">
        <f t="shared" si="14"/>
        <v>999</v>
      </c>
      <c r="R160" s="102"/>
    </row>
    <row r="161" spans="1:18" ht="18.95" customHeight="1">
      <c r="A161" s="142">
        <v>155</v>
      </c>
      <c r="B161" s="100"/>
      <c r="C161" s="100"/>
      <c r="D161" s="101"/>
      <c r="E161" s="676"/>
      <c r="F161" s="166"/>
      <c r="G161" s="166"/>
      <c r="H161" s="101"/>
      <c r="I161" s="101"/>
      <c r="J161" s="102"/>
      <c r="K161" s="168"/>
      <c r="L161" s="167"/>
      <c r="M161" s="168">
        <f t="shared" si="12"/>
        <v>999</v>
      </c>
      <c r="N161" s="167"/>
      <c r="O161" s="101"/>
      <c r="P161" s="170">
        <f t="shared" si="13"/>
        <v>0</v>
      </c>
      <c r="Q161" s="171">
        <f t="shared" si="14"/>
        <v>999</v>
      </c>
      <c r="R161" s="102"/>
    </row>
    <row r="162" spans="1:18" ht="18.95" customHeight="1">
      <c r="A162" s="142">
        <v>156</v>
      </c>
      <c r="B162" s="100"/>
      <c r="C162" s="100"/>
      <c r="D162" s="101"/>
      <c r="E162" s="676"/>
      <c r="F162" s="166"/>
      <c r="G162" s="166"/>
      <c r="H162" s="101"/>
      <c r="I162" s="101"/>
      <c r="J162" s="102"/>
      <c r="K162" s="168"/>
      <c r="L162" s="167"/>
      <c r="M162" s="168">
        <f t="shared" si="12"/>
        <v>999</v>
      </c>
      <c r="N162" s="167"/>
      <c r="O162" s="101"/>
      <c r="P162" s="170">
        <f t="shared" si="13"/>
        <v>0</v>
      </c>
      <c r="Q162" s="171">
        <f t="shared" si="14"/>
        <v>999</v>
      </c>
      <c r="R162" s="102"/>
    </row>
    <row r="163" spans="1:18" ht="18.95" customHeight="1">
      <c r="A163" s="142">
        <v>157</v>
      </c>
      <c r="B163" s="100"/>
      <c r="C163" s="100"/>
      <c r="D163" s="101"/>
      <c r="E163" s="676"/>
      <c r="F163" s="166"/>
      <c r="G163" s="166"/>
      <c r="H163" s="101"/>
      <c r="I163" s="101"/>
      <c r="J163" s="102"/>
      <c r="K163" s="168"/>
      <c r="L163" s="167"/>
      <c r="M163" s="168">
        <f t="shared" si="12"/>
        <v>999</v>
      </c>
      <c r="N163" s="167"/>
      <c r="O163" s="101"/>
      <c r="P163" s="170">
        <f t="shared" si="13"/>
        <v>0</v>
      </c>
      <c r="Q163" s="171">
        <f t="shared" si="14"/>
        <v>999</v>
      </c>
      <c r="R163" s="102"/>
    </row>
    <row r="164" spans="1:18" ht="18.95" customHeight="1">
      <c r="A164" s="142">
        <v>158</v>
      </c>
      <c r="B164" s="100"/>
      <c r="C164" s="100"/>
      <c r="D164" s="101"/>
      <c r="E164" s="676"/>
      <c r="F164" s="166"/>
      <c r="G164" s="166"/>
      <c r="H164" s="101"/>
      <c r="I164" s="101"/>
      <c r="J164" s="102"/>
      <c r="K164" s="168"/>
      <c r="L164" s="167"/>
      <c r="M164" s="168">
        <f t="shared" si="12"/>
        <v>999</v>
      </c>
      <c r="N164" s="167"/>
      <c r="O164" s="101"/>
      <c r="P164" s="170">
        <f t="shared" si="13"/>
        <v>0</v>
      </c>
      <c r="Q164" s="171">
        <f t="shared" si="14"/>
        <v>999</v>
      </c>
      <c r="R164" s="102"/>
    </row>
    <row r="165" spans="1:18" ht="18.95" customHeight="1">
      <c r="A165" s="142">
        <v>159</v>
      </c>
      <c r="B165" s="100"/>
      <c r="C165" s="100"/>
      <c r="D165" s="101"/>
      <c r="E165" s="676"/>
      <c r="F165" s="166"/>
      <c r="G165" s="166"/>
      <c r="H165" s="101"/>
      <c r="I165" s="101"/>
      <c r="J165" s="102"/>
      <c r="K165" s="168"/>
      <c r="L165" s="167"/>
      <c r="M165" s="168">
        <f t="shared" si="12"/>
        <v>999</v>
      </c>
      <c r="N165" s="167"/>
      <c r="O165" s="101"/>
      <c r="P165" s="170">
        <f t="shared" si="13"/>
        <v>0</v>
      </c>
      <c r="Q165" s="171">
        <f t="shared" si="14"/>
        <v>999</v>
      </c>
      <c r="R165" s="102"/>
    </row>
    <row r="166" spans="1:18" ht="18.95" customHeight="1">
      <c r="A166" s="142">
        <v>160</v>
      </c>
      <c r="B166" s="100"/>
      <c r="C166" s="100"/>
      <c r="D166" s="101"/>
      <c r="E166" s="676"/>
      <c r="F166" s="166"/>
      <c r="G166" s="166"/>
      <c r="H166" s="101"/>
      <c r="I166" s="101"/>
      <c r="J166" s="102"/>
      <c r="K166" s="168"/>
      <c r="L166" s="167"/>
      <c r="M166" s="168">
        <f t="shared" si="12"/>
        <v>999</v>
      </c>
      <c r="N166" s="167"/>
      <c r="O166" s="101"/>
      <c r="P166" s="170">
        <f t="shared" si="13"/>
        <v>0</v>
      </c>
      <c r="Q166" s="171">
        <f t="shared" si="14"/>
        <v>999</v>
      </c>
      <c r="R166" s="102"/>
    </row>
    <row r="167" spans="1:18" ht="18.95" customHeight="1">
      <c r="A167" s="142">
        <v>161</v>
      </c>
      <c r="B167" s="100"/>
      <c r="C167" s="100"/>
      <c r="D167" s="101"/>
      <c r="E167" s="676"/>
      <c r="F167" s="166"/>
      <c r="G167" s="166"/>
      <c r="H167" s="101"/>
      <c r="I167" s="101"/>
      <c r="J167" s="102"/>
      <c r="K167" s="168"/>
      <c r="L167" s="167"/>
      <c r="M167" s="168">
        <f t="shared" ref="M167:M198" si="15">IF(R167="",999,R167)</f>
        <v>999</v>
      </c>
      <c r="N167" s="167"/>
      <c r="O167" s="101"/>
      <c r="P167" s="170">
        <f t="shared" ref="P167:P198" si="16">IF(AND(H167&gt;0,OR(O167="QA",O167="DA",O167="WC")),H167,)</f>
        <v>0</v>
      </c>
      <c r="Q167" s="171">
        <f t="shared" ref="Q167:Q198" si="17">IF(O167="QA",1,IF(O167="DA",1,IF(O167="WC",2,IF(O167="MD",3,999))))</f>
        <v>999</v>
      </c>
      <c r="R167" s="102"/>
    </row>
    <row r="168" spans="1:18" ht="18.95" customHeight="1">
      <c r="A168" s="142">
        <v>162</v>
      </c>
      <c r="B168" s="100"/>
      <c r="C168" s="100"/>
      <c r="D168" s="101"/>
      <c r="E168" s="676"/>
      <c r="F168" s="166"/>
      <c r="G168" s="166"/>
      <c r="H168" s="101"/>
      <c r="I168" s="101"/>
      <c r="J168" s="102"/>
      <c r="K168" s="168"/>
      <c r="L168" s="167"/>
      <c r="M168" s="168">
        <f t="shared" si="15"/>
        <v>999</v>
      </c>
      <c r="N168" s="167"/>
      <c r="O168" s="101"/>
      <c r="P168" s="170">
        <f t="shared" si="16"/>
        <v>0</v>
      </c>
      <c r="Q168" s="171">
        <f t="shared" si="17"/>
        <v>999</v>
      </c>
      <c r="R168" s="102"/>
    </row>
    <row r="169" spans="1:18" ht="18.95" customHeight="1">
      <c r="A169" s="142">
        <v>163</v>
      </c>
      <c r="B169" s="100"/>
      <c r="C169" s="100"/>
      <c r="D169" s="101"/>
      <c r="E169" s="676"/>
      <c r="F169" s="166"/>
      <c r="G169" s="166"/>
      <c r="H169" s="101"/>
      <c r="I169" s="101"/>
      <c r="J169" s="102"/>
      <c r="K169" s="168"/>
      <c r="L169" s="167"/>
      <c r="M169" s="168">
        <f t="shared" si="15"/>
        <v>999</v>
      </c>
      <c r="N169" s="167"/>
      <c r="O169" s="101"/>
      <c r="P169" s="170">
        <f t="shared" si="16"/>
        <v>0</v>
      </c>
      <c r="Q169" s="171">
        <f t="shared" si="17"/>
        <v>999</v>
      </c>
      <c r="R169" s="102"/>
    </row>
    <row r="170" spans="1:18" ht="18.95" customHeight="1">
      <c r="A170" s="142">
        <v>164</v>
      </c>
      <c r="B170" s="100"/>
      <c r="C170" s="100"/>
      <c r="D170" s="101"/>
      <c r="E170" s="676"/>
      <c r="F170" s="166"/>
      <c r="G170" s="166"/>
      <c r="H170" s="101"/>
      <c r="I170" s="101"/>
      <c r="J170" s="102"/>
      <c r="K170" s="168"/>
      <c r="L170" s="167"/>
      <c r="M170" s="168">
        <f t="shared" si="15"/>
        <v>999</v>
      </c>
      <c r="N170" s="167"/>
      <c r="O170" s="101"/>
      <c r="P170" s="170">
        <f t="shared" si="16"/>
        <v>0</v>
      </c>
      <c r="Q170" s="171">
        <f t="shared" si="17"/>
        <v>999</v>
      </c>
      <c r="R170" s="102"/>
    </row>
    <row r="171" spans="1:18" ht="18.95" customHeight="1">
      <c r="A171" s="142">
        <v>165</v>
      </c>
      <c r="B171" s="100"/>
      <c r="C171" s="100"/>
      <c r="D171" s="101"/>
      <c r="E171" s="676"/>
      <c r="F171" s="166"/>
      <c r="G171" s="166"/>
      <c r="H171" s="101"/>
      <c r="I171" s="101"/>
      <c r="J171" s="102"/>
      <c r="K171" s="168"/>
      <c r="L171" s="167"/>
      <c r="M171" s="168">
        <f t="shared" si="15"/>
        <v>999</v>
      </c>
      <c r="N171" s="167"/>
      <c r="O171" s="101"/>
      <c r="P171" s="170">
        <f t="shared" si="16"/>
        <v>0</v>
      </c>
      <c r="Q171" s="171">
        <f t="shared" si="17"/>
        <v>999</v>
      </c>
      <c r="R171" s="102"/>
    </row>
    <row r="172" spans="1:18" ht="18.95" customHeight="1">
      <c r="A172" s="142">
        <v>166</v>
      </c>
      <c r="B172" s="100"/>
      <c r="C172" s="100"/>
      <c r="D172" s="101"/>
      <c r="E172" s="676"/>
      <c r="F172" s="166"/>
      <c r="G172" s="166"/>
      <c r="H172" s="101"/>
      <c r="I172" s="101"/>
      <c r="J172" s="102"/>
      <c r="K172" s="168"/>
      <c r="L172" s="167"/>
      <c r="M172" s="168">
        <f t="shared" si="15"/>
        <v>999</v>
      </c>
      <c r="N172" s="167"/>
      <c r="O172" s="101"/>
      <c r="P172" s="170">
        <f t="shared" si="16"/>
        <v>0</v>
      </c>
      <c r="Q172" s="171">
        <f t="shared" si="17"/>
        <v>999</v>
      </c>
      <c r="R172" s="102"/>
    </row>
    <row r="173" spans="1:18" ht="18.95" customHeight="1">
      <c r="A173" s="142">
        <v>167</v>
      </c>
      <c r="B173" s="100"/>
      <c r="C173" s="100"/>
      <c r="D173" s="101"/>
      <c r="E173" s="676"/>
      <c r="F173" s="166"/>
      <c r="G173" s="166"/>
      <c r="H173" s="101"/>
      <c r="I173" s="101"/>
      <c r="J173" s="102"/>
      <c r="K173" s="168"/>
      <c r="L173" s="167"/>
      <c r="M173" s="168">
        <f t="shared" si="15"/>
        <v>999</v>
      </c>
      <c r="N173" s="167"/>
      <c r="O173" s="101"/>
      <c r="P173" s="170">
        <f t="shared" si="16"/>
        <v>0</v>
      </c>
      <c r="Q173" s="171">
        <f t="shared" si="17"/>
        <v>999</v>
      </c>
      <c r="R173" s="102"/>
    </row>
    <row r="174" spans="1:18" ht="18.95" customHeight="1">
      <c r="A174" s="142">
        <v>168</v>
      </c>
      <c r="B174" s="100"/>
      <c r="C174" s="100"/>
      <c r="D174" s="101"/>
      <c r="E174" s="676"/>
      <c r="F174" s="166"/>
      <c r="G174" s="166"/>
      <c r="H174" s="101"/>
      <c r="I174" s="101"/>
      <c r="J174" s="102"/>
      <c r="K174" s="168"/>
      <c r="L174" s="167"/>
      <c r="M174" s="168">
        <f t="shared" si="15"/>
        <v>999</v>
      </c>
      <c r="N174" s="167"/>
      <c r="O174" s="101"/>
      <c r="P174" s="170">
        <f t="shared" si="16"/>
        <v>0</v>
      </c>
      <c r="Q174" s="171">
        <f t="shared" si="17"/>
        <v>999</v>
      </c>
      <c r="R174" s="102"/>
    </row>
    <row r="175" spans="1:18" ht="18.95" customHeight="1">
      <c r="A175" s="142">
        <v>169</v>
      </c>
      <c r="B175" s="100"/>
      <c r="C175" s="100"/>
      <c r="D175" s="101"/>
      <c r="E175" s="676"/>
      <c r="F175" s="166"/>
      <c r="G175" s="166"/>
      <c r="H175" s="101"/>
      <c r="I175" s="101"/>
      <c r="J175" s="102"/>
      <c r="K175" s="168"/>
      <c r="L175" s="167"/>
      <c r="M175" s="168">
        <f t="shared" si="15"/>
        <v>999</v>
      </c>
      <c r="N175" s="167"/>
      <c r="O175" s="101"/>
      <c r="P175" s="170">
        <f t="shared" si="16"/>
        <v>0</v>
      </c>
      <c r="Q175" s="171">
        <f t="shared" si="17"/>
        <v>999</v>
      </c>
      <c r="R175" s="102"/>
    </row>
    <row r="176" spans="1:18" ht="18.95" customHeight="1">
      <c r="A176" s="142">
        <v>170</v>
      </c>
      <c r="B176" s="100"/>
      <c r="C176" s="100"/>
      <c r="D176" s="101"/>
      <c r="E176" s="676"/>
      <c r="F176" s="166"/>
      <c r="G176" s="166"/>
      <c r="H176" s="101"/>
      <c r="I176" s="101"/>
      <c r="J176" s="102"/>
      <c r="K176" s="168"/>
      <c r="L176" s="167"/>
      <c r="M176" s="168">
        <f t="shared" si="15"/>
        <v>999</v>
      </c>
      <c r="N176" s="167"/>
      <c r="O176" s="101"/>
      <c r="P176" s="170">
        <f t="shared" si="16"/>
        <v>0</v>
      </c>
      <c r="Q176" s="171">
        <f t="shared" si="17"/>
        <v>999</v>
      </c>
      <c r="R176" s="102"/>
    </row>
    <row r="177" spans="1:18" ht="18.95" customHeight="1">
      <c r="A177" s="142">
        <v>171</v>
      </c>
      <c r="B177" s="100"/>
      <c r="C177" s="100"/>
      <c r="D177" s="101"/>
      <c r="E177" s="676"/>
      <c r="F177" s="166"/>
      <c r="G177" s="166"/>
      <c r="H177" s="101"/>
      <c r="I177" s="101"/>
      <c r="J177" s="102"/>
      <c r="K177" s="168"/>
      <c r="L177" s="167"/>
      <c r="M177" s="168">
        <f t="shared" si="15"/>
        <v>999</v>
      </c>
      <c r="N177" s="167"/>
      <c r="O177" s="101"/>
      <c r="P177" s="170">
        <f t="shared" si="16"/>
        <v>0</v>
      </c>
      <c r="Q177" s="171">
        <f t="shared" si="17"/>
        <v>999</v>
      </c>
      <c r="R177" s="102"/>
    </row>
    <row r="178" spans="1:18" ht="18.95" customHeight="1">
      <c r="A178" s="142">
        <v>172</v>
      </c>
      <c r="B178" s="100"/>
      <c r="C178" s="100"/>
      <c r="D178" s="101"/>
      <c r="E178" s="676"/>
      <c r="F178" s="166"/>
      <c r="G178" s="166"/>
      <c r="H178" s="101"/>
      <c r="I178" s="101"/>
      <c r="J178" s="102"/>
      <c r="K178" s="168"/>
      <c r="L178" s="167"/>
      <c r="M178" s="168">
        <f t="shared" si="15"/>
        <v>999</v>
      </c>
      <c r="N178" s="167"/>
      <c r="O178" s="101"/>
      <c r="P178" s="170">
        <f t="shared" si="16"/>
        <v>0</v>
      </c>
      <c r="Q178" s="171">
        <f t="shared" si="17"/>
        <v>999</v>
      </c>
      <c r="R178" s="102"/>
    </row>
    <row r="179" spans="1:18" ht="18.95" customHeight="1">
      <c r="A179" s="142">
        <v>173</v>
      </c>
      <c r="B179" s="100"/>
      <c r="C179" s="100"/>
      <c r="D179" s="101"/>
      <c r="E179" s="676"/>
      <c r="F179" s="166"/>
      <c r="G179" s="166"/>
      <c r="H179" s="101"/>
      <c r="I179" s="101"/>
      <c r="J179" s="102"/>
      <c r="K179" s="168"/>
      <c r="L179" s="167"/>
      <c r="M179" s="168">
        <f t="shared" si="15"/>
        <v>999</v>
      </c>
      <c r="N179" s="167"/>
      <c r="O179" s="101"/>
      <c r="P179" s="170">
        <f t="shared" si="16"/>
        <v>0</v>
      </c>
      <c r="Q179" s="171">
        <f t="shared" si="17"/>
        <v>999</v>
      </c>
      <c r="R179" s="102"/>
    </row>
    <row r="180" spans="1:18" ht="18.95" customHeight="1">
      <c r="A180" s="142">
        <v>174</v>
      </c>
      <c r="B180" s="100"/>
      <c r="C180" s="100"/>
      <c r="D180" s="101"/>
      <c r="E180" s="676"/>
      <c r="F180" s="166"/>
      <c r="G180" s="166"/>
      <c r="H180" s="101"/>
      <c r="I180" s="101"/>
      <c r="J180" s="102"/>
      <c r="K180" s="168"/>
      <c r="L180" s="167"/>
      <c r="M180" s="168">
        <f t="shared" si="15"/>
        <v>999</v>
      </c>
      <c r="N180" s="167"/>
      <c r="O180" s="101"/>
      <c r="P180" s="170">
        <f t="shared" si="16"/>
        <v>0</v>
      </c>
      <c r="Q180" s="171">
        <f t="shared" si="17"/>
        <v>999</v>
      </c>
      <c r="R180" s="102"/>
    </row>
    <row r="181" spans="1:18" ht="18.95" customHeight="1">
      <c r="A181" s="142">
        <v>175</v>
      </c>
      <c r="B181" s="100"/>
      <c r="C181" s="100"/>
      <c r="D181" s="101"/>
      <c r="E181" s="676"/>
      <c r="F181" s="166"/>
      <c r="G181" s="166"/>
      <c r="H181" s="101"/>
      <c r="I181" s="101"/>
      <c r="J181" s="102"/>
      <c r="K181" s="168"/>
      <c r="L181" s="167"/>
      <c r="M181" s="168">
        <f t="shared" si="15"/>
        <v>999</v>
      </c>
      <c r="N181" s="167"/>
      <c r="O181" s="101"/>
      <c r="P181" s="170">
        <f t="shared" si="16"/>
        <v>0</v>
      </c>
      <c r="Q181" s="171">
        <f t="shared" si="17"/>
        <v>999</v>
      </c>
      <c r="R181" s="102"/>
    </row>
    <row r="182" spans="1:18" ht="18.95" customHeight="1">
      <c r="A182" s="142">
        <v>176</v>
      </c>
      <c r="B182" s="100"/>
      <c r="C182" s="100"/>
      <c r="D182" s="101"/>
      <c r="E182" s="676"/>
      <c r="F182" s="166"/>
      <c r="G182" s="166"/>
      <c r="H182" s="101"/>
      <c r="I182" s="101"/>
      <c r="J182" s="102"/>
      <c r="K182" s="168"/>
      <c r="L182" s="167"/>
      <c r="M182" s="168">
        <f t="shared" si="15"/>
        <v>999</v>
      </c>
      <c r="N182" s="167"/>
      <c r="O182" s="101"/>
      <c r="P182" s="170">
        <f t="shared" si="16"/>
        <v>0</v>
      </c>
      <c r="Q182" s="171">
        <f t="shared" si="17"/>
        <v>999</v>
      </c>
      <c r="R182" s="102"/>
    </row>
    <row r="183" spans="1:18" ht="18.95" customHeight="1">
      <c r="A183" s="142">
        <v>177</v>
      </c>
      <c r="B183" s="100"/>
      <c r="C183" s="100"/>
      <c r="D183" s="101"/>
      <c r="E183" s="676"/>
      <c r="F183" s="166"/>
      <c r="G183" s="166"/>
      <c r="H183" s="101"/>
      <c r="I183" s="101"/>
      <c r="J183" s="102"/>
      <c r="K183" s="168"/>
      <c r="L183" s="167"/>
      <c r="M183" s="168">
        <f t="shared" si="15"/>
        <v>999</v>
      </c>
      <c r="N183" s="167"/>
      <c r="O183" s="101"/>
      <c r="P183" s="170">
        <f t="shared" si="16"/>
        <v>0</v>
      </c>
      <c r="Q183" s="171">
        <f t="shared" si="17"/>
        <v>999</v>
      </c>
      <c r="R183" s="102"/>
    </row>
    <row r="184" spans="1:18" ht="18.95" customHeight="1">
      <c r="A184" s="142">
        <v>178</v>
      </c>
      <c r="B184" s="100"/>
      <c r="C184" s="100"/>
      <c r="D184" s="101"/>
      <c r="E184" s="676"/>
      <c r="F184" s="166"/>
      <c r="G184" s="166"/>
      <c r="H184" s="101"/>
      <c r="I184" s="101"/>
      <c r="J184" s="102"/>
      <c r="K184" s="168"/>
      <c r="L184" s="167"/>
      <c r="M184" s="168">
        <f t="shared" si="15"/>
        <v>999</v>
      </c>
      <c r="N184" s="167"/>
      <c r="O184" s="101"/>
      <c r="P184" s="170">
        <f t="shared" si="16"/>
        <v>0</v>
      </c>
      <c r="Q184" s="171">
        <f t="shared" si="17"/>
        <v>999</v>
      </c>
      <c r="R184" s="102"/>
    </row>
    <row r="185" spans="1:18" ht="18.95" customHeight="1">
      <c r="A185" s="142">
        <v>179</v>
      </c>
      <c r="B185" s="100"/>
      <c r="C185" s="100"/>
      <c r="D185" s="101"/>
      <c r="E185" s="676"/>
      <c r="F185" s="166"/>
      <c r="G185" s="166"/>
      <c r="H185" s="101"/>
      <c r="I185" s="101"/>
      <c r="J185" s="102"/>
      <c r="K185" s="168"/>
      <c r="L185" s="167"/>
      <c r="M185" s="168">
        <f t="shared" si="15"/>
        <v>999</v>
      </c>
      <c r="N185" s="167"/>
      <c r="O185" s="101"/>
      <c r="P185" s="170">
        <f t="shared" si="16"/>
        <v>0</v>
      </c>
      <c r="Q185" s="171">
        <f t="shared" si="17"/>
        <v>999</v>
      </c>
      <c r="R185" s="102"/>
    </row>
    <row r="186" spans="1:18" ht="18.95" customHeight="1">
      <c r="A186" s="142">
        <v>180</v>
      </c>
      <c r="B186" s="100"/>
      <c r="C186" s="100"/>
      <c r="D186" s="101"/>
      <c r="E186" s="676"/>
      <c r="F186" s="166"/>
      <c r="G186" s="166"/>
      <c r="H186" s="101"/>
      <c r="I186" s="101"/>
      <c r="J186" s="102"/>
      <c r="K186" s="168"/>
      <c r="L186" s="167"/>
      <c r="M186" s="168">
        <f t="shared" si="15"/>
        <v>999</v>
      </c>
      <c r="N186" s="167"/>
      <c r="O186" s="101"/>
      <c r="P186" s="170">
        <f t="shared" si="16"/>
        <v>0</v>
      </c>
      <c r="Q186" s="171">
        <f t="shared" si="17"/>
        <v>999</v>
      </c>
      <c r="R186" s="102"/>
    </row>
    <row r="187" spans="1:18" ht="18.95" customHeight="1">
      <c r="A187" s="142">
        <v>181</v>
      </c>
      <c r="B187" s="100"/>
      <c r="C187" s="100"/>
      <c r="D187" s="101"/>
      <c r="E187" s="676"/>
      <c r="F187" s="166"/>
      <c r="G187" s="166"/>
      <c r="H187" s="101"/>
      <c r="I187" s="101"/>
      <c r="J187" s="102"/>
      <c r="K187" s="168"/>
      <c r="L187" s="167"/>
      <c r="M187" s="168">
        <f t="shared" si="15"/>
        <v>999</v>
      </c>
      <c r="N187" s="167"/>
      <c r="O187" s="101"/>
      <c r="P187" s="170">
        <f t="shared" si="16"/>
        <v>0</v>
      </c>
      <c r="Q187" s="171">
        <f t="shared" si="17"/>
        <v>999</v>
      </c>
      <c r="R187" s="102"/>
    </row>
    <row r="188" spans="1:18" ht="18.95" customHeight="1">
      <c r="A188" s="142">
        <v>182</v>
      </c>
      <c r="B188" s="100"/>
      <c r="C188" s="100"/>
      <c r="D188" s="101"/>
      <c r="E188" s="676"/>
      <c r="F188" s="166"/>
      <c r="G188" s="166"/>
      <c r="H188" s="101"/>
      <c r="I188" s="101"/>
      <c r="J188" s="102"/>
      <c r="K188" s="168"/>
      <c r="L188" s="167"/>
      <c r="M188" s="168">
        <f t="shared" si="15"/>
        <v>999</v>
      </c>
      <c r="N188" s="167"/>
      <c r="O188" s="101"/>
      <c r="P188" s="170">
        <f t="shared" si="16"/>
        <v>0</v>
      </c>
      <c r="Q188" s="171">
        <f t="shared" si="17"/>
        <v>999</v>
      </c>
      <c r="R188" s="102"/>
    </row>
    <row r="189" spans="1:18" ht="18.95" customHeight="1">
      <c r="A189" s="142">
        <v>183</v>
      </c>
      <c r="B189" s="100"/>
      <c r="C189" s="100"/>
      <c r="D189" s="101"/>
      <c r="E189" s="676"/>
      <c r="F189" s="166"/>
      <c r="G189" s="166"/>
      <c r="H189" s="101"/>
      <c r="I189" s="101"/>
      <c r="J189" s="102"/>
      <c r="K189" s="168"/>
      <c r="L189" s="167"/>
      <c r="M189" s="168">
        <f t="shared" si="15"/>
        <v>999</v>
      </c>
      <c r="N189" s="167"/>
      <c r="O189" s="101"/>
      <c r="P189" s="170">
        <f t="shared" si="16"/>
        <v>0</v>
      </c>
      <c r="Q189" s="171">
        <f t="shared" si="17"/>
        <v>999</v>
      </c>
      <c r="R189" s="102"/>
    </row>
    <row r="190" spans="1:18" ht="18.95" customHeight="1">
      <c r="A190" s="142">
        <v>184</v>
      </c>
      <c r="B190" s="100"/>
      <c r="C190" s="100"/>
      <c r="D190" s="101"/>
      <c r="E190" s="676"/>
      <c r="F190" s="166"/>
      <c r="G190" s="166"/>
      <c r="H190" s="101"/>
      <c r="I190" s="101"/>
      <c r="J190" s="102"/>
      <c r="K190" s="168"/>
      <c r="L190" s="167"/>
      <c r="M190" s="168">
        <f t="shared" si="15"/>
        <v>999</v>
      </c>
      <c r="N190" s="167"/>
      <c r="O190" s="101"/>
      <c r="P190" s="170">
        <f t="shared" si="16"/>
        <v>0</v>
      </c>
      <c r="Q190" s="171">
        <f t="shared" si="17"/>
        <v>999</v>
      </c>
      <c r="R190" s="102"/>
    </row>
    <row r="191" spans="1:18" ht="18.95" customHeight="1">
      <c r="A191" s="142">
        <v>185</v>
      </c>
      <c r="B191" s="100"/>
      <c r="C191" s="100"/>
      <c r="D191" s="101"/>
      <c r="E191" s="676"/>
      <c r="F191" s="166"/>
      <c r="G191" s="166"/>
      <c r="H191" s="101"/>
      <c r="I191" s="101"/>
      <c r="J191" s="102"/>
      <c r="K191" s="168"/>
      <c r="L191" s="167"/>
      <c r="M191" s="168">
        <f t="shared" si="15"/>
        <v>999</v>
      </c>
      <c r="N191" s="167"/>
      <c r="O191" s="101"/>
      <c r="P191" s="170">
        <f t="shared" si="16"/>
        <v>0</v>
      </c>
      <c r="Q191" s="171">
        <f t="shared" si="17"/>
        <v>999</v>
      </c>
      <c r="R191" s="102"/>
    </row>
    <row r="192" spans="1:18" ht="18.95" customHeight="1">
      <c r="A192" s="142">
        <v>186</v>
      </c>
      <c r="B192" s="100"/>
      <c r="C192" s="100"/>
      <c r="D192" s="101"/>
      <c r="E192" s="676"/>
      <c r="F192" s="166"/>
      <c r="G192" s="166"/>
      <c r="H192" s="101"/>
      <c r="I192" s="101"/>
      <c r="J192" s="102"/>
      <c r="K192" s="168"/>
      <c r="L192" s="167"/>
      <c r="M192" s="168">
        <f t="shared" si="15"/>
        <v>999</v>
      </c>
      <c r="N192" s="167"/>
      <c r="O192" s="101"/>
      <c r="P192" s="170">
        <f t="shared" si="16"/>
        <v>0</v>
      </c>
      <c r="Q192" s="171">
        <f t="shared" si="17"/>
        <v>999</v>
      </c>
      <c r="R192" s="102"/>
    </row>
    <row r="193" spans="1:18" ht="18.95" customHeight="1">
      <c r="A193" s="142">
        <v>187</v>
      </c>
      <c r="B193" s="100"/>
      <c r="C193" s="100"/>
      <c r="D193" s="101"/>
      <c r="E193" s="676"/>
      <c r="F193" s="166"/>
      <c r="G193" s="166"/>
      <c r="H193" s="101"/>
      <c r="I193" s="101"/>
      <c r="J193" s="102"/>
      <c r="K193" s="168"/>
      <c r="L193" s="167"/>
      <c r="M193" s="168">
        <f t="shared" si="15"/>
        <v>999</v>
      </c>
      <c r="N193" s="167"/>
      <c r="O193" s="101"/>
      <c r="P193" s="170">
        <f t="shared" si="16"/>
        <v>0</v>
      </c>
      <c r="Q193" s="171">
        <f t="shared" si="17"/>
        <v>999</v>
      </c>
      <c r="R193" s="102"/>
    </row>
    <row r="194" spans="1:18" ht="18.95" customHeight="1">
      <c r="A194" s="142">
        <v>188</v>
      </c>
      <c r="B194" s="100"/>
      <c r="C194" s="100"/>
      <c r="D194" s="101"/>
      <c r="E194" s="676"/>
      <c r="F194" s="166"/>
      <c r="G194" s="166"/>
      <c r="H194" s="101"/>
      <c r="I194" s="101"/>
      <c r="J194" s="102"/>
      <c r="K194" s="168"/>
      <c r="L194" s="167"/>
      <c r="M194" s="168">
        <f t="shared" si="15"/>
        <v>999</v>
      </c>
      <c r="N194" s="167"/>
      <c r="O194" s="101"/>
      <c r="P194" s="170">
        <f t="shared" si="16"/>
        <v>0</v>
      </c>
      <c r="Q194" s="171">
        <f t="shared" si="17"/>
        <v>999</v>
      </c>
      <c r="R194" s="102"/>
    </row>
    <row r="195" spans="1:18" ht="18.95" customHeight="1">
      <c r="A195" s="142">
        <v>189</v>
      </c>
      <c r="B195" s="100"/>
      <c r="C195" s="100"/>
      <c r="D195" s="101"/>
      <c r="E195" s="676"/>
      <c r="F195" s="166"/>
      <c r="G195" s="166"/>
      <c r="H195" s="101"/>
      <c r="I195" s="101"/>
      <c r="J195" s="102"/>
      <c r="K195" s="168"/>
      <c r="L195" s="167"/>
      <c r="M195" s="168">
        <f t="shared" si="15"/>
        <v>999</v>
      </c>
      <c r="N195" s="167"/>
      <c r="O195" s="101"/>
      <c r="P195" s="170">
        <f t="shared" si="16"/>
        <v>0</v>
      </c>
      <c r="Q195" s="171">
        <f t="shared" si="17"/>
        <v>999</v>
      </c>
      <c r="R195" s="102"/>
    </row>
    <row r="196" spans="1:18" ht="18.95" customHeight="1">
      <c r="A196" s="142">
        <v>190</v>
      </c>
      <c r="B196" s="100"/>
      <c r="C196" s="100"/>
      <c r="D196" s="101"/>
      <c r="E196" s="676"/>
      <c r="F196" s="166"/>
      <c r="G196" s="166"/>
      <c r="H196" s="101"/>
      <c r="I196" s="101"/>
      <c r="J196" s="102"/>
      <c r="K196" s="168"/>
      <c r="L196" s="167"/>
      <c r="M196" s="168">
        <f t="shared" si="15"/>
        <v>999</v>
      </c>
      <c r="N196" s="167"/>
      <c r="O196" s="101"/>
      <c r="P196" s="170">
        <f t="shared" si="16"/>
        <v>0</v>
      </c>
      <c r="Q196" s="171">
        <f t="shared" si="17"/>
        <v>999</v>
      </c>
      <c r="R196" s="102"/>
    </row>
    <row r="197" spans="1:18" ht="18.95" customHeight="1">
      <c r="A197" s="142">
        <v>191</v>
      </c>
      <c r="B197" s="100"/>
      <c r="C197" s="100"/>
      <c r="D197" s="101"/>
      <c r="E197" s="676"/>
      <c r="F197" s="166"/>
      <c r="G197" s="166"/>
      <c r="H197" s="101"/>
      <c r="I197" s="101"/>
      <c r="J197" s="102"/>
      <c r="K197" s="168"/>
      <c r="L197" s="167"/>
      <c r="M197" s="168">
        <f t="shared" si="15"/>
        <v>999</v>
      </c>
      <c r="N197" s="167"/>
      <c r="O197" s="101"/>
      <c r="P197" s="170">
        <f t="shared" si="16"/>
        <v>0</v>
      </c>
      <c r="Q197" s="171">
        <f t="shared" si="17"/>
        <v>999</v>
      </c>
      <c r="R197" s="102"/>
    </row>
    <row r="198" spans="1:18" ht="18.95" customHeight="1">
      <c r="A198" s="142">
        <v>192</v>
      </c>
      <c r="B198" s="100"/>
      <c r="C198" s="100"/>
      <c r="D198" s="101"/>
      <c r="E198" s="676"/>
      <c r="F198" s="166"/>
      <c r="G198" s="166"/>
      <c r="H198" s="101"/>
      <c r="I198" s="101"/>
      <c r="J198" s="102"/>
      <c r="K198" s="168"/>
      <c r="L198" s="167"/>
      <c r="M198" s="168">
        <f t="shared" si="15"/>
        <v>999</v>
      </c>
      <c r="N198" s="167"/>
      <c r="O198" s="101"/>
      <c r="P198" s="170">
        <f t="shared" si="16"/>
        <v>0</v>
      </c>
      <c r="Q198" s="171">
        <f t="shared" si="17"/>
        <v>999</v>
      </c>
      <c r="R198" s="102"/>
    </row>
    <row r="199" spans="1:18" ht="18.95" customHeight="1">
      <c r="A199" s="142">
        <v>193</v>
      </c>
      <c r="B199" s="100"/>
      <c r="C199" s="100"/>
      <c r="D199" s="101"/>
      <c r="E199" s="676"/>
      <c r="F199" s="166"/>
      <c r="G199" s="166"/>
      <c r="H199" s="101"/>
      <c r="I199" s="101"/>
      <c r="J199" s="102"/>
      <c r="K199" s="168"/>
      <c r="L199" s="167"/>
      <c r="M199" s="168">
        <f t="shared" ref="M199:M206" si="18">IF(R199="",999,R199)</f>
        <v>999</v>
      </c>
      <c r="N199" s="167"/>
      <c r="O199" s="101"/>
      <c r="P199" s="170">
        <f t="shared" ref="P199:P206" si="19">IF(AND(H199&gt;0,OR(O199="QA",O199="DA",O199="WC")),H199,)</f>
        <v>0</v>
      </c>
      <c r="Q199" s="171">
        <f t="shared" ref="Q199:Q206" si="20">IF(O199="QA",1,IF(O199="DA",1,IF(O199="WC",2,IF(O199="MD",3,999))))</f>
        <v>999</v>
      </c>
      <c r="R199" s="102"/>
    </row>
    <row r="200" spans="1:18" ht="18.95" customHeight="1">
      <c r="A200" s="142">
        <v>194</v>
      </c>
      <c r="B200" s="100"/>
      <c r="C200" s="100"/>
      <c r="D200" s="101"/>
      <c r="E200" s="676"/>
      <c r="F200" s="166"/>
      <c r="G200" s="166"/>
      <c r="H200" s="101"/>
      <c r="I200" s="101"/>
      <c r="J200" s="102"/>
      <c r="K200" s="168"/>
      <c r="L200" s="167"/>
      <c r="M200" s="168">
        <f t="shared" si="18"/>
        <v>999</v>
      </c>
      <c r="N200" s="167"/>
      <c r="O200" s="101"/>
      <c r="P200" s="170">
        <f t="shared" si="19"/>
        <v>0</v>
      </c>
      <c r="Q200" s="171">
        <f t="shared" si="20"/>
        <v>999</v>
      </c>
      <c r="R200" s="102"/>
    </row>
    <row r="201" spans="1:18" ht="18.95" customHeight="1">
      <c r="A201" s="142">
        <v>195</v>
      </c>
      <c r="B201" s="100"/>
      <c r="C201" s="100"/>
      <c r="D201" s="101"/>
      <c r="E201" s="676"/>
      <c r="F201" s="166"/>
      <c r="G201" s="166"/>
      <c r="H201" s="101"/>
      <c r="I201" s="101"/>
      <c r="J201" s="102"/>
      <c r="K201" s="168"/>
      <c r="L201" s="167"/>
      <c r="M201" s="168">
        <f t="shared" si="18"/>
        <v>999</v>
      </c>
      <c r="N201" s="167"/>
      <c r="O201" s="101"/>
      <c r="P201" s="170">
        <f t="shared" si="19"/>
        <v>0</v>
      </c>
      <c r="Q201" s="171">
        <f t="shared" si="20"/>
        <v>999</v>
      </c>
      <c r="R201" s="102"/>
    </row>
    <row r="202" spans="1:18" ht="18.95" customHeight="1">
      <c r="A202" s="142">
        <v>196</v>
      </c>
      <c r="B202" s="100"/>
      <c r="C202" s="100"/>
      <c r="D202" s="101"/>
      <c r="E202" s="676"/>
      <c r="F202" s="166"/>
      <c r="G202" s="166"/>
      <c r="H202" s="101"/>
      <c r="I202" s="101"/>
      <c r="J202" s="102"/>
      <c r="K202" s="168"/>
      <c r="L202" s="167"/>
      <c r="M202" s="168">
        <f t="shared" si="18"/>
        <v>999</v>
      </c>
      <c r="N202" s="167"/>
      <c r="O202" s="101"/>
      <c r="P202" s="170">
        <f t="shared" si="19"/>
        <v>0</v>
      </c>
      <c r="Q202" s="171">
        <f t="shared" si="20"/>
        <v>999</v>
      </c>
      <c r="R202" s="102"/>
    </row>
    <row r="203" spans="1:18" ht="18.95" customHeight="1">
      <c r="A203" s="142">
        <v>197</v>
      </c>
      <c r="B203" s="100"/>
      <c r="C203" s="100"/>
      <c r="D203" s="101"/>
      <c r="E203" s="676"/>
      <c r="F203" s="166"/>
      <c r="G203" s="166"/>
      <c r="H203" s="101"/>
      <c r="I203" s="101"/>
      <c r="J203" s="102"/>
      <c r="K203" s="168"/>
      <c r="L203" s="167"/>
      <c r="M203" s="168">
        <f t="shared" si="18"/>
        <v>999</v>
      </c>
      <c r="N203" s="167"/>
      <c r="O203" s="101"/>
      <c r="P203" s="170">
        <f t="shared" si="19"/>
        <v>0</v>
      </c>
      <c r="Q203" s="171">
        <f t="shared" si="20"/>
        <v>999</v>
      </c>
      <c r="R203" s="102"/>
    </row>
    <row r="204" spans="1:18" ht="18.95" customHeight="1">
      <c r="A204" s="142">
        <v>198</v>
      </c>
      <c r="B204" s="100"/>
      <c r="C204" s="100"/>
      <c r="D204" s="101"/>
      <c r="E204" s="676"/>
      <c r="F204" s="166"/>
      <c r="G204" s="166"/>
      <c r="H204" s="101"/>
      <c r="I204" s="101"/>
      <c r="J204" s="102"/>
      <c r="K204" s="168"/>
      <c r="L204" s="167"/>
      <c r="M204" s="168">
        <f t="shared" si="18"/>
        <v>999</v>
      </c>
      <c r="N204" s="167"/>
      <c r="O204" s="101"/>
      <c r="P204" s="170">
        <f t="shared" si="19"/>
        <v>0</v>
      </c>
      <c r="Q204" s="171">
        <f t="shared" si="20"/>
        <v>999</v>
      </c>
      <c r="R204" s="102"/>
    </row>
    <row r="205" spans="1:18" ht="18.95" customHeight="1">
      <c r="A205" s="142">
        <v>199</v>
      </c>
      <c r="B205" s="100"/>
      <c r="C205" s="100"/>
      <c r="D205" s="101"/>
      <c r="E205" s="676"/>
      <c r="F205" s="166"/>
      <c r="G205" s="166"/>
      <c r="H205" s="101"/>
      <c r="I205" s="101"/>
      <c r="J205" s="102"/>
      <c r="K205" s="168"/>
      <c r="L205" s="167"/>
      <c r="M205" s="168">
        <f t="shared" si="18"/>
        <v>999</v>
      </c>
      <c r="N205" s="167"/>
      <c r="O205" s="101"/>
      <c r="P205" s="170">
        <f t="shared" si="19"/>
        <v>0</v>
      </c>
      <c r="Q205" s="171">
        <f t="shared" si="20"/>
        <v>999</v>
      </c>
      <c r="R205" s="102"/>
    </row>
    <row r="206" spans="1:18" ht="18.95" customHeight="1">
      <c r="A206" s="142">
        <v>200</v>
      </c>
      <c r="B206" s="100"/>
      <c r="C206" s="100"/>
      <c r="D206" s="101"/>
      <c r="E206" s="676"/>
      <c r="F206" s="166"/>
      <c r="G206" s="166"/>
      <c r="H206" s="101"/>
      <c r="I206" s="101"/>
      <c r="J206" s="102"/>
      <c r="K206" s="168"/>
      <c r="L206" s="167"/>
      <c r="M206" s="168">
        <f t="shared" si="18"/>
        <v>999</v>
      </c>
      <c r="N206" s="167"/>
      <c r="O206" s="101"/>
      <c r="P206" s="170">
        <f t="shared" si="19"/>
        <v>0</v>
      </c>
      <c r="Q206" s="171">
        <f t="shared" si="20"/>
        <v>999</v>
      </c>
      <c r="R206" s="102"/>
    </row>
  </sheetData>
  <mergeCells count="1">
    <mergeCell ref="A5:B5"/>
  </mergeCells>
  <phoneticPr fontId="78" type="noConversion"/>
  <conditionalFormatting sqref="K7:K206">
    <cfRule type="cellIs" dxfId="290" priority="1" stopIfTrue="1" operator="equal">
      <formula>"Z"</formula>
    </cfRule>
  </conditionalFormatting>
  <conditionalFormatting sqref="E7:E206">
    <cfRule type="expression" dxfId="289" priority="2" stopIfTrue="1">
      <formula>OR(B7="",E7="")</formula>
    </cfRule>
    <cfRule type="expression" dxfId="288" priority="3" stopIfTrue="1">
      <formula>YEAR($E7)&gt;$U$4</formula>
    </cfRule>
    <cfRule type="expression" dxfId="287" priority="4" stopIfTrue="1">
      <formula>YEAR($E7)&lt;$U$3</formula>
    </cfRule>
  </conditionalFormatting>
  <printOptions horizontalCentered="1"/>
  <pageMargins left="0.35" right="0.35" top="0.39" bottom="0.39" header="0" footer="0"/>
  <pageSetup paperSize="9" orientation="landscape" horizontalDpi="200" verticalDpi="200" r:id="rId1"/>
  <headerFooter alignWithMargins="0"/>
  <rowBreaks count="10" manualBreakCount="10">
    <brk id="26" max="16383" man="1"/>
    <brk id="46" max="16383" man="1"/>
    <brk id="66" max="16383" man="1"/>
    <brk id="86" max="16383" man="1"/>
    <brk id="106" max="16383" man="1"/>
    <brk id="126" max="16383" man="1"/>
    <brk id="146" max="16383" man="1"/>
    <brk id="166" max="16383" man="1"/>
    <brk id="186" max="16383" man="1"/>
    <brk id="206" max="16383" man="1"/>
  </rowBreaks>
  <drawing r:id="rId2"/>
  <legacyDrawing r:id="rId3"/>
</worksheet>
</file>

<file path=xl/worksheets/sheet16.xml><?xml version="1.0" encoding="utf-8"?>
<worksheet xmlns="http://schemas.openxmlformats.org/spreadsheetml/2006/main" xmlns:r="http://schemas.openxmlformats.org/officeDocument/2006/relationships">
  <sheetPr codeName="Sheet132">
    <pageSetUpPr fitToPage="1"/>
  </sheetPr>
  <dimension ref="A1:T79"/>
  <sheetViews>
    <sheetView showGridLines="0" showZeros="0" workbookViewId="0">
      <selection activeCell="A3" sqref="A3"/>
    </sheetView>
  </sheetViews>
  <sheetFormatPr defaultRowHeight="12.75"/>
  <cols>
    <col min="1" max="2" width="3.28515625" customWidth="1"/>
    <col min="3" max="3" width="4.7109375" customWidth="1"/>
    <col min="4" max="4" width="4.28515625" customWidth="1"/>
    <col min="5" max="5" width="12.7109375" customWidth="1"/>
    <col min="6" max="6" width="2.7109375" customWidth="1"/>
    <col min="7" max="7" width="7.7109375" customWidth="1"/>
    <col min="8" max="8" width="5.85546875" customWidth="1"/>
    <col min="9" max="9" width="1.7109375" style="172" customWidth="1"/>
    <col min="10" max="10" width="10.7109375" customWidth="1"/>
    <col min="11" max="11" width="1.7109375" style="172" customWidth="1"/>
    <col min="12" max="12" width="10.7109375" customWidth="1"/>
    <col min="13" max="13" width="1.7109375" style="173" customWidth="1"/>
    <col min="14" max="14" width="10.7109375" customWidth="1"/>
    <col min="15" max="15" width="1.7109375" style="172" customWidth="1"/>
    <col min="16" max="16" width="10.7109375" customWidth="1"/>
    <col min="17" max="17" width="1.7109375" style="173" customWidth="1"/>
    <col min="18" max="18" width="9.140625" hidden="1" customWidth="1"/>
    <col min="19" max="19" width="8.7109375" customWidth="1"/>
    <col min="20" max="20" width="9.140625" hidden="1" customWidth="1"/>
  </cols>
  <sheetData>
    <row r="1" spans="1:20" s="174" customFormat="1" ht="21.75" customHeight="1">
      <c r="A1" s="82">
        <f>'Week SetUp'!$A$6</f>
        <v>0</v>
      </c>
      <c r="B1" s="82"/>
      <c r="C1" s="177"/>
      <c r="D1" s="177"/>
      <c r="E1" s="177"/>
      <c r="F1" s="177"/>
      <c r="G1" s="177"/>
      <c r="H1" s="177"/>
      <c r="I1" s="178"/>
      <c r="J1" s="146" t="s">
        <v>49</v>
      </c>
      <c r="K1" s="146"/>
      <c r="L1" s="83"/>
      <c r="M1" s="178"/>
      <c r="N1" s="178" t="s">
        <v>50</v>
      </c>
      <c r="O1" s="178"/>
      <c r="P1" s="177"/>
      <c r="Q1" s="178"/>
    </row>
    <row r="2" spans="1:20" s="103" customFormat="1">
      <c r="A2" s="85" t="str">
        <f>'Week SetUp'!$A$8</f>
        <v>ITF Junior Circuit</v>
      </c>
      <c r="B2" s="85"/>
      <c r="C2" s="85"/>
      <c r="D2" s="85"/>
      <c r="E2" s="85"/>
      <c r="F2" s="179"/>
      <c r="G2" s="108"/>
      <c r="H2" s="108"/>
      <c r="I2" s="180"/>
      <c r="J2" s="146" t="s">
        <v>236</v>
      </c>
      <c r="K2" s="146"/>
      <c r="L2" s="146"/>
      <c r="M2" s="180"/>
      <c r="N2" s="108"/>
      <c r="O2" s="180"/>
      <c r="P2" s="108"/>
      <c r="Q2" s="180"/>
    </row>
    <row r="3" spans="1:20" s="20" customFormat="1" ht="11.25" customHeight="1">
      <c r="A3" s="63" t="s">
        <v>12</v>
      </c>
      <c r="B3" s="63"/>
      <c r="C3" s="63"/>
      <c r="D3" s="63"/>
      <c r="E3" s="63"/>
      <c r="F3" s="63" t="s">
        <v>6</v>
      </c>
      <c r="G3" s="63"/>
      <c r="H3" s="63"/>
      <c r="I3" s="182"/>
      <c r="J3" s="63" t="s">
        <v>7</v>
      </c>
      <c r="K3" s="182"/>
      <c r="L3" s="63" t="s">
        <v>18</v>
      </c>
      <c r="M3" s="182"/>
      <c r="N3" s="63"/>
      <c r="O3" s="182"/>
      <c r="P3" s="63"/>
      <c r="Q3" s="64" t="s">
        <v>8</v>
      </c>
    </row>
    <row r="4" spans="1:20" s="39" customFormat="1" ht="11.25" customHeight="1" thickBot="1">
      <c r="A4" s="711">
        <f>'Week SetUp'!$A$10</f>
        <v>0</v>
      </c>
      <c r="B4" s="711"/>
      <c r="C4" s="711"/>
      <c r="D4" s="184"/>
      <c r="E4" s="184"/>
      <c r="F4" s="184">
        <f>'Week SetUp'!$C$10</f>
        <v>0</v>
      </c>
      <c r="G4" s="92"/>
      <c r="H4" s="184"/>
      <c r="I4" s="185"/>
      <c r="J4" s="186">
        <f>'Week SetUp'!$D$10</f>
        <v>0</v>
      </c>
      <c r="K4" s="185"/>
      <c r="L4" s="187">
        <f>'Week SetUp'!$A$12</f>
        <v>0</v>
      </c>
      <c r="M4" s="185"/>
      <c r="N4" s="184"/>
      <c r="O4" s="185"/>
      <c r="P4" s="184"/>
      <c r="Q4" s="76">
        <f>'Week SetUp'!$E$10</f>
        <v>0</v>
      </c>
    </row>
    <row r="5" spans="1:20" s="20" customFormat="1" ht="9.75">
      <c r="A5" s="188"/>
      <c r="B5" s="189" t="s">
        <v>52</v>
      </c>
      <c r="C5" s="189" t="s">
        <v>53</v>
      </c>
      <c r="D5" s="189" t="s">
        <v>54</v>
      </c>
      <c r="E5" s="190" t="s">
        <v>55</v>
      </c>
      <c r="F5" s="190" t="s">
        <v>14</v>
      </c>
      <c r="G5" s="190"/>
      <c r="H5" s="190" t="s">
        <v>56</v>
      </c>
      <c r="I5" s="190"/>
      <c r="J5" s="189" t="s">
        <v>57</v>
      </c>
      <c r="K5" s="191"/>
      <c r="L5" s="189" t="s">
        <v>237</v>
      </c>
      <c r="M5" s="191"/>
      <c r="N5" s="189" t="s">
        <v>238</v>
      </c>
      <c r="O5" s="191"/>
      <c r="P5" s="189"/>
      <c r="Q5" s="192"/>
    </row>
    <row r="6" spans="1:20" s="20" customFormat="1" ht="3.75" customHeight="1" thickBot="1">
      <c r="A6" s="193"/>
      <c r="B6" s="194"/>
      <c r="C6" s="91"/>
      <c r="D6" s="194"/>
      <c r="E6" s="195"/>
      <c r="F6" s="195"/>
      <c r="G6" s="196"/>
      <c r="H6" s="195"/>
      <c r="I6" s="197"/>
      <c r="J6" s="194"/>
      <c r="K6" s="197"/>
      <c r="L6" s="194"/>
      <c r="M6" s="197"/>
      <c r="N6" s="194"/>
      <c r="O6" s="197"/>
      <c r="P6" s="194"/>
      <c r="Q6" s="198"/>
    </row>
    <row r="7" spans="1:20" s="50" customFormat="1" ht="10.5" customHeight="1">
      <c r="A7" s="200">
        <v>1</v>
      </c>
      <c r="B7" s="202" t="str">
        <f>IF($D7="","",VLOOKUP($D7,'Boys Si Qual Draw Prep'!$A$7:$P$22,15))</f>
        <v/>
      </c>
      <c r="C7" s="202" t="str">
        <f>IF($D7="","",VLOOKUP($D7,'Boys Si Qual Draw Prep'!$A$7:$P$22,16))</f>
        <v/>
      </c>
      <c r="D7" s="203"/>
      <c r="E7" s="204" t="str">
        <f>UPPER(IF($D7="","",VLOOKUP($D7,'Boys Si Qual Draw Prep'!$A$7:$P$22,2)))</f>
        <v/>
      </c>
      <c r="F7" s="204" t="str">
        <f>IF($D7="","",VLOOKUP($D7,'Boys Si Qual Draw Prep'!$A$7:$P$22,3))</f>
        <v/>
      </c>
      <c r="G7" s="204"/>
      <c r="H7" s="204" t="str">
        <f>IF($D7="","",VLOOKUP($D7,'Boys Si Qual Draw Prep'!$A$7:$P$22,4))</f>
        <v/>
      </c>
      <c r="I7" s="206"/>
      <c r="J7" s="205"/>
      <c r="K7" s="205"/>
      <c r="L7" s="205"/>
      <c r="M7" s="205"/>
      <c r="N7" s="208"/>
      <c r="O7" s="210"/>
      <c r="P7" s="211"/>
      <c r="Q7" s="212"/>
      <c r="R7" s="213"/>
      <c r="T7" s="214" t="e">
        <f>#REF!</f>
        <v>#REF!</v>
      </c>
    </row>
    <row r="8" spans="1:20" s="50" customFormat="1" ht="9.6" customHeight="1">
      <c r="A8" s="215"/>
      <c r="B8" s="216"/>
      <c r="C8" s="216"/>
      <c r="D8" s="216"/>
      <c r="E8" s="217"/>
      <c r="F8" s="217"/>
      <c r="G8" s="218"/>
      <c r="H8" s="219" t="s">
        <v>15</v>
      </c>
      <c r="I8" s="220"/>
      <c r="J8" s="221" t="str">
        <f>UPPER(IF(OR(I8="a",I8="as"),E7,IF(OR(I8="b",I8="bs"),E9,)))</f>
        <v/>
      </c>
      <c r="K8" s="221"/>
      <c r="L8" s="205"/>
      <c r="M8" s="205"/>
      <c r="N8" s="208"/>
      <c r="O8" s="210"/>
      <c r="P8" s="211"/>
      <c r="Q8" s="212"/>
      <c r="R8" s="213"/>
      <c r="T8" s="222" t="e">
        <f>#REF!</f>
        <v>#REF!</v>
      </c>
    </row>
    <row r="9" spans="1:20" s="50" customFormat="1" ht="9.6" customHeight="1">
      <c r="A9" s="215">
        <v>2</v>
      </c>
      <c r="B9" s="202" t="str">
        <f>IF($D9="","",VLOOKUP($D9,'Boys Si Qual Draw Prep'!$A$7:$P$22,15))</f>
        <v/>
      </c>
      <c r="C9" s="202" t="str">
        <f>IF($D9="","",VLOOKUP($D9,'Boys Si Qual Draw Prep'!$A$7:$P$22,16))</f>
        <v/>
      </c>
      <c r="D9" s="203"/>
      <c r="E9" s="223" t="str">
        <f>UPPER(IF($D9="","",VLOOKUP($D9,'Boys Si Qual Draw Prep'!$A$7:$P$22,2)))</f>
        <v/>
      </c>
      <c r="F9" s="223" t="str">
        <f>IF($D9="","",VLOOKUP($D9,'Boys Si Qual Draw Prep'!$A$7:$P$22,3))</f>
        <v/>
      </c>
      <c r="G9" s="223"/>
      <c r="H9" s="223" t="str">
        <f>IF($D9="","",VLOOKUP($D9,'Boys Si Qual Draw Prep'!$A$7:$P$22,4))</f>
        <v/>
      </c>
      <c r="I9" s="224"/>
      <c r="J9" s="205"/>
      <c r="K9" s="225"/>
      <c r="L9" s="205"/>
      <c r="M9" s="205"/>
      <c r="N9" s="208"/>
      <c r="O9" s="210"/>
      <c r="P9" s="211"/>
      <c r="Q9" s="212"/>
      <c r="R9" s="213"/>
      <c r="T9" s="222" t="e">
        <f>#REF!</f>
        <v>#REF!</v>
      </c>
    </row>
    <row r="10" spans="1:20" s="50" customFormat="1" ht="9.6" customHeight="1">
      <c r="A10" s="215"/>
      <c r="B10" s="216"/>
      <c r="C10" s="216"/>
      <c r="D10" s="226"/>
      <c r="E10" s="217"/>
      <c r="F10" s="217"/>
      <c r="G10" s="218"/>
      <c r="H10" s="205"/>
      <c r="I10" s="227"/>
      <c r="J10" s="219" t="s">
        <v>15</v>
      </c>
      <c r="K10" s="228"/>
      <c r="L10" s="221" t="str">
        <f>UPPER(IF(OR(K10="a",K10="as"),J8,IF(OR(K10="b",K10="bs"),J12,)))</f>
        <v/>
      </c>
      <c r="M10" s="229"/>
      <c r="N10" s="230"/>
      <c r="O10" s="230"/>
      <c r="P10" s="211"/>
      <c r="Q10" s="212"/>
      <c r="R10" s="213"/>
      <c r="T10" s="222" t="e">
        <f>#REF!</f>
        <v>#REF!</v>
      </c>
    </row>
    <row r="11" spans="1:20" s="50" customFormat="1" ht="9.6" customHeight="1">
      <c r="A11" s="215">
        <v>3</v>
      </c>
      <c r="B11" s="202" t="str">
        <f>IF($D11="","",VLOOKUP($D11,'Boys Si Qual Draw Prep'!$A$7:$P$22,15))</f>
        <v/>
      </c>
      <c r="C11" s="202" t="str">
        <f>IF($D11="","",VLOOKUP($D11,'Boys Si Qual Draw Prep'!$A$7:$P$22,16))</f>
        <v/>
      </c>
      <c r="D11" s="203"/>
      <c r="E11" s="223" t="str">
        <f>UPPER(IF($D11="","",VLOOKUP($D11,'Boys Si Qual Draw Prep'!$A$7:$P$22,2)))</f>
        <v/>
      </c>
      <c r="F11" s="223" t="str">
        <f>IF($D11="","",VLOOKUP($D11,'Boys Si Qual Draw Prep'!$A$7:$P$22,3))</f>
        <v/>
      </c>
      <c r="G11" s="223"/>
      <c r="H11" s="223" t="str">
        <f>IF($D11="","",VLOOKUP($D11,'Boys Si Qual Draw Prep'!$A$7:$P$22,4))</f>
        <v/>
      </c>
      <c r="I11" s="206"/>
      <c r="J11" s="205"/>
      <c r="K11" s="231"/>
      <c r="L11" s="205"/>
      <c r="M11" s="232"/>
      <c r="N11" s="230"/>
      <c r="O11" s="230"/>
      <c r="P11" s="211"/>
      <c r="Q11" s="212"/>
      <c r="R11" s="213"/>
      <c r="T11" s="222" t="e">
        <f>#REF!</f>
        <v>#REF!</v>
      </c>
    </row>
    <row r="12" spans="1:20" s="50" customFormat="1" ht="9.6" customHeight="1">
      <c r="A12" s="215"/>
      <c r="B12" s="216"/>
      <c r="C12" s="216"/>
      <c r="D12" s="226"/>
      <c r="E12" s="217"/>
      <c r="F12" s="217"/>
      <c r="G12" s="218"/>
      <c r="H12" s="219" t="s">
        <v>15</v>
      </c>
      <c r="I12" s="220"/>
      <c r="J12" s="221" t="str">
        <f>UPPER(IF(OR(I12="a",I12="as"),E11,IF(OR(I12="b",I12="bs"),E13,)))</f>
        <v/>
      </c>
      <c r="K12" s="233"/>
      <c r="L12" s="205"/>
      <c r="M12" s="232"/>
      <c r="N12" s="230"/>
      <c r="O12" s="230"/>
      <c r="P12" s="211"/>
      <c r="Q12" s="212"/>
      <c r="R12" s="213"/>
      <c r="T12" s="222" t="e">
        <f>#REF!</f>
        <v>#REF!</v>
      </c>
    </row>
    <row r="13" spans="1:20" s="50" customFormat="1" ht="9.6" customHeight="1">
      <c r="A13" s="215">
        <v>4</v>
      </c>
      <c r="B13" s="202" t="str">
        <f>IF($D13="","",VLOOKUP($D13,'Boys Si Qual Draw Prep'!$A$7:$P$22,15))</f>
        <v/>
      </c>
      <c r="C13" s="202" t="str">
        <f>IF($D13="","",VLOOKUP($D13,'Boys Si Qual Draw Prep'!$A$7:$P$22,16))</f>
        <v/>
      </c>
      <c r="D13" s="203"/>
      <c r="E13" s="223" t="str">
        <f>UPPER(IF($D13="","",VLOOKUP($D13,'Boys Si Qual Draw Prep'!$A$7:$P$22,2)))</f>
        <v/>
      </c>
      <c r="F13" s="223" t="str">
        <f>IF($D13="","",VLOOKUP($D13,'Boys Si Qual Draw Prep'!$A$7:$P$22,3))</f>
        <v/>
      </c>
      <c r="G13" s="223"/>
      <c r="H13" s="223" t="str">
        <f>IF($D13="","",VLOOKUP($D13,'Boys Si Qual Draw Prep'!$A$7:$P$22,4))</f>
        <v/>
      </c>
      <c r="I13" s="234"/>
      <c r="J13" s="205"/>
      <c r="K13" s="205"/>
      <c r="L13" s="205"/>
      <c r="M13" s="232"/>
      <c r="N13" s="230"/>
      <c r="O13" s="230"/>
      <c r="P13" s="211"/>
      <c r="Q13" s="212"/>
      <c r="R13" s="213"/>
      <c r="T13" s="222" t="e">
        <f>#REF!</f>
        <v>#REF!</v>
      </c>
    </row>
    <row r="14" spans="1:20" s="50" customFormat="1" ht="9.6" customHeight="1">
      <c r="A14" s="215"/>
      <c r="B14" s="216"/>
      <c r="C14" s="216"/>
      <c r="D14" s="226"/>
      <c r="E14" s="205"/>
      <c r="F14" s="205"/>
      <c r="G14" s="68"/>
      <c r="H14" s="235"/>
      <c r="I14" s="227"/>
      <c r="J14" s="205"/>
      <c r="K14" s="205"/>
      <c r="L14" s="219" t="s">
        <v>15</v>
      </c>
      <c r="M14" s="228"/>
      <c r="N14" s="221" t="str">
        <f>UPPER(IF(OR(M14="a",M14="as"),L10,IF(OR(M14="b",M14="bs"),L18,)))</f>
        <v/>
      </c>
      <c r="O14" s="229"/>
      <c r="P14" s="211"/>
      <c r="Q14" s="212"/>
      <c r="R14" s="213"/>
      <c r="T14" s="222" t="e">
        <f>#REF!</f>
        <v>#REF!</v>
      </c>
    </row>
    <row r="15" spans="1:20" s="50" customFormat="1" ht="9.6" customHeight="1">
      <c r="A15" s="215">
        <v>5</v>
      </c>
      <c r="B15" s="202" t="str">
        <f>IF($D15="","",VLOOKUP($D15,'Boys Si Qual Draw Prep'!$A$7:$P$22,15))</f>
        <v/>
      </c>
      <c r="C15" s="202" t="str">
        <f>IF($D15="","",VLOOKUP($D15,'Boys Si Qual Draw Prep'!$A$7:$P$22,16))</f>
        <v/>
      </c>
      <c r="D15" s="203"/>
      <c r="E15" s="223" t="str">
        <f>UPPER(IF($D15="","",VLOOKUP($D15,'Boys Si Qual Draw Prep'!$A$7:$P$22,2)))</f>
        <v/>
      </c>
      <c r="F15" s="223" t="str">
        <f>IF($D15="","",VLOOKUP($D15,'Boys Si Qual Draw Prep'!$A$7:$P$22,3))</f>
        <v/>
      </c>
      <c r="G15" s="223"/>
      <c r="H15" s="223" t="str">
        <f>IF($D15="","",VLOOKUP($D15,'Boys Si Qual Draw Prep'!$A$7:$P$22,4))</f>
        <v/>
      </c>
      <c r="I15" s="236"/>
      <c r="J15" s="205"/>
      <c r="K15" s="205"/>
      <c r="L15" s="205"/>
      <c r="M15" s="232"/>
      <c r="N15" s="205"/>
      <c r="O15" s="230"/>
      <c r="P15" s="211"/>
      <c r="Q15" s="212"/>
      <c r="R15" s="213"/>
      <c r="T15" s="222" t="e">
        <f>#REF!</f>
        <v>#REF!</v>
      </c>
    </row>
    <row r="16" spans="1:20" s="50" customFormat="1" ht="9.6" customHeight="1" thickBot="1">
      <c r="A16" s="215"/>
      <c r="B16" s="216"/>
      <c r="C16" s="216"/>
      <c r="D16" s="226"/>
      <c r="E16" s="217"/>
      <c r="F16" s="217"/>
      <c r="G16" s="218"/>
      <c r="H16" s="219" t="s">
        <v>15</v>
      </c>
      <c r="I16" s="220"/>
      <c r="J16" s="221" t="str">
        <f>UPPER(IF(OR(I16="a",I16="as"),E15,IF(OR(I16="b",I16="bs"),E17,)))</f>
        <v/>
      </c>
      <c r="K16" s="221"/>
      <c r="L16" s="205"/>
      <c r="M16" s="232"/>
      <c r="N16" s="230"/>
      <c r="O16" s="230"/>
      <c r="P16" s="211"/>
      <c r="Q16" s="212"/>
      <c r="R16" s="213"/>
      <c r="T16" s="237" t="e">
        <f>#REF!</f>
        <v>#REF!</v>
      </c>
    </row>
    <row r="17" spans="1:18" s="50" customFormat="1" ht="9.6" customHeight="1">
      <c r="A17" s="215">
        <v>6</v>
      </c>
      <c r="B17" s="202" t="str">
        <f>IF($D17="","",VLOOKUP($D17,'Boys Si Qual Draw Prep'!$A$7:$P$22,15))</f>
        <v/>
      </c>
      <c r="C17" s="202" t="str">
        <f>IF($D17="","",VLOOKUP($D17,'Boys Si Qual Draw Prep'!$A$7:$P$22,16))</f>
        <v/>
      </c>
      <c r="D17" s="203"/>
      <c r="E17" s="223" t="str">
        <f>UPPER(IF($D17="","",VLOOKUP($D17,'Boys Si Qual Draw Prep'!$A$7:$P$22,2)))</f>
        <v/>
      </c>
      <c r="F17" s="223" t="str">
        <f>IF($D17="","",VLOOKUP($D17,'Boys Si Qual Draw Prep'!$A$7:$P$22,3))</f>
        <v/>
      </c>
      <c r="G17" s="223"/>
      <c r="H17" s="223" t="str">
        <f>IF($D17="","",VLOOKUP($D17,'Boys Si Qual Draw Prep'!$A$7:$P$22,4))</f>
        <v/>
      </c>
      <c r="I17" s="224"/>
      <c r="J17" s="205"/>
      <c r="K17" s="225"/>
      <c r="L17" s="205"/>
      <c r="M17" s="232"/>
      <c r="N17" s="230"/>
      <c r="O17" s="230"/>
      <c r="P17" s="211"/>
      <c r="Q17" s="212"/>
      <c r="R17" s="213"/>
    </row>
    <row r="18" spans="1:18" s="50" customFormat="1" ht="9.6" customHeight="1">
      <c r="A18" s="215"/>
      <c r="B18" s="216"/>
      <c r="C18" s="216"/>
      <c r="D18" s="226"/>
      <c r="E18" s="217"/>
      <c r="F18" s="217"/>
      <c r="G18" s="218"/>
      <c r="H18" s="205"/>
      <c r="I18" s="227"/>
      <c r="J18" s="219" t="s">
        <v>15</v>
      </c>
      <c r="K18" s="228"/>
      <c r="L18" s="221" t="str">
        <f>UPPER(IF(OR(K18="a",K18="as"),J16,IF(OR(K18="b",K18="bs"),J20,)))</f>
        <v/>
      </c>
      <c r="M18" s="238"/>
      <c r="N18" s="230"/>
      <c r="O18" s="230"/>
      <c r="P18" s="211"/>
      <c r="Q18" s="212"/>
      <c r="R18" s="213"/>
    </row>
    <row r="19" spans="1:18" s="50" customFormat="1" ht="9.6" customHeight="1">
      <c r="A19" s="215">
        <v>7</v>
      </c>
      <c r="B19" s="202" t="str">
        <f>IF($D19="","",VLOOKUP($D19,'Boys Si Qual Draw Prep'!$A$7:$P$22,15))</f>
        <v/>
      </c>
      <c r="C19" s="202" t="str">
        <f>IF($D19="","",VLOOKUP($D19,'Boys Si Qual Draw Prep'!$A$7:$P$22,16))</f>
        <v/>
      </c>
      <c r="D19" s="203"/>
      <c r="E19" s="223" t="str">
        <f>UPPER(IF($D19="","",VLOOKUP($D19,'Boys Si Qual Draw Prep'!$A$7:$P$22,2)))</f>
        <v/>
      </c>
      <c r="F19" s="223" t="str">
        <f>IF($D19="","",VLOOKUP($D19,'Boys Si Qual Draw Prep'!$A$7:$P$22,3))</f>
        <v/>
      </c>
      <c r="G19" s="223"/>
      <c r="H19" s="223" t="str">
        <f>IF($D19="","",VLOOKUP($D19,'Boys Si Qual Draw Prep'!$A$7:$P$22,4))</f>
        <v/>
      </c>
      <c r="I19" s="206"/>
      <c r="J19" s="205"/>
      <c r="K19" s="231"/>
      <c r="L19" s="205"/>
      <c r="M19" s="230"/>
      <c r="N19" s="230"/>
      <c r="O19" s="230"/>
      <c r="P19" s="211"/>
      <c r="Q19" s="212"/>
      <c r="R19" s="213"/>
    </row>
    <row r="20" spans="1:18" s="50" customFormat="1" ht="9.6" customHeight="1">
      <c r="A20" s="215"/>
      <c r="B20" s="216"/>
      <c r="C20" s="216"/>
      <c r="D20" s="216"/>
      <c r="E20" s="217"/>
      <c r="F20" s="217"/>
      <c r="G20" s="218"/>
      <c r="H20" s="219" t="s">
        <v>15</v>
      </c>
      <c r="I20" s="220"/>
      <c r="J20" s="221" t="str">
        <f>UPPER(IF(OR(I20="a",I20="as"),E19,IF(OR(I20="b",I20="bs"),E21,)))</f>
        <v/>
      </c>
      <c r="K20" s="233"/>
      <c r="L20" s="205"/>
      <c r="M20" s="230"/>
      <c r="N20" s="230"/>
      <c r="O20" s="230"/>
      <c r="P20" s="211"/>
      <c r="Q20" s="212"/>
      <c r="R20" s="213"/>
    </row>
    <row r="21" spans="1:18" s="50" customFormat="1" ht="9.6" customHeight="1">
      <c r="A21" s="200">
        <v>8</v>
      </c>
      <c r="B21" s="202" t="str">
        <f>IF($D21="","",VLOOKUP($D21,'Boys Si Qual Draw Prep'!$A$7:$P$22,15))</f>
        <v/>
      </c>
      <c r="C21" s="202" t="str">
        <f>IF($D21="","",VLOOKUP($D21,'Boys Si Qual Draw Prep'!$A$7:$P$22,16))</f>
        <v/>
      </c>
      <c r="D21" s="203"/>
      <c r="E21" s="204" t="str">
        <f>UPPER(IF($D21="","",VLOOKUP($D21,'Boys Si Qual Draw Prep'!$A$7:$P$22,2)))</f>
        <v/>
      </c>
      <c r="F21" s="204" t="str">
        <f>IF($D21="","",VLOOKUP($D21,'Boys Si Qual Draw Prep'!$A$7:$P$22,3))</f>
        <v/>
      </c>
      <c r="G21" s="223"/>
      <c r="H21" s="204" t="str">
        <f>IF($D21="","",VLOOKUP($D21,'Boys Si Qual Draw Prep'!$A$7:$P$22,4))</f>
        <v/>
      </c>
      <c r="I21" s="234"/>
      <c r="J21" s="205"/>
      <c r="K21" s="205"/>
      <c r="L21" s="205"/>
      <c r="M21" s="230"/>
      <c r="N21" s="230"/>
      <c r="O21" s="230"/>
      <c r="P21" s="211"/>
      <c r="Q21" s="212"/>
      <c r="R21" s="213"/>
    </row>
    <row r="22" spans="1:18" s="50" customFormat="1" ht="9.6" customHeight="1">
      <c r="A22" s="215"/>
      <c r="B22" s="216"/>
      <c r="C22" s="216"/>
      <c r="D22" s="216"/>
      <c r="E22" s="235"/>
      <c r="F22" s="235"/>
      <c r="G22" s="239"/>
      <c r="H22" s="235"/>
      <c r="I22" s="227"/>
      <c r="J22" s="205"/>
      <c r="K22" s="205"/>
      <c r="L22" s="205"/>
      <c r="M22" s="230"/>
      <c r="N22" s="230"/>
      <c r="O22" s="230"/>
      <c r="P22" s="211"/>
      <c r="Q22" s="212"/>
      <c r="R22" s="213"/>
    </row>
    <row r="23" spans="1:18" s="50" customFormat="1" ht="9.6" customHeight="1">
      <c r="A23" s="200">
        <v>9</v>
      </c>
      <c r="B23" s="202" t="str">
        <f>IF($D23="","",VLOOKUP($D23,'Boys Si Qual Draw Prep'!$A$7:$P$22,15))</f>
        <v/>
      </c>
      <c r="C23" s="202" t="str">
        <f>IF($D23="","",VLOOKUP($D23,'Boys Si Qual Draw Prep'!$A$7:$P$22,16))</f>
        <v/>
      </c>
      <c r="D23" s="203"/>
      <c r="E23" s="204" t="str">
        <f>UPPER(IF($D23="","",VLOOKUP($D23,'Boys Si Qual Draw Prep'!$A$7:$P$22,2)))</f>
        <v/>
      </c>
      <c r="F23" s="204" t="str">
        <f>IF($D23="","",VLOOKUP($D23,'Boys Si Qual Draw Prep'!$A$7:$P$22,3))</f>
        <v/>
      </c>
      <c r="G23" s="204"/>
      <c r="H23" s="204" t="str">
        <f>IF($D23="","",VLOOKUP($D23,'Boys Si Qual Draw Prep'!$A$7:$P$22,4))</f>
        <v/>
      </c>
      <c r="I23" s="206"/>
      <c r="J23" s="205"/>
      <c r="K23" s="205"/>
      <c r="L23" s="205"/>
      <c r="M23" s="230"/>
      <c r="N23" s="230"/>
      <c r="O23" s="230"/>
      <c r="P23" s="211"/>
      <c r="Q23" s="212"/>
      <c r="R23" s="213"/>
    </row>
    <row r="24" spans="1:18" s="50" customFormat="1" ht="9.6" customHeight="1">
      <c r="A24" s="215"/>
      <c r="B24" s="216"/>
      <c r="C24" s="216"/>
      <c r="D24" s="216"/>
      <c r="E24" s="217"/>
      <c r="F24" s="217"/>
      <c r="G24" s="218"/>
      <c r="H24" s="219" t="s">
        <v>15</v>
      </c>
      <c r="I24" s="220"/>
      <c r="J24" s="221" t="str">
        <f>UPPER(IF(OR(I24="a",I24="as"),E23,IF(OR(I24="b",I24="bs"),E25,)))</f>
        <v/>
      </c>
      <c r="K24" s="221"/>
      <c r="L24" s="205"/>
      <c r="M24" s="230"/>
      <c r="N24" s="230"/>
      <c r="O24" s="230"/>
      <c r="P24" s="211"/>
      <c r="Q24" s="212"/>
      <c r="R24" s="213"/>
    </row>
    <row r="25" spans="1:18" s="50" customFormat="1" ht="9.6" customHeight="1">
      <c r="A25" s="215">
        <v>10</v>
      </c>
      <c r="B25" s="202" t="str">
        <f>IF($D25="","",VLOOKUP($D25,'Boys Si Qual Draw Prep'!$A$7:$P$22,15))</f>
        <v/>
      </c>
      <c r="C25" s="202" t="str">
        <f>IF($D25="","",VLOOKUP($D25,'Boys Si Qual Draw Prep'!$A$7:$P$22,16))</f>
        <v/>
      </c>
      <c r="D25" s="203"/>
      <c r="E25" s="223" t="str">
        <f>UPPER(IF($D25="","",VLOOKUP($D25,'Boys Si Qual Draw Prep'!$A$7:$P$22,2)))</f>
        <v/>
      </c>
      <c r="F25" s="223" t="str">
        <f>IF($D25="","",VLOOKUP($D25,'Boys Si Qual Draw Prep'!$A$7:$P$22,3))</f>
        <v/>
      </c>
      <c r="G25" s="223"/>
      <c r="H25" s="223" t="str">
        <f>IF($D25="","",VLOOKUP($D25,'Boys Si Qual Draw Prep'!$A$7:$P$22,4))</f>
        <v/>
      </c>
      <c r="I25" s="224"/>
      <c r="J25" s="205"/>
      <c r="K25" s="225"/>
      <c r="L25" s="205"/>
      <c r="M25" s="230"/>
      <c r="N25" s="230"/>
      <c r="O25" s="230"/>
      <c r="P25" s="211"/>
      <c r="Q25" s="212"/>
      <c r="R25" s="213"/>
    </row>
    <row r="26" spans="1:18" s="50" customFormat="1" ht="9.6" customHeight="1">
      <c r="A26" s="215"/>
      <c r="B26" s="216"/>
      <c r="C26" s="216"/>
      <c r="D26" s="226"/>
      <c r="E26" s="217"/>
      <c r="F26" s="217"/>
      <c r="G26" s="218"/>
      <c r="H26" s="205"/>
      <c r="I26" s="227"/>
      <c r="J26" s="219" t="s">
        <v>15</v>
      </c>
      <c r="K26" s="228"/>
      <c r="L26" s="221" t="str">
        <f>UPPER(IF(OR(K26="a",K26="as"),J24,IF(OR(K26="b",K26="bs"),J28,)))</f>
        <v/>
      </c>
      <c r="M26" s="229"/>
      <c r="N26" s="230"/>
      <c r="O26" s="230"/>
      <c r="P26" s="211"/>
      <c r="Q26" s="212"/>
      <c r="R26" s="213"/>
    </row>
    <row r="27" spans="1:18" s="50" customFormat="1" ht="9.6" customHeight="1">
      <c r="A27" s="215">
        <v>11</v>
      </c>
      <c r="B27" s="202" t="str">
        <f>IF($D27="","",VLOOKUP($D27,'Boys Si Qual Draw Prep'!$A$7:$P$22,15))</f>
        <v/>
      </c>
      <c r="C27" s="202" t="str">
        <f>IF($D27="","",VLOOKUP($D27,'Boys Si Qual Draw Prep'!$A$7:$P$22,16))</f>
        <v/>
      </c>
      <c r="D27" s="203"/>
      <c r="E27" s="223" t="str">
        <f>UPPER(IF($D27="","",VLOOKUP($D27,'Boys Si Qual Draw Prep'!$A$7:$P$22,2)))</f>
        <v/>
      </c>
      <c r="F27" s="223" t="str">
        <f>IF($D27="","",VLOOKUP($D27,'Boys Si Qual Draw Prep'!$A$7:$P$22,3))</f>
        <v/>
      </c>
      <c r="G27" s="223"/>
      <c r="H27" s="223" t="str">
        <f>IF($D27="","",VLOOKUP($D27,'Boys Si Qual Draw Prep'!$A$7:$P$22,4))</f>
        <v/>
      </c>
      <c r="I27" s="206"/>
      <c r="J27" s="205"/>
      <c r="K27" s="231"/>
      <c r="L27" s="205"/>
      <c r="M27" s="232"/>
      <c r="N27" s="230"/>
      <c r="O27" s="230"/>
      <c r="P27" s="211"/>
      <c r="Q27" s="212"/>
      <c r="R27" s="213"/>
    </row>
    <row r="28" spans="1:18" s="50" customFormat="1" ht="9.6" customHeight="1">
      <c r="A28" s="241"/>
      <c r="B28" s="216"/>
      <c r="C28" s="216"/>
      <c r="D28" s="226"/>
      <c r="E28" s="217"/>
      <c r="F28" s="217"/>
      <c r="G28" s="218"/>
      <c r="H28" s="219" t="s">
        <v>15</v>
      </c>
      <c r="I28" s="220"/>
      <c r="J28" s="221" t="str">
        <f>UPPER(IF(OR(I28="a",I28="as"),E27,IF(OR(I28="b",I28="bs"),E29,)))</f>
        <v/>
      </c>
      <c r="K28" s="233"/>
      <c r="L28" s="205"/>
      <c r="M28" s="232"/>
      <c r="N28" s="230"/>
      <c r="O28" s="230"/>
      <c r="P28" s="211"/>
      <c r="Q28" s="212"/>
      <c r="R28" s="213"/>
    </row>
    <row r="29" spans="1:18" s="50" customFormat="1" ht="9.6" customHeight="1">
      <c r="A29" s="215">
        <v>12</v>
      </c>
      <c r="B29" s="202" t="str">
        <f>IF($D29="","",VLOOKUP($D29,'Boys Si Qual Draw Prep'!$A$7:$P$22,15))</f>
        <v/>
      </c>
      <c r="C29" s="202" t="str">
        <f>IF($D29="","",VLOOKUP($D29,'Boys Si Qual Draw Prep'!$A$7:$P$22,16))</f>
        <v/>
      </c>
      <c r="D29" s="203"/>
      <c r="E29" s="223" t="str">
        <f>UPPER(IF($D29="","",VLOOKUP($D29,'Boys Si Qual Draw Prep'!$A$7:$P$22,2)))</f>
        <v/>
      </c>
      <c r="F29" s="223" t="str">
        <f>IF($D29="","",VLOOKUP($D29,'Boys Si Qual Draw Prep'!$A$7:$P$22,3))</f>
        <v/>
      </c>
      <c r="G29" s="223"/>
      <c r="H29" s="223" t="str">
        <f>IF($D29="","",VLOOKUP($D29,'Boys Si Qual Draw Prep'!$A$7:$P$22,4))</f>
        <v/>
      </c>
      <c r="I29" s="234"/>
      <c r="J29" s="205"/>
      <c r="K29" s="205"/>
      <c r="L29" s="205"/>
      <c r="M29" s="232"/>
      <c r="N29" s="230"/>
      <c r="O29" s="230"/>
      <c r="P29" s="211"/>
      <c r="Q29" s="212"/>
      <c r="R29" s="213"/>
    </row>
    <row r="30" spans="1:18" s="50" customFormat="1" ht="9.6" customHeight="1">
      <c r="A30" s="215"/>
      <c r="B30" s="216"/>
      <c r="C30" s="216"/>
      <c r="D30" s="226"/>
      <c r="E30" s="205"/>
      <c r="F30" s="205"/>
      <c r="G30" s="68"/>
      <c r="H30" s="235"/>
      <c r="I30" s="227"/>
      <c r="J30" s="205"/>
      <c r="K30" s="205"/>
      <c r="L30" s="219" t="s">
        <v>15</v>
      </c>
      <c r="M30" s="228"/>
      <c r="N30" s="221" t="str">
        <f>UPPER(IF(OR(M30="a",M30="as"),L26,IF(OR(M30="b",M30="bs"),L34,)))</f>
        <v/>
      </c>
      <c r="O30" s="229"/>
      <c r="P30" s="211"/>
      <c r="Q30" s="212"/>
      <c r="R30" s="213"/>
    </row>
    <row r="31" spans="1:18" s="50" customFormat="1" ht="9.6" customHeight="1">
      <c r="A31" s="215">
        <v>13</v>
      </c>
      <c r="B31" s="202" t="str">
        <f>IF($D31="","",VLOOKUP($D31,'Boys Si Qual Draw Prep'!$A$7:$P$22,15))</f>
        <v/>
      </c>
      <c r="C31" s="202" t="str">
        <f>IF($D31="","",VLOOKUP($D31,'Boys Si Qual Draw Prep'!$A$7:$P$22,16))</f>
        <v/>
      </c>
      <c r="D31" s="203"/>
      <c r="E31" s="223" t="str">
        <f>UPPER(IF($D31="","",VLOOKUP($D31,'Boys Si Qual Draw Prep'!$A$7:$P$22,2)))</f>
        <v/>
      </c>
      <c r="F31" s="223" t="str">
        <f>IF($D31="","",VLOOKUP($D31,'Boys Si Qual Draw Prep'!$A$7:$P$22,3))</f>
        <v/>
      </c>
      <c r="G31" s="223"/>
      <c r="H31" s="223" t="str">
        <f>IF($D31="","",VLOOKUP($D31,'Boys Si Qual Draw Prep'!$A$7:$P$22,4))</f>
        <v/>
      </c>
      <c r="I31" s="236"/>
      <c r="J31" s="205"/>
      <c r="K31" s="205"/>
      <c r="L31" s="205"/>
      <c r="M31" s="232"/>
      <c r="N31" s="205"/>
      <c r="O31" s="230"/>
      <c r="P31" s="211"/>
      <c r="Q31" s="212"/>
      <c r="R31" s="213"/>
    </row>
    <row r="32" spans="1:18" s="50" customFormat="1" ht="9.6" customHeight="1">
      <c r="A32" s="215"/>
      <c r="B32" s="216"/>
      <c r="C32" s="216"/>
      <c r="D32" s="226"/>
      <c r="E32" s="217"/>
      <c r="F32" s="217"/>
      <c r="G32" s="218"/>
      <c r="H32" s="219" t="s">
        <v>15</v>
      </c>
      <c r="I32" s="220"/>
      <c r="J32" s="221" t="str">
        <f>UPPER(IF(OR(I32="a",I32="as"),E31,IF(OR(I32="b",I32="bs"),E33,)))</f>
        <v/>
      </c>
      <c r="K32" s="221"/>
      <c r="L32" s="205"/>
      <c r="M32" s="232"/>
      <c r="N32" s="230"/>
      <c r="O32" s="230"/>
      <c r="P32" s="211"/>
      <c r="Q32" s="212"/>
      <c r="R32" s="213"/>
    </row>
    <row r="33" spans="1:18" s="50" customFormat="1" ht="9.6" customHeight="1">
      <c r="A33" s="215">
        <v>14</v>
      </c>
      <c r="B33" s="202" t="str">
        <f>IF($D33="","",VLOOKUP($D33,'Boys Si Qual Draw Prep'!$A$7:$P$22,15))</f>
        <v/>
      </c>
      <c r="C33" s="202" t="str">
        <f>IF($D33="","",VLOOKUP($D33,'Boys Si Qual Draw Prep'!$A$7:$P$22,16))</f>
        <v/>
      </c>
      <c r="D33" s="203"/>
      <c r="E33" s="223" t="str">
        <f>UPPER(IF($D33="","",VLOOKUP($D33,'Boys Si Qual Draw Prep'!$A$7:$P$22,2)))</f>
        <v/>
      </c>
      <c r="F33" s="223" t="str">
        <f>IF($D33="","",VLOOKUP($D33,'Boys Si Qual Draw Prep'!$A$7:$P$22,3))</f>
        <v/>
      </c>
      <c r="G33" s="223"/>
      <c r="H33" s="223" t="str">
        <f>IF($D33="","",VLOOKUP($D33,'Boys Si Qual Draw Prep'!$A$7:$P$22,4))</f>
        <v/>
      </c>
      <c r="I33" s="224"/>
      <c r="J33" s="205"/>
      <c r="K33" s="225"/>
      <c r="L33" s="205"/>
      <c r="M33" s="232"/>
      <c r="N33" s="230"/>
      <c r="O33" s="230"/>
      <c r="P33" s="211"/>
      <c r="Q33" s="212"/>
      <c r="R33" s="213"/>
    </row>
    <row r="34" spans="1:18" s="50" customFormat="1" ht="9.6" customHeight="1">
      <c r="A34" s="215"/>
      <c r="B34" s="216"/>
      <c r="C34" s="216"/>
      <c r="D34" s="226"/>
      <c r="E34" s="217"/>
      <c r="F34" s="217"/>
      <c r="G34" s="218"/>
      <c r="H34" s="205"/>
      <c r="I34" s="227"/>
      <c r="J34" s="219" t="s">
        <v>15</v>
      </c>
      <c r="K34" s="228"/>
      <c r="L34" s="221" t="str">
        <f>UPPER(IF(OR(K34="a",K34="as"),J32,IF(OR(K34="b",K34="bs"),J36,)))</f>
        <v/>
      </c>
      <c r="M34" s="238"/>
      <c r="N34" s="230"/>
      <c r="O34" s="230"/>
      <c r="P34" s="211"/>
      <c r="Q34" s="212"/>
      <c r="R34" s="213"/>
    </row>
    <row r="35" spans="1:18" s="50" customFormat="1" ht="9.6" customHeight="1">
      <c r="A35" s="215">
        <v>15</v>
      </c>
      <c r="B35" s="202" t="str">
        <f>IF($D35="","",VLOOKUP($D35,'Boys Si Qual Draw Prep'!$A$7:$P$22,15))</f>
        <v/>
      </c>
      <c r="C35" s="202" t="str">
        <f>IF($D35="","",VLOOKUP($D35,'Boys Si Qual Draw Prep'!$A$7:$P$22,16))</f>
        <v/>
      </c>
      <c r="D35" s="203"/>
      <c r="E35" s="223" t="str">
        <f>UPPER(IF($D35="","",VLOOKUP($D35,'Boys Si Qual Draw Prep'!$A$7:$P$22,2)))</f>
        <v/>
      </c>
      <c r="F35" s="223" t="str">
        <f>IF($D35="","",VLOOKUP($D35,'Boys Si Qual Draw Prep'!$A$7:$P$22,3))</f>
        <v/>
      </c>
      <c r="G35" s="223"/>
      <c r="H35" s="223" t="str">
        <f>IF($D35="","",VLOOKUP($D35,'Boys Si Qual Draw Prep'!$A$7:$P$22,4))</f>
        <v/>
      </c>
      <c r="I35" s="206"/>
      <c r="J35" s="205"/>
      <c r="K35" s="231"/>
      <c r="L35" s="205"/>
      <c r="M35" s="230"/>
      <c r="N35" s="230"/>
      <c r="O35" s="230"/>
      <c r="P35" s="211"/>
      <c r="Q35" s="212"/>
      <c r="R35" s="213"/>
    </row>
    <row r="36" spans="1:18" s="50" customFormat="1" ht="9.6" customHeight="1">
      <c r="A36" s="215"/>
      <c r="B36" s="216"/>
      <c r="C36" s="216"/>
      <c r="D36" s="216"/>
      <c r="E36" s="217"/>
      <c r="F36" s="217"/>
      <c r="G36" s="218"/>
      <c r="H36" s="219" t="s">
        <v>15</v>
      </c>
      <c r="I36" s="220"/>
      <c r="J36" s="221" t="str">
        <f>UPPER(IF(OR(I36="a",I36="as"),E35,IF(OR(I36="b",I36="bs"),E37,)))</f>
        <v/>
      </c>
      <c r="K36" s="233"/>
      <c r="L36" s="205"/>
      <c r="M36" s="230"/>
      <c r="N36" s="230"/>
      <c r="O36" s="230"/>
      <c r="P36" s="211"/>
      <c r="Q36" s="212"/>
      <c r="R36" s="213"/>
    </row>
    <row r="37" spans="1:18" s="50" customFormat="1" ht="9.6" customHeight="1">
      <c r="A37" s="200">
        <v>16</v>
      </c>
      <c r="B37" s="202" t="str">
        <f>IF($D37="","",VLOOKUP($D37,'Boys Si Qual Draw Prep'!$A$7:$P$22,15))</f>
        <v/>
      </c>
      <c r="C37" s="202" t="str">
        <f>IF($D37="","",VLOOKUP($D37,'Boys Si Qual Draw Prep'!$A$7:$P$22,16))</f>
        <v/>
      </c>
      <c r="D37" s="203"/>
      <c r="E37" s="204" t="str">
        <f>UPPER(IF($D37="","",VLOOKUP($D37,'Boys Si Qual Draw Prep'!$A$7:$P$22,2)))</f>
        <v/>
      </c>
      <c r="F37" s="204" t="str">
        <f>IF($D37="","",VLOOKUP($D37,'Boys Si Qual Draw Prep'!$A$7:$P$22,3))</f>
        <v/>
      </c>
      <c r="G37" s="223"/>
      <c r="H37" s="204" t="str">
        <f>IF($D37="","",VLOOKUP($D37,'Boys Si Qual Draw Prep'!$A$7:$P$22,4))</f>
        <v/>
      </c>
      <c r="I37" s="234"/>
      <c r="J37" s="205"/>
      <c r="K37" s="205"/>
      <c r="L37" s="205"/>
      <c r="M37" s="230"/>
      <c r="N37" s="230"/>
      <c r="O37" s="230"/>
      <c r="P37" s="211"/>
      <c r="Q37" s="212"/>
      <c r="R37" s="213"/>
    </row>
    <row r="38" spans="1:18" s="50" customFormat="1" ht="9.6" customHeight="1">
      <c r="A38" s="242"/>
      <c r="B38" s="216"/>
      <c r="C38" s="216"/>
      <c r="D38" s="216"/>
      <c r="E38" s="235"/>
      <c r="F38" s="235"/>
      <c r="G38" s="239"/>
      <c r="H38" s="205"/>
      <c r="I38" s="227"/>
      <c r="J38" s="205"/>
      <c r="K38" s="205"/>
      <c r="L38" s="205"/>
      <c r="M38" s="230"/>
      <c r="N38" s="230"/>
      <c r="O38" s="230"/>
      <c r="P38" s="211"/>
      <c r="Q38" s="212"/>
      <c r="R38" s="213"/>
    </row>
    <row r="39" spans="1:18" s="50" customFormat="1" ht="9.6" customHeight="1">
      <c r="A39" s="243"/>
      <c r="B39" s="207"/>
      <c r="C39" s="207"/>
      <c r="D39" s="216"/>
      <c r="E39" s="207"/>
      <c r="F39" s="207"/>
      <c r="G39" s="207"/>
      <c r="H39" s="207"/>
      <c r="I39" s="216"/>
      <c r="J39" s="207"/>
      <c r="K39" s="207"/>
      <c r="L39" s="207"/>
      <c r="M39" s="244"/>
      <c r="N39" s="244"/>
      <c r="O39" s="244"/>
      <c r="P39" s="211"/>
      <c r="Q39" s="212"/>
      <c r="R39" s="213"/>
    </row>
    <row r="40" spans="1:18" s="50" customFormat="1" ht="9.6" customHeight="1">
      <c r="A40" s="242"/>
      <c r="B40" s="216"/>
      <c r="C40" s="216"/>
      <c r="D40" s="216"/>
      <c r="E40" s="207"/>
      <c r="F40" s="207"/>
      <c r="H40" s="245"/>
      <c r="I40" s="216"/>
      <c r="J40" s="207"/>
      <c r="K40" s="207"/>
      <c r="L40" s="207"/>
      <c r="M40" s="244"/>
      <c r="N40" s="244"/>
      <c r="O40" s="244"/>
      <c r="P40" s="211"/>
      <c r="Q40" s="212"/>
      <c r="R40" s="213"/>
    </row>
    <row r="41" spans="1:18" s="50" customFormat="1" ht="9.6" customHeight="1">
      <c r="A41" s="242"/>
      <c r="B41" s="207"/>
      <c r="C41" s="207"/>
      <c r="D41" s="216"/>
      <c r="E41" s="207"/>
      <c r="F41" s="207"/>
      <c r="G41" s="207"/>
      <c r="H41" s="207"/>
      <c r="I41" s="216"/>
      <c r="J41" s="207"/>
      <c r="K41" s="246"/>
      <c r="L41" s="207"/>
      <c r="M41" s="244"/>
      <c r="N41" s="244"/>
      <c r="O41" s="244"/>
      <c r="P41" s="211"/>
      <c r="Q41" s="212"/>
      <c r="R41" s="213"/>
    </row>
    <row r="42" spans="1:18" s="50" customFormat="1" ht="9.6" customHeight="1">
      <c r="A42" s="242"/>
      <c r="B42" s="216"/>
      <c r="C42" s="216"/>
      <c r="D42" s="216"/>
      <c r="E42" s="207"/>
      <c r="F42" s="207"/>
      <c r="H42" s="207"/>
      <c r="I42" s="216"/>
      <c r="J42" s="245"/>
      <c r="K42" s="216"/>
      <c r="L42" s="207"/>
      <c r="M42" s="244"/>
      <c r="N42" s="244"/>
      <c r="O42" s="244"/>
      <c r="P42" s="211"/>
      <c r="Q42" s="212"/>
      <c r="R42" s="213"/>
    </row>
    <row r="43" spans="1:18" s="50" customFormat="1" ht="9.6" customHeight="1">
      <c r="A43" s="242"/>
      <c r="B43" s="207"/>
      <c r="C43" s="207"/>
      <c r="D43" s="216"/>
      <c r="E43" s="207"/>
      <c r="F43" s="207"/>
      <c r="G43" s="207"/>
      <c r="H43" s="207"/>
      <c r="I43" s="216"/>
      <c r="J43" s="207"/>
      <c r="K43" s="207"/>
      <c r="L43" s="207"/>
      <c r="M43" s="244"/>
      <c r="N43" s="244"/>
      <c r="O43" s="244"/>
      <c r="P43" s="211"/>
      <c r="Q43" s="212"/>
      <c r="R43" s="247"/>
    </row>
    <row r="44" spans="1:18" s="50" customFormat="1" ht="9.6" customHeight="1">
      <c r="A44" s="242"/>
      <c r="B44" s="216"/>
      <c r="C44" s="216"/>
      <c r="D44" s="216"/>
      <c r="E44" s="207"/>
      <c r="F44" s="207"/>
      <c r="H44" s="245"/>
      <c r="I44" s="216"/>
      <c r="J44" s="207"/>
      <c r="K44" s="207"/>
      <c r="L44" s="207"/>
      <c r="M44" s="244"/>
      <c r="N44" s="244"/>
      <c r="O44" s="244"/>
      <c r="P44" s="211"/>
      <c r="Q44" s="212"/>
      <c r="R44" s="213"/>
    </row>
    <row r="45" spans="1:18" s="50" customFormat="1" ht="9.6" customHeight="1">
      <c r="A45" s="242"/>
      <c r="B45" s="207"/>
      <c r="C45" s="207"/>
      <c r="D45" s="216"/>
      <c r="E45" s="207"/>
      <c r="F45" s="207"/>
      <c r="G45" s="207"/>
      <c r="H45" s="207"/>
      <c r="I45" s="216"/>
      <c r="J45" s="207"/>
      <c r="K45" s="207"/>
      <c r="L45" s="207"/>
      <c r="M45" s="244"/>
      <c r="N45" s="244"/>
      <c r="O45" s="244"/>
      <c r="P45" s="211"/>
      <c r="Q45" s="212"/>
      <c r="R45" s="213"/>
    </row>
    <row r="46" spans="1:18" s="50" customFormat="1" ht="9.6" customHeight="1">
      <c r="A46" s="242"/>
      <c r="B46" s="216"/>
      <c r="C46" s="216"/>
      <c r="D46" s="216"/>
      <c r="E46" s="207"/>
      <c r="F46" s="207"/>
      <c r="H46" s="207"/>
      <c r="I46" s="216"/>
      <c r="J46" s="207"/>
      <c r="K46" s="207"/>
      <c r="L46" s="245"/>
      <c r="M46" s="216"/>
      <c r="N46" s="207"/>
      <c r="O46" s="244"/>
      <c r="P46" s="211"/>
      <c r="Q46" s="212"/>
      <c r="R46" s="213"/>
    </row>
    <row r="47" spans="1:18" s="50" customFormat="1" ht="9.6" customHeight="1">
      <c r="A47" s="242"/>
      <c r="B47" s="207"/>
      <c r="C47" s="207"/>
      <c r="D47" s="216"/>
      <c r="E47" s="207"/>
      <c r="F47" s="207"/>
      <c r="G47" s="207"/>
      <c r="H47" s="207"/>
      <c r="I47" s="216"/>
      <c r="J47" s="207"/>
      <c r="K47" s="207"/>
      <c r="L47" s="207"/>
      <c r="M47" s="244"/>
      <c r="N47" s="207"/>
      <c r="O47" s="244"/>
      <c r="P47" s="211"/>
      <c r="Q47" s="212"/>
      <c r="R47" s="213"/>
    </row>
    <row r="48" spans="1:18" s="50" customFormat="1" ht="9.6" customHeight="1">
      <c r="A48" s="242"/>
      <c r="B48" s="216"/>
      <c r="C48" s="216"/>
      <c r="D48" s="216"/>
      <c r="E48" s="207"/>
      <c r="F48" s="207"/>
      <c r="H48" s="245"/>
      <c r="I48" s="216"/>
      <c r="J48" s="207"/>
      <c r="K48" s="207"/>
      <c r="L48" s="207"/>
      <c r="M48" s="244"/>
      <c r="N48" s="244"/>
      <c r="O48" s="244"/>
      <c r="P48" s="211"/>
      <c r="Q48" s="212"/>
      <c r="R48" s="213"/>
    </row>
    <row r="49" spans="1:18" s="50" customFormat="1" ht="9.6" customHeight="1">
      <c r="A49" s="242"/>
      <c r="B49" s="207"/>
      <c r="C49" s="207"/>
      <c r="D49" s="216"/>
      <c r="E49" s="207"/>
      <c r="F49" s="207"/>
      <c r="G49" s="207"/>
      <c r="H49" s="207"/>
      <c r="I49" s="216"/>
      <c r="J49" s="207"/>
      <c r="K49" s="246"/>
      <c r="L49" s="207"/>
      <c r="M49" s="244"/>
      <c r="N49" s="244"/>
      <c r="O49" s="244"/>
      <c r="P49" s="211"/>
      <c r="Q49" s="212"/>
      <c r="R49" s="213"/>
    </row>
    <row r="50" spans="1:18" s="50" customFormat="1" ht="9.6" customHeight="1">
      <c r="A50" s="242"/>
      <c r="B50" s="216"/>
      <c r="C50" s="216"/>
      <c r="D50" s="216"/>
      <c r="E50" s="207"/>
      <c r="F50" s="207"/>
      <c r="H50" s="207"/>
      <c r="I50" s="216"/>
      <c r="J50" s="245"/>
      <c r="K50" s="216"/>
      <c r="L50" s="207"/>
      <c r="M50" s="244"/>
      <c r="N50" s="244"/>
      <c r="O50" s="244"/>
      <c r="P50" s="211"/>
      <c r="Q50" s="212"/>
      <c r="R50" s="213"/>
    </row>
    <row r="51" spans="1:18" s="50" customFormat="1" ht="9.6" customHeight="1">
      <c r="A51" s="242"/>
      <c r="B51" s="207"/>
      <c r="C51" s="207"/>
      <c r="D51" s="216"/>
      <c r="E51" s="207"/>
      <c r="F51" s="207"/>
      <c r="G51" s="207"/>
      <c r="H51" s="207"/>
      <c r="I51" s="216"/>
      <c r="J51" s="207"/>
      <c r="K51" s="207"/>
      <c r="L51" s="207"/>
      <c r="M51" s="244"/>
      <c r="N51" s="244"/>
      <c r="O51" s="244"/>
      <c r="P51" s="211"/>
      <c r="Q51" s="212"/>
      <c r="R51" s="213"/>
    </row>
    <row r="52" spans="1:18" s="50" customFormat="1" ht="9.6" customHeight="1">
      <c r="A52" s="242"/>
      <c r="B52" s="216"/>
      <c r="C52" s="216"/>
      <c r="D52" s="216"/>
      <c r="E52" s="207"/>
      <c r="F52" s="207"/>
      <c r="H52" s="245"/>
      <c r="I52" s="216"/>
      <c r="J52" s="207"/>
      <c r="K52" s="207"/>
      <c r="L52" s="207"/>
      <c r="M52" s="244"/>
      <c r="N52" s="244"/>
      <c r="O52" s="244"/>
      <c r="P52" s="211"/>
      <c r="Q52" s="212"/>
      <c r="R52" s="213"/>
    </row>
    <row r="53" spans="1:18" s="50" customFormat="1" ht="9.6" customHeight="1">
      <c r="A53" s="243"/>
      <c r="B53" s="207"/>
      <c r="C53" s="207"/>
      <c r="D53" s="216"/>
      <c r="E53" s="207"/>
      <c r="F53" s="207"/>
      <c r="G53" s="207"/>
      <c r="H53" s="207"/>
      <c r="I53" s="216"/>
      <c r="J53" s="207"/>
      <c r="K53" s="207"/>
      <c r="L53" s="207"/>
      <c r="M53" s="207"/>
      <c r="N53" s="208"/>
      <c r="O53" s="208"/>
      <c r="P53" s="211"/>
      <c r="Q53" s="212"/>
      <c r="R53" s="213"/>
    </row>
    <row r="54" spans="1:18" s="50" customFormat="1" ht="9.6" customHeight="1">
      <c r="A54" s="242"/>
      <c r="B54" s="216"/>
      <c r="C54" s="216"/>
      <c r="D54" s="216"/>
      <c r="E54" s="235"/>
      <c r="F54" s="235"/>
      <c r="G54" s="239"/>
      <c r="H54" s="205"/>
      <c r="I54" s="227"/>
      <c r="J54" s="205"/>
      <c r="K54" s="205"/>
      <c r="L54" s="205"/>
      <c r="M54" s="230"/>
      <c r="N54" s="230"/>
      <c r="O54" s="230"/>
      <c r="P54" s="211"/>
      <c r="Q54" s="212"/>
      <c r="R54" s="213"/>
    </row>
    <row r="55" spans="1:18" s="50" customFormat="1" ht="9.6" customHeight="1">
      <c r="A55" s="243"/>
      <c r="B55" s="207"/>
      <c r="C55" s="207"/>
      <c r="D55" s="216"/>
      <c r="E55" s="207"/>
      <c r="F55" s="207"/>
      <c r="G55" s="207"/>
      <c r="H55" s="207"/>
      <c r="I55" s="216"/>
      <c r="J55" s="207"/>
      <c r="K55" s="207"/>
      <c r="L55" s="207"/>
      <c r="M55" s="244"/>
      <c r="N55" s="244"/>
      <c r="O55" s="244"/>
      <c r="P55" s="211"/>
      <c r="Q55" s="212"/>
      <c r="R55" s="213"/>
    </row>
    <row r="56" spans="1:18" s="50" customFormat="1" ht="9.6" customHeight="1">
      <c r="A56" s="242"/>
      <c r="B56" s="216"/>
      <c r="C56" s="216"/>
      <c r="D56" s="216"/>
      <c r="E56" s="207"/>
      <c r="F56" s="207"/>
      <c r="H56" s="245"/>
      <c r="I56" s="216"/>
      <c r="J56" s="207"/>
      <c r="K56" s="207"/>
      <c r="L56" s="207"/>
      <c r="M56" s="244"/>
      <c r="N56" s="244"/>
      <c r="O56" s="244"/>
      <c r="P56" s="211"/>
      <c r="Q56" s="212"/>
      <c r="R56" s="213"/>
    </row>
    <row r="57" spans="1:18" s="50" customFormat="1" ht="9.6" customHeight="1">
      <c r="A57" s="242"/>
      <c r="B57" s="207"/>
      <c r="C57" s="207"/>
      <c r="D57" s="216"/>
      <c r="E57" s="207"/>
      <c r="F57" s="207"/>
      <c r="G57" s="207"/>
      <c r="H57" s="207"/>
      <c r="I57" s="216"/>
      <c r="J57" s="207"/>
      <c r="K57" s="246"/>
      <c r="L57" s="207"/>
      <c r="M57" s="244"/>
      <c r="N57" s="244"/>
      <c r="O57" s="244"/>
      <c r="P57" s="211"/>
      <c r="Q57" s="212"/>
      <c r="R57" s="213"/>
    </row>
    <row r="58" spans="1:18" s="50" customFormat="1" ht="9.6" customHeight="1">
      <c r="A58" s="242"/>
      <c r="B58" s="216"/>
      <c r="C58" s="216"/>
      <c r="D58" s="216"/>
      <c r="E58" s="207"/>
      <c r="F58" s="207"/>
      <c r="H58" s="207"/>
      <c r="I58" s="216"/>
      <c r="J58" s="245"/>
      <c r="K58" s="216"/>
      <c r="L58" s="207"/>
      <c r="M58" s="244"/>
      <c r="N58" s="244"/>
      <c r="O58" s="244"/>
      <c r="P58" s="211"/>
      <c r="Q58" s="212"/>
      <c r="R58" s="213"/>
    </row>
    <row r="59" spans="1:18" s="50" customFormat="1" ht="9.6" customHeight="1">
      <c r="A59" s="242"/>
      <c r="B59" s="207"/>
      <c r="C59" s="207"/>
      <c r="D59" s="216"/>
      <c r="E59" s="207"/>
      <c r="F59" s="207"/>
      <c r="G59" s="207"/>
      <c r="H59" s="207"/>
      <c r="I59" s="216"/>
      <c r="J59" s="207"/>
      <c r="K59" s="207"/>
      <c r="L59" s="207"/>
      <c r="M59" s="244"/>
      <c r="N59" s="244"/>
      <c r="O59" s="244"/>
      <c r="P59" s="211"/>
      <c r="Q59" s="212"/>
      <c r="R59" s="247"/>
    </row>
    <row r="60" spans="1:18" s="50" customFormat="1" ht="9.6" customHeight="1">
      <c r="A60" s="242"/>
      <c r="B60" s="216"/>
      <c r="C60" s="216"/>
      <c r="D60" s="216"/>
      <c r="E60" s="207"/>
      <c r="F60" s="207"/>
      <c r="H60" s="245"/>
      <c r="I60" s="216"/>
      <c r="J60" s="207"/>
      <c r="K60" s="207"/>
      <c r="L60" s="207"/>
      <c r="M60" s="244"/>
      <c r="N60" s="244"/>
      <c r="O60" s="244"/>
      <c r="P60" s="211"/>
      <c r="Q60" s="212"/>
      <c r="R60" s="213"/>
    </row>
    <row r="61" spans="1:18" s="50" customFormat="1" ht="9.6" customHeight="1">
      <c r="A61" s="242"/>
      <c r="B61" s="207"/>
      <c r="C61" s="207"/>
      <c r="D61" s="216"/>
      <c r="E61" s="207"/>
      <c r="F61" s="207"/>
      <c r="G61" s="207"/>
      <c r="H61" s="207"/>
      <c r="I61" s="216"/>
      <c r="J61" s="207"/>
      <c r="K61" s="207"/>
      <c r="L61" s="207"/>
      <c r="M61" s="244"/>
      <c r="N61" s="244"/>
      <c r="O61" s="244"/>
      <c r="P61" s="211"/>
      <c r="Q61" s="212"/>
      <c r="R61" s="213"/>
    </row>
    <row r="62" spans="1:18" s="50" customFormat="1" ht="9.6" customHeight="1">
      <c r="A62" s="242"/>
      <c r="B62" s="216"/>
      <c r="C62" s="216"/>
      <c r="D62" s="216"/>
      <c r="E62" s="207"/>
      <c r="F62" s="207"/>
      <c r="H62" s="207"/>
      <c r="I62" s="216"/>
      <c r="J62" s="207"/>
      <c r="K62" s="207"/>
      <c r="L62" s="245"/>
      <c r="M62" s="216"/>
      <c r="N62" s="207"/>
      <c r="O62" s="244"/>
      <c r="P62" s="211"/>
      <c r="Q62" s="212"/>
      <c r="R62" s="213"/>
    </row>
    <row r="63" spans="1:18" s="50" customFormat="1" ht="9.6" customHeight="1">
      <c r="A63" s="242"/>
      <c r="B63" s="207"/>
      <c r="C63" s="207"/>
      <c r="D63" s="216"/>
      <c r="E63" s="207"/>
      <c r="F63" s="207"/>
      <c r="G63" s="207"/>
      <c r="H63" s="207"/>
      <c r="I63" s="216"/>
      <c r="J63" s="207"/>
      <c r="K63" s="207"/>
      <c r="L63" s="207"/>
      <c r="M63" s="244"/>
      <c r="N63" s="207"/>
      <c r="O63" s="244"/>
      <c r="P63" s="211"/>
      <c r="Q63" s="212"/>
      <c r="R63" s="213"/>
    </row>
    <row r="64" spans="1:18" s="50" customFormat="1" ht="9.6" customHeight="1">
      <c r="A64" s="242"/>
      <c r="B64" s="216"/>
      <c r="C64" s="216"/>
      <c r="D64" s="216"/>
      <c r="E64" s="207"/>
      <c r="F64" s="207"/>
      <c r="H64" s="245"/>
      <c r="I64" s="216"/>
      <c r="J64" s="207"/>
      <c r="K64" s="207"/>
      <c r="L64" s="207"/>
      <c r="M64" s="244"/>
      <c r="N64" s="244"/>
      <c r="O64" s="244"/>
      <c r="P64" s="211"/>
      <c r="Q64" s="212"/>
      <c r="R64" s="213"/>
    </row>
    <row r="65" spans="1:18" s="50" customFormat="1" ht="9.6" customHeight="1">
      <c r="A65" s="242"/>
      <c r="B65" s="207"/>
      <c r="C65" s="207"/>
      <c r="D65" s="216"/>
      <c r="E65" s="207"/>
      <c r="F65" s="207"/>
      <c r="G65" s="207"/>
      <c r="H65" s="207"/>
      <c r="I65" s="216"/>
      <c r="J65" s="207"/>
      <c r="K65" s="246"/>
      <c r="L65" s="207"/>
      <c r="M65" s="244"/>
      <c r="N65" s="244"/>
      <c r="O65" s="244"/>
      <c r="P65" s="211"/>
      <c r="Q65" s="212"/>
      <c r="R65" s="213"/>
    </row>
    <row r="66" spans="1:18" s="50" customFormat="1" ht="9.6" customHeight="1">
      <c r="A66" s="242"/>
      <c r="B66" s="216"/>
      <c r="C66" s="216"/>
      <c r="D66" s="216"/>
      <c r="E66" s="207"/>
      <c r="F66" s="207"/>
      <c r="H66" s="207"/>
      <c r="I66" s="216"/>
      <c r="J66" s="245"/>
      <c r="K66" s="216"/>
      <c r="L66" s="207"/>
      <c r="M66" s="244"/>
      <c r="N66" s="244"/>
      <c r="O66" s="244"/>
      <c r="P66" s="211"/>
      <c r="Q66" s="212"/>
      <c r="R66" s="213"/>
    </row>
    <row r="67" spans="1:18" s="50" customFormat="1" ht="9.6" customHeight="1">
      <c r="A67" s="242"/>
      <c r="B67" s="207"/>
      <c r="C67" s="207"/>
      <c r="D67" s="216"/>
      <c r="E67" s="207"/>
      <c r="F67" s="207"/>
      <c r="G67" s="207"/>
      <c r="H67" s="207"/>
      <c r="I67" s="216"/>
      <c r="J67" s="207"/>
      <c r="K67" s="207"/>
      <c r="L67" s="207"/>
      <c r="M67" s="244"/>
      <c r="N67" s="244"/>
      <c r="O67" s="244"/>
      <c r="P67" s="211"/>
      <c r="Q67" s="212"/>
      <c r="R67" s="213"/>
    </row>
    <row r="68" spans="1:18" s="50" customFormat="1" ht="9.6" customHeight="1">
      <c r="A68" s="242"/>
      <c r="B68" s="216"/>
      <c r="C68" s="216"/>
      <c r="D68" s="216"/>
      <c r="E68" s="207"/>
      <c r="F68" s="207"/>
      <c r="H68" s="245"/>
      <c r="I68" s="216"/>
      <c r="J68" s="207"/>
      <c r="K68" s="207"/>
      <c r="L68" s="207"/>
      <c r="M68" s="244"/>
      <c r="N68" s="244"/>
      <c r="O68" s="244"/>
      <c r="P68" s="211"/>
      <c r="Q68" s="212"/>
      <c r="R68" s="213"/>
    </row>
    <row r="69" spans="1:18" s="50" customFormat="1" ht="9.6" customHeight="1">
      <c r="A69" s="243"/>
      <c r="B69" s="207"/>
      <c r="C69" s="207"/>
      <c r="D69" s="216"/>
      <c r="E69" s="207"/>
      <c r="F69" s="207"/>
      <c r="G69" s="207"/>
      <c r="H69" s="207"/>
      <c r="I69" s="216"/>
      <c r="J69" s="207"/>
      <c r="K69" s="207"/>
      <c r="L69" s="207"/>
      <c r="M69" s="207"/>
      <c r="N69" s="208"/>
      <c r="O69" s="208"/>
      <c r="P69" s="211"/>
      <c r="Q69" s="212"/>
      <c r="R69" s="213"/>
    </row>
    <row r="70" spans="1:18" s="2" customFormat="1" ht="6.75" customHeight="1">
      <c r="A70" s="248"/>
      <c r="B70" s="248"/>
      <c r="C70" s="248"/>
      <c r="D70" s="248"/>
      <c r="E70" s="249"/>
      <c r="F70" s="249"/>
      <c r="G70" s="249"/>
      <c r="H70" s="249"/>
      <c r="I70" s="250"/>
      <c r="J70" s="251"/>
      <c r="K70" s="252"/>
      <c r="L70" s="251"/>
      <c r="M70" s="252"/>
      <c r="N70" s="251"/>
      <c r="O70" s="252"/>
      <c r="P70" s="251"/>
      <c r="Q70" s="252"/>
      <c r="R70" s="253"/>
    </row>
    <row r="71" spans="1:18" s="19" customFormat="1" ht="10.5" customHeight="1">
      <c r="A71" s="254" t="s">
        <v>61</v>
      </c>
      <c r="B71" s="255"/>
      <c r="C71" s="256"/>
      <c r="D71" s="257" t="s">
        <v>62</v>
      </c>
      <c r="E71" s="258" t="s">
        <v>63</v>
      </c>
      <c r="F71" s="257"/>
      <c r="G71" s="259"/>
      <c r="H71" s="260"/>
      <c r="I71" s="257" t="s">
        <v>62</v>
      </c>
      <c r="J71" s="258" t="s">
        <v>64</v>
      </c>
      <c r="K71" s="261"/>
      <c r="L71" s="258" t="s">
        <v>65</v>
      </c>
      <c r="M71" s="262"/>
      <c r="N71" s="263" t="s">
        <v>66</v>
      </c>
      <c r="O71" s="263"/>
      <c r="P71" s="264"/>
      <c r="Q71" s="265"/>
    </row>
    <row r="72" spans="1:18" s="19" customFormat="1" ht="9" customHeight="1">
      <c r="A72" s="267" t="s">
        <v>67</v>
      </c>
      <c r="B72" s="266"/>
      <c r="C72" s="268"/>
      <c r="D72" s="269">
        <v>1</v>
      </c>
      <c r="E72" s="80">
        <f>IF(D72&gt;$Q$79,,UPPER(VLOOKUP(D72,'Boys Si Qual Draw Prep'!$A$7:$R$134,2)))</f>
        <v>0</v>
      </c>
      <c r="F72" s="270"/>
      <c r="G72" s="80"/>
      <c r="H72" s="79"/>
      <c r="I72" s="271" t="s">
        <v>68</v>
      </c>
      <c r="J72" s="266"/>
      <c r="K72" s="272"/>
      <c r="L72" s="266"/>
      <c r="M72" s="273"/>
      <c r="N72" s="275" t="s">
        <v>69</v>
      </c>
      <c r="O72" s="276"/>
      <c r="P72" s="276"/>
      <c r="Q72" s="277"/>
    </row>
    <row r="73" spans="1:18" s="19" customFormat="1" ht="9" customHeight="1">
      <c r="A73" s="267" t="s">
        <v>70</v>
      </c>
      <c r="B73" s="266"/>
      <c r="C73" s="268"/>
      <c r="D73" s="269">
        <v>2</v>
      </c>
      <c r="E73" s="80">
        <f>IF(D73&gt;$Q$79,,UPPER(VLOOKUP(D73,'Boys Si Qual Draw Prep'!$A$7:$R$134,2)))</f>
        <v>0</v>
      </c>
      <c r="F73" s="270"/>
      <c r="G73" s="80"/>
      <c r="H73" s="79"/>
      <c r="I73" s="271" t="s">
        <v>71</v>
      </c>
      <c r="J73" s="266"/>
      <c r="K73" s="272"/>
      <c r="L73" s="266"/>
      <c r="M73" s="273"/>
      <c r="N73" s="278"/>
      <c r="O73" s="279"/>
      <c r="P73" s="280"/>
      <c r="Q73" s="281"/>
    </row>
    <row r="74" spans="1:18" s="19" customFormat="1" ht="9" customHeight="1">
      <c r="A74" s="282" t="s">
        <v>72</v>
      </c>
      <c r="B74" s="280"/>
      <c r="C74" s="283"/>
      <c r="D74" s="269">
        <v>3</v>
      </c>
      <c r="E74" s="80">
        <f>IF(D74&gt;$Q$79,,UPPER(VLOOKUP(D74,'Boys Si Qual Draw Prep'!$A$7:$R$134,2)))</f>
        <v>0</v>
      </c>
      <c r="F74" s="270"/>
      <c r="G74" s="80"/>
      <c r="H74" s="79"/>
      <c r="I74" s="271" t="s">
        <v>73</v>
      </c>
      <c r="J74" s="266"/>
      <c r="K74" s="272"/>
      <c r="L74" s="266"/>
      <c r="M74" s="273"/>
      <c r="N74" s="275" t="s">
        <v>74</v>
      </c>
      <c r="O74" s="276"/>
      <c r="P74" s="276"/>
      <c r="Q74" s="277"/>
    </row>
    <row r="75" spans="1:18" s="19" customFormat="1" ht="9" customHeight="1">
      <c r="A75" s="284"/>
      <c r="B75" s="188"/>
      <c r="C75" s="285"/>
      <c r="D75" s="269">
        <v>4</v>
      </c>
      <c r="E75" s="80">
        <f>IF(D75&gt;$Q$79,,UPPER(VLOOKUP(D75,'Boys Si Qual Draw Prep'!$A$7:$R$134,2)))</f>
        <v>0</v>
      </c>
      <c r="F75" s="270"/>
      <c r="G75" s="80"/>
      <c r="H75" s="79"/>
      <c r="I75" s="271" t="s">
        <v>75</v>
      </c>
      <c r="J75" s="266"/>
      <c r="K75" s="272"/>
      <c r="L75" s="266"/>
      <c r="M75" s="273"/>
      <c r="N75" s="266"/>
      <c r="O75" s="272"/>
      <c r="P75" s="266"/>
      <c r="Q75" s="273"/>
    </row>
    <row r="76" spans="1:18" s="19" customFormat="1" ht="9" customHeight="1">
      <c r="A76" s="286" t="s">
        <v>76</v>
      </c>
      <c r="B76" s="287"/>
      <c r="C76" s="288"/>
      <c r="D76" s="269"/>
      <c r="E76" s="80"/>
      <c r="F76" s="270"/>
      <c r="G76" s="80"/>
      <c r="H76" s="79"/>
      <c r="I76" s="271" t="s">
        <v>77</v>
      </c>
      <c r="J76" s="266"/>
      <c r="K76" s="272"/>
      <c r="L76" s="266"/>
      <c r="M76" s="273"/>
      <c r="N76" s="280"/>
      <c r="O76" s="279"/>
      <c r="P76" s="280"/>
      <c r="Q76" s="281"/>
    </row>
    <row r="77" spans="1:18" s="19" customFormat="1" ht="9" customHeight="1">
      <c r="A77" s="267" t="s">
        <v>67</v>
      </c>
      <c r="B77" s="266"/>
      <c r="C77" s="268"/>
      <c r="D77" s="269"/>
      <c r="E77" s="80"/>
      <c r="F77" s="270"/>
      <c r="G77" s="80"/>
      <c r="H77" s="79"/>
      <c r="I77" s="271" t="s">
        <v>78</v>
      </c>
      <c r="J77" s="266"/>
      <c r="K77" s="272"/>
      <c r="L77" s="266"/>
      <c r="M77" s="273"/>
      <c r="N77" s="275" t="s">
        <v>24</v>
      </c>
      <c r="O77" s="276"/>
      <c r="P77" s="276"/>
      <c r="Q77" s="277"/>
    </row>
    <row r="78" spans="1:18" s="19" customFormat="1" ht="9" customHeight="1">
      <c r="A78" s="267" t="s">
        <v>79</v>
      </c>
      <c r="B78" s="266"/>
      <c r="C78" s="289"/>
      <c r="D78" s="269"/>
      <c r="E78" s="80"/>
      <c r="F78" s="270"/>
      <c r="G78" s="80"/>
      <c r="H78" s="79"/>
      <c r="I78" s="271" t="s">
        <v>80</v>
      </c>
      <c r="J78" s="266"/>
      <c r="K78" s="272"/>
      <c r="L78" s="266"/>
      <c r="M78" s="273"/>
      <c r="N78" s="266"/>
      <c r="O78" s="272"/>
      <c r="P78" s="266"/>
      <c r="Q78" s="273"/>
    </row>
    <row r="79" spans="1:18" s="19" customFormat="1" ht="9" customHeight="1">
      <c r="A79" s="282" t="s">
        <v>81</v>
      </c>
      <c r="B79" s="280"/>
      <c r="C79" s="290"/>
      <c r="D79" s="291"/>
      <c r="E79" s="292"/>
      <c r="F79" s="293"/>
      <c r="G79" s="292"/>
      <c r="H79" s="294"/>
      <c r="I79" s="295" t="s">
        <v>82</v>
      </c>
      <c r="J79" s="280"/>
      <c r="K79" s="279"/>
      <c r="L79" s="280"/>
      <c r="M79" s="281"/>
      <c r="N79" s="280">
        <f>Q4</f>
        <v>0</v>
      </c>
      <c r="O79" s="279"/>
      <c r="P79" s="280"/>
      <c r="Q79" s="296">
        <f>MIN(4,'Boys Si Qual Draw Prep'!R5)</f>
        <v>0</v>
      </c>
    </row>
  </sheetData>
  <mergeCells count="1">
    <mergeCell ref="A4:C4"/>
  </mergeCells>
  <phoneticPr fontId="78" type="noConversion"/>
  <conditionalFormatting sqref="F67:H67 F51:H51 F53:H53 F39:H39 F41:H41 F43:H43 F45:H45 F47:H47 G23 G25 G27 G29 G31 G33 G35 G37 F49:H49 F69:H69 F55:H55 F57:H57 F59:H59 F61:H61 F63:H63 F65:H65 G7 G9 G11 G13 G15 G17 G19 G21">
    <cfRule type="expression" dxfId="286" priority="1" stopIfTrue="1">
      <formula>AND($D7&lt;9,$C7&gt;0)</formula>
    </cfRule>
  </conditionalFormatting>
  <conditionalFormatting sqref="H40 H60 J50 H24 H48 H32 J58 H68 H36 H56 J66 H64 J10 L46 H28 L14 J18 J26 J34 L30 L62 H44 J42 H52 H8 H16 H20 H12">
    <cfRule type="expression" dxfId="285" priority="2" stopIfTrue="1">
      <formula>AND($N$1="CU",H8="Umpire")</formula>
    </cfRule>
    <cfRule type="expression" dxfId="284" priority="3" stopIfTrue="1">
      <formula>AND($N$1="CU",H8&lt;&gt;"Umpire",I8&lt;&gt;"")</formula>
    </cfRule>
    <cfRule type="expression" dxfId="283" priority="4" stopIfTrue="1">
      <formula>AND($N$1="CU",H8&lt;&gt;"Umpire")</formula>
    </cfRule>
  </conditionalFormatting>
  <conditionalFormatting sqref="D53 D47 D45 D43 D41 D39 D69 D67 D49 D65 D63 D61 D59 D57 D55 D51">
    <cfRule type="expression" dxfId="282" priority="5" stopIfTrue="1">
      <formula>AND($D39&lt;9,$C39&gt;0)</formula>
    </cfRule>
  </conditionalFormatting>
  <conditionalFormatting sqref="E55 E57 E59 E61 E63 E65 E67 E69 E39 E41 E43 E45 E47 E49 E51 E53">
    <cfRule type="cellIs" dxfId="281" priority="6" stopIfTrue="1" operator="equal">
      <formula>"Bye"</formula>
    </cfRule>
    <cfRule type="expression" dxfId="280" priority="7" stopIfTrue="1">
      <formula>AND($D39&lt;9,$C39&gt;0)</formula>
    </cfRule>
  </conditionalFormatting>
  <conditionalFormatting sqref="L10 L18 L26 L34 N30 N62 L58 L66 N14 N46 L42 L50 J8 J12 J16 J20 J24 J28 J32 J36 J56 J60 J64 J68 J40 J44 J48 J52">
    <cfRule type="expression" dxfId="279" priority="8" stopIfTrue="1">
      <formula>I8="as"</formula>
    </cfRule>
    <cfRule type="expression" dxfId="278" priority="9" stopIfTrue="1">
      <formula>I8="bs"</formula>
    </cfRule>
  </conditionalFormatting>
  <conditionalFormatting sqref="B7 B9 B11 B13 B15 B17 B19 B21 B23 B25 B27 B29 B31 B33 B35 B37 B55 B57 B59 B61 B63 B65 B67 B69 B39 B41 B43 B45 B47 B49 B51 B53">
    <cfRule type="cellIs" dxfId="277" priority="10" stopIfTrue="1" operator="equal">
      <formula>"QA"</formula>
    </cfRule>
    <cfRule type="cellIs" dxfId="276" priority="11" stopIfTrue="1" operator="equal">
      <formula>"DA"</formula>
    </cfRule>
  </conditionalFormatting>
  <conditionalFormatting sqref="I8 I12 I16 I20 I24 I28 I32 I36 M30 M14 K10 K34 Q79 K18 K26">
    <cfRule type="expression" dxfId="275" priority="12" stopIfTrue="1">
      <formula>$N$1="CU"</formula>
    </cfRule>
  </conditionalFormatting>
  <conditionalFormatting sqref="E35 E37 E25 E33 E31 E29 E27 E23 E19 E21 E9 E17 E15 E13 E11 E7">
    <cfRule type="cellIs" dxfId="274" priority="13" stopIfTrue="1" operator="equal">
      <formula>"Bye"</formula>
    </cfRule>
  </conditionalFormatting>
  <conditionalFormatting sqref="D7 D9 D11 D13 D15 D17 D19 D21 D23 D25 D27 D29 D31 D33 D35 D37">
    <cfRule type="expression" dxfId="273" priority="14" stopIfTrue="1">
      <formula>$D7&lt;5</formula>
    </cfRule>
  </conditionalFormatting>
  <dataValidations count="1">
    <dataValidation type="list" allowBlank="1" showInputMessage="1" sqref="H40 H56 H44 H36 H52 H60 H48 H24 H68 H28 H64 H32 H20 H8 H12 H16 J66 J58 L30 L62 J34 J26 J18 J10 L14 J50 J42 L46">
      <formula1>$T$7:$T$16</formula1>
    </dataValidation>
  </dataValidations>
  <printOptions horizontalCentered="1"/>
  <pageMargins left="0.35" right="0.35" top="0.39" bottom="0.39" header="0" footer="0"/>
  <pageSetup paperSize="9" orientation="portrait" horizontalDpi="360" verticalDpi="200" r:id="rId1"/>
  <headerFooter alignWithMargins="0"/>
  <drawing r:id="rId2"/>
  <legacyDrawing r:id="rId3"/>
</worksheet>
</file>

<file path=xl/worksheets/sheet17.xml><?xml version="1.0" encoding="utf-8"?>
<worksheet xmlns="http://schemas.openxmlformats.org/spreadsheetml/2006/main" xmlns:r="http://schemas.openxmlformats.org/officeDocument/2006/relationships">
  <sheetPr codeName="Sheet133">
    <pageSetUpPr fitToPage="1"/>
  </sheetPr>
  <dimension ref="A1:T79"/>
  <sheetViews>
    <sheetView showGridLines="0" showZeros="0" workbookViewId="0">
      <selection activeCell="A3" sqref="A3"/>
    </sheetView>
  </sheetViews>
  <sheetFormatPr defaultRowHeight="12.75"/>
  <cols>
    <col min="1" max="2" width="3.28515625" customWidth="1"/>
    <col min="3" max="3" width="4.7109375" customWidth="1"/>
    <col min="4" max="4" width="4.28515625" customWidth="1"/>
    <col min="5" max="5" width="12.7109375" customWidth="1"/>
    <col min="6" max="6" width="2.7109375" customWidth="1"/>
    <col min="7" max="7" width="7.7109375" customWidth="1"/>
    <col min="8" max="8" width="5.85546875" customWidth="1"/>
    <col min="9" max="9" width="1.7109375" style="172" customWidth="1"/>
    <col min="10" max="10" width="10.7109375" customWidth="1"/>
    <col min="11" max="11" width="1.7109375" style="172" customWidth="1"/>
    <col min="12" max="12" width="10.7109375" customWidth="1"/>
    <col min="13" max="13" width="1.7109375" style="173" customWidth="1"/>
    <col min="14" max="14" width="10.7109375" customWidth="1"/>
    <col min="15" max="15" width="1.7109375" style="172" customWidth="1"/>
    <col min="16" max="16" width="10.7109375" customWidth="1"/>
    <col min="17" max="17" width="1.7109375" style="173" customWidth="1"/>
    <col min="18" max="18" width="0" hidden="1" customWidth="1"/>
    <col min="19" max="19" width="8.7109375" customWidth="1"/>
    <col min="20" max="20" width="9.140625" hidden="1" customWidth="1"/>
  </cols>
  <sheetData>
    <row r="1" spans="1:20" s="174" customFormat="1" ht="21.75" customHeight="1">
      <c r="A1" s="82">
        <f>'Week SetUp'!$A$6</f>
        <v>0</v>
      </c>
      <c r="B1" s="82"/>
      <c r="C1" s="177"/>
      <c r="D1" s="177"/>
      <c r="E1" s="177"/>
      <c r="F1" s="177"/>
      <c r="G1" s="177"/>
      <c r="H1" s="177"/>
      <c r="I1" s="178"/>
      <c r="J1" s="146" t="s">
        <v>49</v>
      </c>
      <c r="K1" s="146"/>
      <c r="L1" s="83"/>
      <c r="M1" s="178"/>
      <c r="N1" s="178" t="s">
        <v>50</v>
      </c>
      <c r="O1" s="178"/>
      <c r="P1" s="177"/>
      <c r="Q1" s="178"/>
    </row>
    <row r="2" spans="1:20" s="103" customFormat="1">
      <c r="A2" s="85" t="str">
        <f>'Week SetUp'!$A$8</f>
        <v>ITF Junior Circuit</v>
      </c>
      <c r="B2" s="85"/>
      <c r="C2" s="85"/>
      <c r="D2" s="85"/>
      <c r="E2" s="85"/>
      <c r="F2" s="179"/>
      <c r="G2" s="108"/>
      <c r="H2" s="108"/>
      <c r="I2" s="180"/>
      <c r="J2" s="146" t="s">
        <v>239</v>
      </c>
      <c r="K2" s="146"/>
      <c r="L2" s="146"/>
      <c r="M2" s="180"/>
      <c r="N2" s="108"/>
      <c r="O2" s="180"/>
      <c r="P2" s="108"/>
      <c r="Q2" s="180"/>
    </row>
    <row r="3" spans="1:20" s="20" customFormat="1" ht="11.25" customHeight="1">
      <c r="A3" s="63" t="s">
        <v>12</v>
      </c>
      <c r="B3" s="63"/>
      <c r="C3" s="63"/>
      <c r="D3" s="63"/>
      <c r="E3" s="63"/>
      <c r="F3" s="63" t="s">
        <v>6</v>
      </c>
      <c r="G3" s="63"/>
      <c r="H3" s="63"/>
      <c r="I3" s="182"/>
      <c r="J3" s="63" t="s">
        <v>7</v>
      </c>
      <c r="K3" s="182"/>
      <c r="L3" s="63" t="s">
        <v>18</v>
      </c>
      <c r="M3" s="182"/>
      <c r="N3" s="63"/>
      <c r="O3" s="182"/>
      <c r="P3" s="63"/>
      <c r="Q3" s="64" t="s">
        <v>8</v>
      </c>
    </row>
    <row r="4" spans="1:20" s="39" customFormat="1" ht="11.25" customHeight="1" thickBot="1">
      <c r="A4" s="711">
        <f>'Week SetUp'!$A$10</f>
        <v>0</v>
      </c>
      <c r="B4" s="711"/>
      <c r="C4" s="711"/>
      <c r="D4" s="184"/>
      <c r="E4" s="184"/>
      <c r="F4" s="184">
        <f>'Week SetUp'!$C$10</f>
        <v>0</v>
      </c>
      <c r="G4" s="92"/>
      <c r="H4" s="184"/>
      <c r="I4" s="185"/>
      <c r="J4" s="186">
        <f>'Week SetUp'!$D$10</f>
        <v>0</v>
      </c>
      <c r="K4" s="185"/>
      <c r="L4" s="187">
        <f>'Week SetUp'!$A$12</f>
        <v>0</v>
      </c>
      <c r="M4" s="185"/>
      <c r="N4" s="184"/>
      <c r="O4" s="185"/>
      <c r="P4" s="184"/>
      <c r="Q4" s="76">
        <f>'Week SetUp'!$E$10</f>
        <v>0</v>
      </c>
    </row>
    <row r="5" spans="1:20" s="20" customFormat="1" ht="9.75">
      <c r="A5" s="188"/>
      <c r="B5" s="189" t="s">
        <v>52</v>
      </c>
      <c r="C5" s="189" t="s">
        <v>53</v>
      </c>
      <c r="D5" s="189" t="s">
        <v>54</v>
      </c>
      <c r="E5" s="190" t="s">
        <v>55</v>
      </c>
      <c r="F5" s="190" t="s">
        <v>14</v>
      </c>
      <c r="G5" s="190"/>
      <c r="H5" s="190" t="s">
        <v>56</v>
      </c>
      <c r="I5" s="190"/>
      <c r="J5" s="189" t="s">
        <v>57</v>
      </c>
      <c r="K5" s="191"/>
      <c r="L5" s="189" t="s">
        <v>87</v>
      </c>
      <c r="M5" s="191"/>
      <c r="N5" s="189" t="s">
        <v>237</v>
      </c>
      <c r="O5" s="191"/>
      <c r="P5" s="189" t="s">
        <v>238</v>
      </c>
      <c r="Q5" s="192"/>
    </row>
    <row r="6" spans="1:20" s="20" customFormat="1" ht="3.75" customHeight="1" thickBot="1">
      <c r="A6" s="193"/>
      <c r="B6" s="194"/>
      <c r="C6" s="91"/>
      <c r="D6" s="194"/>
      <c r="E6" s="195"/>
      <c r="F6" s="195"/>
      <c r="G6" s="196"/>
      <c r="H6" s="195"/>
      <c r="I6" s="197"/>
      <c r="J6" s="194"/>
      <c r="K6" s="197"/>
      <c r="L6" s="194"/>
      <c r="M6" s="197"/>
      <c r="N6" s="194"/>
      <c r="O6" s="197"/>
      <c r="P6" s="194"/>
      <c r="Q6" s="198"/>
    </row>
    <row r="7" spans="1:20" s="50" customFormat="1" ht="10.5" customHeight="1">
      <c r="A7" s="200">
        <v>1</v>
      </c>
      <c r="B7" s="202" t="str">
        <f>IF($D7="","",VLOOKUP($D7,'Boys Si Qual Draw Prep'!$A$7:$P$30,15))</f>
        <v/>
      </c>
      <c r="C7" s="202" t="str">
        <f>IF($D7="","",VLOOKUP($D7,'Boys Si Qual Draw Prep'!$A$7:$P$30,16))</f>
        <v/>
      </c>
      <c r="D7" s="203"/>
      <c r="E7" s="204" t="str">
        <f>UPPER(IF($D7="","",VLOOKUP($D7,'Boys Si Qual Draw Prep'!$A$7:$P$30,2)))</f>
        <v/>
      </c>
      <c r="F7" s="204" t="str">
        <f>IF($D7="","",VLOOKUP($D7,'Boys Si Qual Draw Prep'!$A$7:$P$30,3))</f>
        <v/>
      </c>
      <c r="G7" s="204"/>
      <c r="H7" s="204" t="str">
        <f>IF($D7="","",VLOOKUP($D7,'Boys Si Qual Draw Prep'!$A$7:$P$30,4))</f>
        <v/>
      </c>
      <c r="I7" s="206"/>
      <c r="J7" s="205"/>
      <c r="K7" s="205"/>
      <c r="L7" s="205"/>
      <c r="M7" s="205"/>
      <c r="N7" s="208"/>
      <c r="O7" s="210"/>
      <c r="P7" s="211"/>
      <c r="Q7" s="212"/>
      <c r="R7" s="213"/>
      <c r="T7" s="214" t="e">
        <f>#REF!</f>
        <v>#REF!</v>
      </c>
    </row>
    <row r="8" spans="1:20" s="50" customFormat="1" ht="9.6" customHeight="1">
      <c r="A8" s="215"/>
      <c r="B8" s="216"/>
      <c r="C8" s="216"/>
      <c r="D8" s="216"/>
      <c r="E8" s="217"/>
      <c r="F8" s="217"/>
      <c r="G8" s="218"/>
      <c r="H8" s="219"/>
      <c r="I8" s="220" t="s">
        <v>240</v>
      </c>
      <c r="J8" s="221" t="str">
        <f>UPPER(IF(OR(I8="a",I8="as"),E7,IF(OR(I8="b",I8="bs"),E9,)))</f>
        <v/>
      </c>
      <c r="K8" s="221"/>
      <c r="L8" s="205"/>
      <c r="M8" s="205"/>
      <c r="N8" s="208"/>
      <c r="O8" s="210"/>
      <c r="P8" s="211"/>
      <c r="Q8" s="212"/>
      <c r="R8" s="213"/>
      <c r="T8" s="222" t="e">
        <f>#REF!</f>
        <v>#REF!</v>
      </c>
    </row>
    <row r="9" spans="1:20" s="50" customFormat="1" ht="9.6" customHeight="1">
      <c r="A9" s="215">
        <v>2</v>
      </c>
      <c r="B9" s="202" t="str">
        <f>IF($D9="","",VLOOKUP($D9,'Boys Si Qual Draw Prep'!$A$7:$P$30,15))</f>
        <v/>
      </c>
      <c r="C9" s="202" t="str">
        <f>IF($D9="","",VLOOKUP($D9,'Boys Si Qual Draw Prep'!$A$7:$P$30,16))</f>
        <v/>
      </c>
      <c r="D9" s="203"/>
      <c r="E9" s="223" t="s">
        <v>241</v>
      </c>
      <c r="F9" s="223" t="str">
        <f>IF($D9="","",VLOOKUP($D9,'Boys Si Qual Draw Prep'!$A$7:$P$30,3))</f>
        <v/>
      </c>
      <c r="G9" s="223"/>
      <c r="H9" s="223" t="str">
        <f>IF($D9="","",VLOOKUP($D9,'Boys Si Qual Draw Prep'!$A$7:$P$30,4))</f>
        <v/>
      </c>
      <c r="I9" s="224"/>
      <c r="J9" s="205"/>
      <c r="K9" s="225"/>
      <c r="L9" s="205"/>
      <c r="M9" s="205"/>
      <c r="N9" s="208"/>
      <c r="O9" s="210"/>
      <c r="P9" s="211"/>
      <c r="Q9" s="212"/>
      <c r="R9" s="213"/>
      <c r="T9" s="222" t="e">
        <f>#REF!</f>
        <v>#REF!</v>
      </c>
    </row>
    <row r="10" spans="1:20" s="50" customFormat="1" ht="9.6" customHeight="1">
      <c r="A10" s="215"/>
      <c r="B10" s="216"/>
      <c r="C10" s="216"/>
      <c r="D10" s="226"/>
      <c r="E10" s="217"/>
      <c r="F10" s="217"/>
      <c r="G10" s="218"/>
      <c r="H10" s="217"/>
      <c r="I10" s="227"/>
      <c r="J10" s="219" t="s">
        <v>15</v>
      </c>
      <c r="K10" s="228"/>
      <c r="L10" s="221" t="str">
        <f>UPPER(IF(OR(K10="a",K10="as"),J8,IF(OR(K10="b",K10="bs"),J12,)))</f>
        <v/>
      </c>
      <c r="M10" s="229"/>
      <c r="N10" s="230"/>
      <c r="O10" s="230"/>
      <c r="P10" s="211"/>
      <c r="Q10" s="212"/>
      <c r="R10" s="213"/>
      <c r="T10" s="222" t="e">
        <f>#REF!</f>
        <v>#REF!</v>
      </c>
    </row>
    <row r="11" spans="1:20" s="50" customFormat="1" ht="9.6" customHeight="1">
      <c r="A11" s="215">
        <v>3</v>
      </c>
      <c r="B11" s="202" t="str">
        <f>IF($D11="","",VLOOKUP($D11,'Boys Si Qual Draw Prep'!$A$7:$P$30,15))</f>
        <v/>
      </c>
      <c r="C11" s="202" t="str">
        <f>IF($D11="","",VLOOKUP($D11,'Boys Si Qual Draw Prep'!$A$7:$P$30,16))</f>
        <v/>
      </c>
      <c r="D11" s="203"/>
      <c r="E11" s="223" t="str">
        <f>UPPER(IF($D11="","",VLOOKUP($D11,'Boys Si Qual Draw Prep'!$A$7:$P$30,2)))</f>
        <v/>
      </c>
      <c r="F11" s="223" t="str">
        <f>IF($D11="","",VLOOKUP($D11,'Boys Si Qual Draw Prep'!$A$7:$P$30,3))</f>
        <v/>
      </c>
      <c r="G11" s="223"/>
      <c r="H11" s="223" t="str">
        <f>IF($D11="","",VLOOKUP($D11,'Boys Si Qual Draw Prep'!$A$7:$P$30,4))</f>
        <v/>
      </c>
      <c r="I11" s="206"/>
      <c r="J11" s="205"/>
      <c r="K11" s="231"/>
      <c r="L11" s="205"/>
      <c r="M11" s="232"/>
      <c r="N11" s="230"/>
      <c r="O11" s="230"/>
      <c r="P11" s="211"/>
      <c r="Q11" s="212"/>
      <c r="R11" s="213"/>
      <c r="T11" s="222" t="e">
        <f>#REF!</f>
        <v>#REF!</v>
      </c>
    </row>
    <row r="12" spans="1:20" s="50" customFormat="1" ht="9.6" customHeight="1">
      <c r="A12" s="215"/>
      <c r="B12" s="216"/>
      <c r="C12" s="216"/>
      <c r="D12" s="226"/>
      <c r="E12" s="217"/>
      <c r="F12" s="217"/>
      <c r="G12" s="218"/>
      <c r="H12" s="219" t="s">
        <v>15</v>
      </c>
      <c r="I12" s="220"/>
      <c r="J12" s="221" t="str">
        <f>UPPER(IF(OR(I12="a",I12="as"),E11,IF(OR(I12="b",I12="bs"),E13,)))</f>
        <v/>
      </c>
      <c r="K12" s="233"/>
      <c r="L12" s="205"/>
      <c r="M12" s="232"/>
      <c r="N12" s="230"/>
      <c r="O12" s="230"/>
      <c r="P12" s="211"/>
      <c r="Q12" s="212"/>
      <c r="R12" s="213"/>
      <c r="T12" s="222" t="e">
        <f>#REF!</f>
        <v>#REF!</v>
      </c>
    </row>
    <row r="13" spans="1:20" s="50" customFormat="1" ht="9.6" customHeight="1">
      <c r="A13" s="215">
        <v>4</v>
      </c>
      <c r="B13" s="202" t="str">
        <f>IF($D13="","",VLOOKUP($D13,'Boys Si Qual Draw Prep'!$A$7:$P$30,15))</f>
        <v/>
      </c>
      <c r="C13" s="202" t="str">
        <f>IF($D13="","",VLOOKUP($D13,'Boys Si Qual Draw Prep'!$A$7:$P$30,16))</f>
        <v/>
      </c>
      <c r="D13" s="203"/>
      <c r="E13" s="223" t="str">
        <f>UPPER(IF($D13="","",VLOOKUP($D13,'Boys Si Qual Draw Prep'!$A$7:$P$30,2)))</f>
        <v/>
      </c>
      <c r="F13" s="223" t="str">
        <f>IF($D13="","",VLOOKUP($D13,'Boys Si Qual Draw Prep'!$A$7:$P$30,3))</f>
        <v/>
      </c>
      <c r="G13" s="223"/>
      <c r="H13" s="223" t="str">
        <f>IF($D13="","",VLOOKUP($D13,'Boys Si Qual Draw Prep'!$A$7:$P$30,4))</f>
        <v/>
      </c>
      <c r="I13" s="234"/>
      <c r="J13" s="205"/>
      <c r="K13" s="205"/>
      <c r="L13" s="205"/>
      <c r="M13" s="232"/>
      <c r="N13" s="230"/>
      <c r="O13" s="230"/>
      <c r="P13" s="211"/>
      <c r="Q13" s="212"/>
      <c r="R13" s="213"/>
      <c r="T13" s="222" t="e">
        <f>#REF!</f>
        <v>#REF!</v>
      </c>
    </row>
    <row r="14" spans="1:20" s="50" customFormat="1" ht="9.6" customHeight="1">
      <c r="A14" s="215"/>
      <c r="B14" s="216"/>
      <c r="C14" s="216"/>
      <c r="D14" s="226"/>
      <c r="E14" s="205"/>
      <c r="F14" s="205"/>
      <c r="G14" s="68"/>
      <c r="H14" s="235"/>
      <c r="I14" s="227"/>
      <c r="J14" s="205"/>
      <c r="K14" s="205"/>
      <c r="L14" s="219" t="s">
        <v>15</v>
      </c>
      <c r="M14" s="228"/>
      <c r="N14" s="221" t="str">
        <f>UPPER(IF(OR(M14="a",M14="as"),L10,IF(OR(M14="b",M14="bs"),L18,)))</f>
        <v/>
      </c>
      <c r="O14" s="229"/>
      <c r="P14" s="211"/>
      <c r="Q14" s="212"/>
      <c r="R14" s="213"/>
      <c r="T14" s="222" t="e">
        <f>#REF!</f>
        <v>#REF!</v>
      </c>
    </row>
    <row r="15" spans="1:20" s="50" customFormat="1" ht="9.6" customHeight="1">
      <c r="A15" s="215">
        <v>5</v>
      </c>
      <c r="B15" s="202" t="str">
        <f>IF($D15="","",VLOOKUP($D15,'Boys Si Qual Draw Prep'!$A$7:$P$30,15))</f>
        <v/>
      </c>
      <c r="C15" s="202" t="str">
        <f>IF($D15="","",VLOOKUP($D15,'Boys Si Qual Draw Prep'!$A$7:$P$30,16))</f>
        <v/>
      </c>
      <c r="D15" s="203"/>
      <c r="E15" s="223" t="str">
        <f>UPPER(IF($D15="","",VLOOKUP($D15,'Boys Si Qual Draw Prep'!$A$7:$P$30,2)))</f>
        <v/>
      </c>
      <c r="F15" s="223" t="str">
        <f>IF($D15="","",VLOOKUP($D15,'Boys Si Qual Draw Prep'!$A$7:$P$30,3))</f>
        <v/>
      </c>
      <c r="G15" s="223"/>
      <c r="H15" s="223" t="str">
        <f>IF($D15="","",VLOOKUP($D15,'Boys Si Qual Draw Prep'!$A$7:$P$30,4))</f>
        <v/>
      </c>
      <c r="I15" s="236"/>
      <c r="J15" s="205"/>
      <c r="K15" s="205"/>
      <c r="L15" s="205"/>
      <c r="M15" s="232"/>
      <c r="N15" s="205"/>
      <c r="O15" s="232"/>
      <c r="P15" s="211"/>
      <c r="Q15" s="212"/>
      <c r="R15" s="213"/>
      <c r="T15" s="222" t="e">
        <f>#REF!</f>
        <v>#REF!</v>
      </c>
    </row>
    <row r="16" spans="1:20" s="50" customFormat="1" ht="9.6" customHeight="1" thickBot="1">
      <c r="A16" s="215"/>
      <c r="B16" s="216"/>
      <c r="C16" s="216"/>
      <c r="D16" s="226"/>
      <c r="E16" s="217"/>
      <c r="F16" s="217"/>
      <c r="G16" s="218"/>
      <c r="H16" s="219" t="s">
        <v>15</v>
      </c>
      <c r="I16" s="220"/>
      <c r="J16" s="221" t="str">
        <f>UPPER(IF(OR(I16="a",I16="as"),E15,IF(OR(I16="b",I16="bs"),E17,)))</f>
        <v/>
      </c>
      <c r="K16" s="221"/>
      <c r="L16" s="205"/>
      <c r="M16" s="232"/>
      <c r="N16" s="230"/>
      <c r="O16" s="232"/>
      <c r="P16" s="211"/>
      <c r="Q16" s="212"/>
      <c r="R16" s="213"/>
      <c r="T16" s="237" t="e">
        <f>#REF!</f>
        <v>#REF!</v>
      </c>
    </row>
    <row r="17" spans="1:18" s="50" customFormat="1" ht="9.6" customHeight="1">
      <c r="A17" s="215">
        <v>6</v>
      </c>
      <c r="B17" s="202" t="str">
        <f>IF($D17="","",VLOOKUP($D17,'Boys Si Qual Draw Prep'!$A$7:$P$30,15))</f>
        <v/>
      </c>
      <c r="C17" s="202" t="str">
        <f>IF($D17="","",VLOOKUP($D17,'Boys Si Qual Draw Prep'!$A$7:$P$30,16))</f>
        <v/>
      </c>
      <c r="D17" s="203"/>
      <c r="E17" s="223" t="str">
        <f>UPPER(IF($D17="","",VLOOKUP($D17,'Boys Si Qual Draw Prep'!$A$7:$P$30,2)))</f>
        <v/>
      </c>
      <c r="F17" s="223" t="str">
        <f>IF($D17="","",VLOOKUP($D17,'Boys Si Qual Draw Prep'!$A$7:$P$30,3))</f>
        <v/>
      </c>
      <c r="G17" s="223"/>
      <c r="H17" s="223" t="str">
        <f>IF($D17="","",VLOOKUP($D17,'Boys Si Qual Draw Prep'!$A$7:$P$30,4))</f>
        <v/>
      </c>
      <c r="I17" s="224"/>
      <c r="J17" s="205"/>
      <c r="K17" s="225"/>
      <c r="L17" s="205"/>
      <c r="M17" s="232"/>
      <c r="N17" s="230"/>
      <c r="O17" s="232"/>
      <c r="P17" s="211"/>
      <c r="Q17" s="212"/>
      <c r="R17" s="213"/>
    </row>
    <row r="18" spans="1:18" s="50" customFormat="1" ht="9.6" customHeight="1">
      <c r="A18" s="215"/>
      <c r="B18" s="216"/>
      <c r="C18" s="216"/>
      <c r="D18" s="226"/>
      <c r="E18" s="217"/>
      <c r="F18" s="217"/>
      <c r="G18" s="218"/>
      <c r="H18" s="205"/>
      <c r="I18" s="227"/>
      <c r="J18" s="219" t="s">
        <v>15</v>
      </c>
      <c r="K18" s="228"/>
      <c r="L18" s="221" t="str">
        <f>UPPER(IF(OR(K18="a",K18="as"),J16,IF(OR(K18="b",K18="bs"),J20,)))</f>
        <v/>
      </c>
      <c r="M18" s="238"/>
      <c r="N18" s="230"/>
      <c r="O18" s="232"/>
      <c r="P18" s="211"/>
      <c r="Q18" s="212"/>
      <c r="R18" s="213"/>
    </row>
    <row r="19" spans="1:18" s="50" customFormat="1" ht="9.6" customHeight="1">
      <c r="A19" s="215">
        <v>7</v>
      </c>
      <c r="B19" s="202" t="str">
        <f>IF($D19="","",VLOOKUP($D19,'Boys Si Qual Draw Prep'!$A$7:$P$30,15))</f>
        <v/>
      </c>
      <c r="C19" s="202" t="str">
        <f>IF($D19="","",VLOOKUP($D19,'Boys Si Qual Draw Prep'!$A$7:$P$30,16))</f>
        <v/>
      </c>
      <c r="D19" s="203"/>
      <c r="E19" s="223" t="s">
        <v>241</v>
      </c>
      <c r="F19" s="223" t="str">
        <f>IF($D19="","",VLOOKUP($D19,'Boys Si Qual Draw Prep'!$A$7:$P$30,3))</f>
        <v/>
      </c>
      <c r="G19" s="223"/>
      <c r="H19" s="223" t="str">
        <f>IF($D19="","",VLOOKUP($D19,'Boys Si Qual Draw Prep'!$A$7:$P$30,4))</f>
        <v/>
      </c>
      <c r="I19" s="206"/>
      <c r="J19" s="205"/>
      <c r="K19" s="231"/>
      <c r="L19" s="205"/>
      <c r="M19" s="230"/>
      <c r="N19" s="230"/>
      <c r="O19" s="232"/>
      <c r="P19" s="211"/>
      <c r="Q19" s="212"/>
      <c r="R19" s="213"/>
    </row>
    <row r="20" spans="1:18" s="50" customFormat="1" ht="9.6" customHeight="1">
      <c r="A20" s="215"/>
      <c r="B20" s="216"/>
      <c r="C20" s="216"/>
      <c r="D20" s="216"/>
      <c r="E20" s="217"/>
      <c r="F20" s="217"/>
      <c r="G20" s="218"/>
      <c r="H20" s="219"/>
      <c r="I20" s="220" t="s">
        <v>242</v>
      </c>
      <c r="J20" s="221" t="str">
        <f>UPPER(IF(OR(I20="a",I20="as"),E19,IF(OR(I20="b",I20="bs"),E21,)))</f>
        <v/>
      </c>
      <c r="K20" s="233"/>
      <c r="L20" s="205"/>
      <c r="M20" s="230"/>
      <c r="N20" s="230"/>
      <c r="O20" s="232"/>
      <c r="P20" s="211"/>
      <c r="Q20" s="212"/>
      <c r="R20" s="213"/>
    </row>
    <row r="21" spans="1:18" s="50" customFormat="1" ht="9.6" customHeight="1">
      <c r="A21" s="215">
        <v>8</v>
      </c>
      <c r="B21" s="202" t="str">
        <f>IF($D21="","",VLOOKUP($D21,'Boys Si Qual Draw Prep'!$A$7:$P$30,15))</f>
        <v/>
      </c>
      <c r="C21" s="202" t="str">
        <f>IF($D21="","",VLOOKUP($D21,'Boys Si Qual Draw Prep'!$A$7:$P$30,16))</f>
        <v/>
      </c>
      <c r="D21" s="203"/>
      <c r="E21" s="223" t="str">
        <f>UPPER(IF($D21="","",VLOOKUP($D21,'Boys Si Qual Draw Prep'!$A$7:$P$30,2)))</f>
        <v/>
      </c>
      <c r="F21" s="223" t="str">
        <f>IF($D21="","",VLOOKUP($D21,'Boys Si Qual Draw Prep'!$A$7:$P$30,3))</f>
        <v/>
      </c>
      <c r="G21" s="223"/>
      <c r="H21" s="223" t="str">
        <f>IF($D21="","",VLOOKUP($D21,'Boys Si Qual Draw Prep'!$A$7:$P$30,4))</f>
        <v/>
      </c>
      <c r="I21" s="234"/>
      <c r="J21" s="205"/>
      <c r="K21" s="205"/>
      <c r="L21" s="205"/>
      <c r="M21" s="230"/>
      <c r="N21" s="230"/>
      <c r="O21" s="232"/>
      <c r="P21" s="211"/>
      <c r="Q21" s="212"/>
      <c r="R21" s="213"/>
    </row>
    <row r="22" spans="1:18" s="50" customFormat="1" ht="9.6" customHeight="1">
      <c r="A22" s="215"/>
      <c r="B22" s="216"/>
      <c r="C22" s="216"/>
      <c r="D22" s="216"/>
      <c r="E22" s="235"/>
      <c r="F22" s="235"/>
      <c r="G22" s="239"/>
      <c r="H22" s="235"/>
      <c r="I22" s="227"/>
      <c r="J22" s="205"/>
      <c r="K22" s="205"/>
      <c r="L22" s="205"/>
      <c r="M22" s="230"/>
      <c r="N22" s="219" t="s">
        <v>15</v>
      </c>
      <c r="O22" s="228"/>
      <c r="P22" s="221" t="str">
        <f>UPPER(IF(OR(O22="a",O22="as"),N14,IF(OR(O22="b",O22="bs"),N30,)))</f>
        <v/>
      </c>
      <c r="Q22" s="229"/>
      <c r="R22" s="213"/>
    </row>
    <row r="23" spans="1:18" s="50" customFormat="1" ht="9.6" customHeight="1">
      <c r="A23" s="215">
        <v>9</v>
      </c>
      <c r="B23" s="202" t="str">
        <f>IF($D23="","",VLOOKUP($D23,'Boys Si Qual Draw Prep'!$A$7:$P$30,15))</f>
        <v/>
      </c>
      <c r="C23" s="202" t="str">
        <f>IF($D23="","",VLOOKUP($D23,'Boys Si Qual Draw Prep'!$A$7:$P$30,16))</f>
        <v/>
      </c>
      <c r="D23" s="203"/>
      <c r="E23" s="223" t="str">
        <f>UPPER(IF($D23="","",VLOOKUP($D23,'Boys Si Qual Draw Prep'!$A$7:$P$30,2)))</f>
        <v/>
      </c>
      <c r="F23" s="223" t="str">
        <f>IF($D23="","",VLOOKUP($D23,'Boys Si Qual Draw Prep'!$A$7:$P$30,3))</f>
        <v/>
      </c>
      <c r="G23" s="223"/>
      <c r="H23" s="223" t="str">
        <f>IF($D23="","",VLOOKUP($D23,'Boys Si Qual Draw Prep'!$A$7:$P$30,4))</f>
        <v/>
      </c>
      <c r="I23" s="206"/>
      <c r="J23" s="205"/>
      <c r="K23" s="205"/>
      <c r="L23" s="205"/>
      <c r="M23" s="230"/>
      <c r="N23" s="205"/>
      <c r="O23" s="232"/>
      <c r="P23" s="205"/>
      <c r="Q23" s="230"/>
      <c r="R23" s="213"/>
    </row>
    <row r="24" spans="1:18" s="50" customFormat="1" ht="9.6" customHeight="1">
      <c r="A24" s="215"/>
      <c r="B24" s="216"/>
      <c r="C24" s="216"/>
      <c r="D24" s="216"/>
      <c r="E24" s="217"/>
      <c r="F24" s="217"/>
      <c r="G24" s="218"/>
      <c r="H24" s="219"/>
      <c r="I24" s="220" t="s">
        <v>240</v>
      </c>
      <c r="J24" s="221" t="str">
        <f>UPPER(IF(OR(I24="a",I24="as"),E23,IF(OR(I24="b",I24="bs"),E25,)))</f>
        <v/>
      </c>
      <c r="K24" s="221"/>
      <c r="L24" s="205"/>
      <c r="M24" s="230"/>
      <c r="N24" s="230"/>
      <c r="O24" s="232"/>
      <c r="P24" s="211"/>
      <c r="Q24" s="212"/>
      <c r="R24" s="213"/>
    </row>
    <row r="25" spans="1:18" s="50" customFormat="1" ht="9.6" customHeight="1">
      <c r="A25" s="215">
        <v>10</v>
      </c>
      <c r="B25" s="202" t="str">
        <f>IF($D25="","",VLOOKUP($D25,'Boys Si Qual Draw Prep'!$A$7:$P$30,15))</f>
        <v/>
      </c>
      <c r="C25" s="202" t="str">
        <f>IF($D25="","",VLOOKUP($D25,'Boys Si Qual Draw Prep'!$A$7:$P$30,16))</f>
        <v/>
      </c>
      <c r="D25" s="203"/>
      <c r="E25" s="223" t="s">
        <v>241</v>
      </c>
      <c r="F25" s="223" t="str">
        <f>IF($D25="","",VLOOKUP($D25,'Boys Si Qual Draw Prep'!$A$7:$P$30,3))</f>
        <v/>
      </c>
      <c r="G25" s="223"/>
      <c r="H25" s="223" t="str">
        <f>IF($D25="","",VLOOKUP($D25,'Boys Si Qual Draw Prep'!$A$7:$P$30,4))</f>
        <v/>
      </c>
      <c r="I25" s="224"/>
      <c r="J25" s="205"/>
      <c r="K25" s="225"/>
      <c r="L25" s="205"/>
      <c r="M25" s="230"/>
      <c r="N25" s="230"/>
      <c r="O25" s="232"/>
      <c r="P25" s="211"/>
      <c r="Q25" s="212"/>
      <c r="R25" s="213"/>
    </row>
    <row r="26" spans="1:18" s="50" customFormat="1" ht="9.6" customHeight="1">
      <c r="A26" s="215"/>
      <c r="B26" s="216"/>
      <c r="C26" s="216"/>
      <c r="D26" s="226"/>
      <c r="E26" s="217"/>
      <c r="F26" s="217"/>
      <c r="G26" s="218"/>
      <c r="H26" s="217"/>
      <c r="I26" s="227"/>
      <c r="J26" s="219" t="s">
        <v>15</v>
      </c>
      <c r="K26" s="228"/>
      <c r="L26" s="221" t="str">
        <f>UPPER(IF(OR(K26="a",K26="as"),J24,IF(OR(K26="b",K26="bs"),J28,)))</f>
        <v/>
      </c>
      <c r="M26" s="229"/>
      <c r="N26" s="230"/>
      <c r="O26" s="232"/>
      <c r="P26" s="211"/>
      <c r="Q26" s="212"/>
      <c r="R26" s="213"/>
    </row>
    <row r="27" spans="1:18" s="50" customFormat="1" ht="9.6" customHeight="1">
      <c r="A27" s="215">
        <v>11</v>
      </c>
      <c r="B27" s="202" t="str">
        <f>IF($D27="","",VLOOKUP($D27,'Boys Si Qual Draw Prep'!$A$7:$P$30,15))</f>
        <v/>
      </c>
      <c r="C27" s="202" t="str">
        <f>IF($D27="","",VLOOKUP($D27,'Boys Si Qual Draw Prep'!$A$7:$P$30,16))</f>
        <v/>
      </c>
      <c r="D27" s="203"/>
      <c r="E27" s="223" t="str">
        <f>UPPER(IF($D27="","",VLOOKUP($D27,'Boys Si Qual Draw Prep'!$A$7:$P$30,2)))</f>
        <v/>
      </c>
      <c r="F27" s="223" t="str">
        <f>IF($D27="","",VLOOKUP($D27,'Boys Si Qual Draw Prep'!$A$7:$P$30,3))</f>
        <v/>
      </c>
      <c r="G27" s="223"/>
      <c r="H27" s="223" t="str">
        <f>IF($D27="","",VLOOKUP($D27,'Boys Si Qual Draw Prep'!$A$7:$P$30,4))</f>
        <v/>
      </c>
      <c r="I27" s="206"/>
      <c r="J27" s="205"/>
      <c r="K27" s="231"/>
      <c r="L27" s="205"/>
      <c r="M27" s="232"/>
      <c r="N27" s="230"/>
      <c r="O27" s="232"/>
      <c r="P27" s="211"/>
      <c r="Q27" s="212"/>
      <c r="R27" s="213"/>
    </row>
    <row r="28" spans="1:18" s="50" customFormat="1" ht="9.6" customHeight="1">
      <c r="A28" s="241"/>
      <c r="B28" s="216"/>
      <c r="C28" s="216"/>
      <c r="D28" s="226"/>
      <c r="E28" s="217"/>
      <c r="F28" s="217"/>
      <c r="G28" s="218"/>
      <c r="H28" s="219" t="s">
        <v>15</v>
      </c>
      <c r="I28" s="220"/>
      <c r="J28" s="221" t="str">
        <f>UPPER(IF(OR(I28="a",I28="as"),E27,IF(OR(I28="b",I28="bs"),E29,)))</f>
        <v/>
      </c>
      <c r="K28" s="233"/>
      <c r="L28" s="205"/>
      <c r="M28" s="232"/>
      <c r="N28" s="230"/>
      <c r="O28" s="232"/>
      <c r="P28" s="211"/>
      <c r="Q28" s="212"/>
      <c r="R28" s="213"/>
    </row>
    <row r="29" spans="1:18" s="50" customFormat="1" ht="9.6" customHeight="1">
      <c r="A29" s="215">
        <v>12</v>
      </c>
      <c r="B29" s="202" t="str">
        <f>IF($D29="","",VLOOKUP($D29,'Boys Si Qual Draw Prep'!$A$7:$P$30,15))</f>
        <v/>
      </c>
      <c r="C29" s="202" t="str">
        <f>IF($D29="","",VLOOKUP($D29,'Boys Si Qual Draw Prep'!$A$7:$P$30,16))</f>
        <v/>
      </c>
      <c r="D29" s="203"/>
      <c r="E29" s="223" t="str">
        <f>UPPER(IF($D29="","",VLOOKUP($D29,'Boys Si Qual Draw Prep'!$A$7:$P$30,2)))</f>
        <v/>
      </c>
      <c r="F29" s="223" t="str">
        <f>IF($D29="","",VLOOKUP($D29,'Boys Si Qual Draw Prep'!$A$7:$P$30,3))</f>
        <v/>
      </c>
      <c r="G29" s="223"/>
      <c r="H29" s="223" t="str">
        <f>IF($D29="","",VLOOKUP($D29,'Boys Si Qual Draw Prep'!$A$7:$P$30,4))</f>
        <v/>
      </c>
      <c r="I29" s="234"/>
      <c r="J29" s="205"/>
      <c r="K29" s="205"/>
      <c r="L29" s="205"/>
      <c r="M29" s="232"/>
      <c r="N29" s="230"/>
      <c r="O29" s="232"/>
      <c r="P29" s="211"/>
      <c r="Q29" s="212"/>
      <c r="R29" s="213"/>
    </row>
    <row r="30" spans="1:18" s="50" customFormat="1" ht="9.6" customHeight="1">
      <c r="A30" s="215"/>
      <c r="B30" s="216"/>
      <c r="C30" s="216"/>
      <c r="D30" s="226"/>
      <c r="E30" s="205"/>
      <c r="F30" s="205"/>
      <c r="G30" s="68"/>
      <c r="H30" s="235"/>
      <c r="I30" s="227"/>
      <c r="J30" s="205"/>
      <c r="K30" s="205"/>
      <c r="L30" s="219" t="s">
        <v>15</v>
      </c>
      <c r="M30" s="228"/>
      <c r="N30" s="221" t="str">
        <f>UPPER(IF(OR(M30="a",M30="as"),L26,IF(OR(M30="b",M30="bs"),L34,)))</f>
        <v/>
      </c>
      <c r="O30" s="238"/>
      <c r="P30" s="211"/>
      <c r="Q30" s="212"/>
      <c r="R30" s="213"/>
    </row>
    <row r="31" spans="1:18" s="50" customFormat="1" ht="9.6" customHeight="1">
      <c r="A31" s="215">
        <v>13</v>
      </c>
      <c r="B31" s="202" t="str">
        <f>IF($D31="","",VLOOKUP($D31,'Boys Si Qual Draw Prep'!$A$7:$P$30,15))</f>
        <v/>
      </c>
      <c r="C31" s="202" t="str">
        <f>IF($D31="","",VLOOKUP($D31,'Boys Si Qual Draw Prep'!$A$7:$P$30,16))</f>
        <v/>
      </c>
      <c r="D31" s="203"/>
      <c r="E31" s="223" t="str">
        <f>UPPER(IF($D31="","",VLOOKUP($D31,'Boys Si Qual Draw Prep'!$A$7:$P$30,2)))</f>
        <v/>
      </c>
      <c r="F31" s="223" t="str">
        <f>IF($D31="","",VLOOKUP($D31,'Boys Si Qual Draw Prep'!$A$7:$P$30,3))</f>
        <v/>
      </c>
      <c r="G31" s="223"/>
      <c r="H31" s="223" t="str">
        <f>IF($D31="","",VLOOKUP($D31,'Boys Si Qual Draw Prep'!$A$7:$P$30,4))</f>
        <v/>
      </c>
      <c r="I31" s="236"/>
      <c r="J31" s="205"/>
      <c r="K31" s="205"/>
      <c r="L31" s="205"/>
      <c r="M31" s="232"/>
      <c r="N31" s="205"/>
      <c r="O31" s="230"/>
      <c r="P31" s="211"/>
      <c r="Q31" s="212"/>
      <c r="R31" s="213"/>
    </row>
    <row r="32" spans="1:18" s="50" customFormat="1" ht="9.6" customHeight="1">
      <c r="A32" s="215"/>
      <c r="B32" s="216"/>
      <c r="C32" s="216"/>
      <c r="D32" s="226"/>
      <c r="E32" s="217"/>
      <c r="F32" s="217"/>
      <c r="G32" s="218"/>
      <c r="H32" s="219" t="s">
        <v>15</v>
      </c>
      <c r="I32" s="220"/>
      <c r="J32" s="221" t="str">
        <f>UPPER(IF(OR(I32="a",I32="as"),E31,IF(OR(I32="b",I32="bs"),E33,)))</f>
        <v/>
      </c>
      <c r="K32" s="221"/>
      <c r="L32" s="205"/>
      <c r="M32" s="232"/>
      <c r="N32" s="230"/>
      <c r="O32" s="230"/>
      <c r="P32" s="211"/>
      <c r="Q32" s="212"/>
      <c r="R32" s="213"/>
    </row>
    <row r="33" spans="1:18" s="50" customFormat="1" ht="9.6" customHeight="1">
      <c r="A33" s="215">
        <v>14</v>
      </c>
      <c r="B33" s="202" t="str">
        <f>IF($D33="","",VLOOKUP($D33,'Boys Si Qual Draw Prep'!$A$7:$P$30,15))</f>
        <v/>
      </c>
      <c r="C33" s="202" t="str">
        <f>IF($D33="","",VLOOKUP($D33,'Boys Si Qual Draw Prep'!$A$7:$P$30,16))</f>
        <v/>
      </c>
      <c r="D33" s="203"/>
      <c r="E33" s="223" t="str">
        <f>UPPER(IF($D33="","",VLOOKUP($D33,'Boys Si Qual Draw Prep'!$A$7:$P$30,2)))</f>
        <v/>
      </c>
      <c r="F33" s="223" t="str">
        <f>IF($D33="","",VLOOKUP($D33,'Boys Si Qual Draw Prep'!$A$7:$P$30,3))</f>
        <v/>
      </c>
      <c r="G33" s="223"/>
      <c r="H33" s="223" t="str">
        <f>IF($D33="","",VLOOKUP($D33,'Boys Si Qual Draw Prep'!$A$7:$P$30,4))</f>
        <v/>
      </c>
      <c r="I33" s="224"/>
      <c r="J33" s="205"/>
      <c r="K33" s="225"/>
      <c r="L33" s="205"/>
      <c r="M33" s="232"/>
      <c r="N33" s="230"/>
      <c r="O33" s="230"/>
      <c r="P33" s="211"/>
      <c r="Q33" s="212"/>
      <c r="R33" s="213"/>
    </row>
    <row r="34" spans="1:18" s="50" customFormat="1" ht="9.6" customHeight="1">
      <c r="A34" s="215"/>
      <c r="B34" s="216"/>
      <c r="C34" s="216"/>
      <c r="D34" s="226"/>
      <c r="E34" s="217"/>
      <c r="F34" s="217"/>
      <c r="G34" s="218"/>
      <c r="H34" s="205"/>
      <c r="I34" s="227"/>
      <c r="J34" s="219" t="s">
        <v>15</v>
      </c>
      <c r="K34" s="228"/>
      <c r="L34" s="221" t="str">
        <f>UPPER(IF(OR(K34="a",K34="as"),J32,IF(OR(K34="b",K34="bs"),J36,)))</f>
        <v/>
      </c>
      <c r="M34" s="238"/>
      <c r="N34" s="230"/>
      <c r="O34" s="230"/>
      <c r="P34" s="211"/>
      <c r="Q34" s="212"/>
      <c r="R34" s="213"/>
    </row>
    <row r="35" spans="1:18" s="50" customFormat="1" ht="9.6" customHeight="1">
      <c r="A35" s="215">
        <v>15</v>
      </c>
      <c r="B35" s="202" t="str">
        <f>IF($D35="","",VLOOKUP($D35,'Boys Si Qual Draw Prep'!$A$7:$P$30,15))</f>
        <v/>
      </c>
      <c r="C35" s="202" t="str">
        <f>IF($D35="","",VLOOKUP($D35,'Boys Si Qual Draw Prep'!$A$7:$P$30,16))</f>
        <v/>
      </c>
      <c r="D35" s="203"/>
      <c r="E35" s="223" t="s">
        <v>241</v>
      </c>
      <c r="F35" s="223" t="str">
        <f>IF($D35="","",VLOOKUP($D35,'Boys Si Qual Draw Prep'!$A$7:$P$30,3))</f>
        <v/>
      </c>
      <c r="G35" s="223"/>
      <c r="H35" s="223" t="str">
        <f>IF($D35="","",VLOOKUP($D35,'Boys Si Qual Draw Prep'!$A$7:$P$30,4))</f>
        <v/>
      </c>
      <c r="I35" s="206"/>
      <c r="J35" s="205"/>
      <c r="K35" s="231"/>
      <c r="L35" s="205"/>
      <c r="M35" s="230"/>
      <c r="N35" s="230"/>
      <c r="O35" s="230"/>
      <c r="P35" s="211"/>
      <c r="Q35" s="212"/>
      <c r="R35" s="213"/>
    </row>
    <row r="36" spans="1:18" s="50" customFormat="1" ht="9.6" customHeight="1">
      <c r="A36" s="215"/>
      <c r="B36" s="216"/>
      <c r="C36" s="216"/>
      <c r="D36" s="216"/>
      <c r="E36" s="217"/>
      <c r="F36" s="217"/>
      <c r="G36" s="218"/>
      <c r="H36" s="219"/>
      <c r="I36" s="220" t="s">
        <v>242</v>
      </c>
      <c r="J36" s="221" t="str">
        <f>UPPER(IF(OR(I36="a",I36="as"),E35,IF(OR(I36="b",I36="bs"),E37,)))</f>
        <v/>
      </c>
      <c r="K36" s="233"/>
      <c r="L36" s="205"/>
      <c r="M36" s="230"/>
      <c r="N36" s="230"/>
      <c r="O36" s="230"/>
      <c r="P36" s="211"/>
      <c r="Q36" s="212"/>
      <c r="R36" s="213"/>
    </row>
    <row r="37" spans="1:18" s="50" customFormat="1" ht="9.6" customHeight="1">
      <c r="A37" s="200">
        <v>16</v>
      </c>
      <c r="B37" s="202" t="str">
        <f>IF($D37="","",VLOOKUP($D37,'Boys Si Qual Draw Prep'!$A$7:$P$30,15))</f>
        <v/>
      </c>
      <c r="C37" s="202" t="str">
        <f>IF($D37="","",VLOOKUP($D37,'Boys Si Qual Draw Prep'!$A$7:$P$30,16))</f>
        <v/>
      </c>
      <c r="D37" s="203"/>
      <c r="E37" s="204" t="str">
        <f>UPPER(IF($D37="","",VLOOKUP($D37,'Boys Si Qual Draw Prep'!$A$7:$P$30,2)))</f>
        <v/>
      </c>
      <c r="F37" s="204" t="str">
        <f>IF($D37="","",VLOOKUP($D37,'Boys Si Qual Draw Prep'!$A$7:$P$30,3))</f>
        <v/>
      </c>
      <c r="G37" s="204"/>
      <c r="H37" s="204" t="str">
        <f>IF($D37="","",VLOOKUP($D37,'Boys Si Qual Draw Prep'!$A$7:$P$30,4))</f>
        <v/>
      </c>
      <c r="I37" s="234"/>
      <c r="J37" s="205"/>
      <c r="K37" s="205"/>
      <c r="L37" s="205"/>
      <c r="M37" s="230"/>
      <c r="N37" s="230"/>
      <c r="O37" s="230"/>
      <c r="P37" s="211"/>
      <c r="Q37" s="212"/>
      <c r="R37" s="213"/>
    </row>
    <row r="38" spans="1:18" s="50" customFormat="1" ht="9.6" customHeight="1">
      <c r="A38" s="215"/>
      <c r="B38" s="216"/>
      <c r="C38" s="216"/>
      <c r="D38" s="216"/>
      <c r="E38" s="217"/>
      <c r="F38" s="217"/>
      <c r="G38" s="218"/>
      <c r="H38" s="217"/>
      <c r="I38" s="227"/>
      <c r="J38" s="205"/>
      <c r="K38" s="205"/>
      <c r="L38" s="205"/>
      <c r="M38" s="230"/>
      <c r="N38" s="230"/>
      <c r="O38" s="230"/>
      <c r="P38" s="211"/>
      <c r="Q38" s="212"/>
      <c r="R38" s="213"/>
    </row>
    <row r="39" spans="1:18" s="50" customFormat="1" ht="9.6" customHeight="1">
      <c r="A39" s="200">
        <v>17</v>
      </c>
      <c r="B39" s="202" t="str">
        <f>IF($D39="","",VLOOKUP($D39,'Boys Si Qual Draw Prep'!$A$7:$P$30,15))</f>
        <v/>
      </c>
      <c r="C39" s="202" t="str">
        <f>IF($D39="","",VLOOKUP($D39,'Boys Si Qual Draw Prep'!$A$7:$P$30,16))</f>
        <v/>
      </c>
      <c r="D39" s="203"/>
      <c r="E39" s="204" t="str">
        <f>UPPER(IF($D39="","",VLOOKUP($D39,'Boys Si Qual Draw Prep'!$A$7:$P$30,2)))</f>
        <v/>
      </c>
      <c r="F39" s="204" t="str">
        <f>IF($D39="","",VLOOKUP($D39,'Boys Si Qual Draw Prep'!$A$7:$P$30,3))</f>
        <v/>
      </c>
      <c r="G39" s="204"/>
      <c r="H39" s="204" t="str">
        <f>IF($D39="","",VLOOKUP($D39,'Boys Si Qual Draw Prep'!$A$7:$P$30,4))</f>
        <v/>
      </c>
      <c r="I39" s="206"/>
      <c r="J39" s="205"/>
      <c r="K39" s="205"/>
      <c r="L39" s="205"/>
      <c r="M39" s="230"/>
      <c r="N39" s="230"/>
      <c r="O39" s="230"/>
      <c r="P39" s="357"/>
      <c r="Q39" s="212"/>
      <c r="R39" s="213"/>
    </row>
    <row r="40" spans="1:18" s="50" customFormat="1" ht="9.6" customHeight="1">
      <c r="A40" s="215"/>
      <c r="B40" s="216"/>
      <c r="C40" s="216"/>
      <c r="D40" s="216"/>
      <c r="E40" s="217"/>
      <c r="F40" s="217"/>
      <c r="G40" s="218"/>
      <c r="H40" s="219"/>
      <c r="I40" s="220" t="s">
        <v>240</v>
      </c>
      <c r="J40" s="221" t="str">
        <f>UPPER(IF(OR(I40="a",I40="as"),E39,IF(OR(I40="b",I40="bs"),E41,)))</f>
        <v/>
      </c>
      <c r="K40" s="221"/>
      <c r="L40" s="205"/>
      <c r="M40" s="230"/>
      <c r="N40" s="230"/>
      <c r="O40" s="230"/>
      <c r="P40" s="359"/>
      <c r="Q40" s="360"/>
      <c r="R40" s="213"/>
    </row>
    <row r="41" spans="1:18" s="50" customFormat="1" ht="9.6" customHeight="1">
      <c r="A41" s="215">
        <v>18</v>
      </c>
      <c r="B41" s="202" t="str">
        <f>IF($D41="","",VLOOKUP($D41,'Boys Si Qual Draw Prep'!$A$7:$P$30,15))</f>
        <v/>
      </c>
      <c r="C41" s="202" t="str">
        <f>IF($D41="","",VLOOKUP($D41,'Boys Si Qual Draw Prep'!$A$7:$P$30,16))</f>
        <v/>
      </c>
      <c r="D41" s="203"/>
      <c r="E41" s="223" t="s">
        <v>241</v>
      </c>
      <c r="F41" s="223" t="str">
        <f>IF($D41="","",VLOOKUP($D41,'Boys Si Qual Draw Prep'!$A$7:$P$30,3))</f>
        <v/>
      </c>
      <c r="G41" s="223"/>
      <c r="H41" s="223" t="str">
        <f>IF($D41="","",VLOOKUP($D41,'Boys Si Qual Draw Prep'!$A$7:$P$30,4))</f>
        <v/>
      </c>
      <c r="I41" s="224"/>
      <c r="J41" s="205"/>
      <c r="K41" s="225"/>
      <c r="L41" s="205"/>
      <c r="M41" s="230"/>
      <c r="N41" s="230"/>
      <c r="O41" s="230"/>
      <c r="P41" s="211"/>
      <c r="Q41" s="212"/>
      <c r="R41" s="213"/>
    </row>
    <row r="42" spans="1:18" s="50" customFormat="1" ht="9.6" customHeight="1">
      <c r="A42" s="215"/>
      <c r="B42" s="216"/>
      <c r="C42" s="216"/>
      <c r="D42" s="226"/>
      <c r="E42" s="217"/>
      <c r="F42" s="217"/>
      <c r="G42" s="218"/>
      <c r="H42" s="217"/>
      <c r="I42" s="227"/>
      <c r="J42" s="219" t="s">
        <v>15</v>
      </c>
      <c r="K42" s="228"/>
      <c r="L42" s="221" t="str">
        <f>UPPER(IF(OR(K42="a",K42="as"),J40,IF(OR(K42="b",K42="bs"),J44,)))</f>
        <v/>
      </c>
      <c r="M42" s="229"/>
      <c r="N42" s="230"/>
      <c r="O42" s="230"/>
      <c r="P42" s="211"/>
      <c r="Q42" s="212"/>
      <c r="R42" s="213"/>
    </row>
    <row r="43" spans="1:18" s="50" customFormat="1" ht="9.6" customHeight="1">
      <c r="A43" s="215">
        <v>19</v>
      </c>
      <c r="B43" s="202" t="str">
        <f>IF($D43="","",VLOOKUP($D43,'Boys Si Qual Draw Prep'!$A$7:$P$30,15))</f>
        <v/>
      </c>
      <c r="C43" s="202" t="str">
        <f>IF($D43="","",VLOOKUP($D43,'Boys Si Qual Draw Prep'!$A$7:$P$30,16))</f>
        <v/>
      </c>
      <c r="D43" s="203"/>
      <c r="E43" s="223" t="str">
        <f>UPPER(IF($D43="","",VLOOKUP($D43,'Boys Si Qual Draw Prep'!$A$7:$P$30,2)))</f>
        <v/>
      </c>
      <c r="F43" s="223" t="str">
        <f>IF($D43="","",VLOOKUP($D43,'Boys Si Qual Draw Prep'!$A$7:$P$30,3))</f>
        <v/>
      </c>
      <c r="G43" s="223"/>
      <c r="H43" s="223" t="str">
        <f>IF($D43="","",VLOOKUP($D43,'Boys Si Qual Draw Prep'!$A$7:$P$30,4))</f>
        <v/>
      </c>
      <c r="I43" s="206"/>
      <c r="J43" s="205"/>
      <c r="K43" s="231"/>
      <c r="L43" s="205"/>
      <c r="M43" s="232"/>
      <c r="N43" s="230"/>
      <c r="O43" s="230"/>
      <c r="P43" s="211"/>
      <c r="Q43" s="212"/>
      <c r="R43" s="213"/>
    </row>
    <row r="44" spans="1:18" s="50" customFormat="1" ht="9.6" customHeight="1">
      <c r="A44" s="215"/>
      <c r="B44" s="216"/>
      <c r="C44" s="216"/>
      <c r="D44" s="226"/>
      <c r="E44" s="217"/>
      <c r="F44" s="217"/>
      <c r="G44" s="218"/>
      <c r="H44" s="219" t="s">
        <v>15</v>
      </c>
      <c r="I44" s="220"/>
      <c r="J44" s="221" t="str">
        <f>UPPER(IF(OR(I44="a",I44="as"),E43,IF(OR(I44="b",I44="bs"),E45,)))</f>
        <v/>
      </c>
      <c r="K44" s="233"/>
      <c r="L44" s="205"/>
      <c r="M44" s="232"/>
      <c r="N44" s="230"/>
      <c r="O44" s="230"/>
      <c r="P44" s="211"/>
      <c r="Q44" s="212"/>
      <c r="R44" s="213"/>
    </row>
    <row r="45" spans="1:18" s="50" customFormat="1" ht="9.6" customHeight="1">
      <c r="A45" s="215">
        <v>20</v>
      </c>
      <c r="B45" s="202" t="str">
        <f>IF($D45="","",VLOOKUP($D45,'Boys Si Qual Draw Prep'!$A$7:$P$30,15))</f>
        <v/>
      </c>
      <c r="C45" s="202" t="str">
        <f>IF($D45="","",VLOOKUP($D45,'Boys Si Qual Draw Prep'!$A$7:$P$30,16))</f>
        <v/>
      </c>
      <c r="D45" s="203"/>
      <c r="E45" s="223" t="str">
        <f>UPPER(IF($D45="","",VLOOKUP($D45,'Boys Si Qual Draw Prep'!$A$7:$P$30,2)))</f>
        <v/>
      </c>
      <c r="F45" s="223" t="str">
        <f>IF($D45="","",VLOOKUP($D45,'Boys Si Qual Draw Prep'!$A$7:$P$30,3))</f>
        <v/>
      </c>
      <c r="G45" s="223"/>
      <c r="H45" s="223" t="str">
        <f>IF($D45="","",VLOOKUP($D45,'Boys Si Qual Draw Prep'!$A$7:$P$30,4))</f>
        <v/>
      </c>
      <c r="I45" s="234"/>
      <c r="J45" s="205"/>
      <c r="K45" s="205"/>
      <c r="L45" s="205"/>
      <c r="M45" s="232"/>
      <c r="N45" s="230"/>
      <c r="O45" s="230"/>
      <c r="P45" s="211"/>
      <c r="Q45" s="212"/>
      <c r="R45" s="213"/>
    </row>
    <row r="46" spans="1:18" s="50" customFormat="1" ht="9.6" customHeight="1">
      <c r="A46" s="215"/>
      <c r="B46" s="216"/>
      <c r="C46" s="216"/>
      <c r="D46" s="226"/>
      <c r="E46" s="205"/>
      <c r="F46" s="205"/>
      <c r="G46" s="68"/>
      <c r="H46" s="235"/>
      <c r="I46" s="227"/>
      <c r="J46" s="205"/>
      <c r="K46" s="205"/>
      <c r="L46" s="219" t="s">
        <v>15</v>
      </c>
      <c r="M46" s="228"/>
      <c r="N46" s="221" t="str">
        <f>UPPER(IF(OR(M46="a",M46="as"),L42,IF(OR(M46="b",M46="bs"),L50,)))</f>
        <v/>
      </c>
      <c r="O46" s="229"/>
      <c r="P46" s="211"/>
      <c r="Q46" s="212"/>
      <c r="R46" s="213"/>
    </row>
    <row r="47" spans="1:18" s="50" customFormat="1" ht="9.6" customHeight="1">
      <c r="A47" s="215">
        <v>21</v>
      </c>
      <c r="B47" s="202" t="str">
        <f>IF($D47="","",VLOOKUP($D47,'Boys Si Qual Draw Prep'!$A$7:$P$30,15))</f>
        <v/>
      </c>
      <c r="C47" s="202" t="str">
        <f>IF($D47="","",VLOOKUP($D47,'Boys Si Qual Draw Prep'!$A$7:$P$30,16))</f>
        <v/>
      </c>
      <c r="D47" s="203"/>
      <c r="E47" s="223" t="str">
        <f>UPPER(IF($D47="","",VLOOKUP($D47,'Boys Si Qual Draw Prep'!$A$7:$P$30,2)))</f>
        <v/>
      </c>
      <c r="F47" s="223" t="str">
        <f>IF($D47="","",VLOOKUP($D47,'Boys Si Qual Draw Prep'!$A$7:$P$30,3))</f>
        <v/>
      </c>
      <c r="G47" s="223"/>
      <c r="H47" s="223" t="str">
        <f>IF($D47="","",VLOOKUP($D47,'Boys Si Qual Draw Prep'!$A$7:$P$30,4))</f>
        <v/>
      </c>
      <c r="I47" s="236"/>
      <c r="J47" s="205"/>
      <c r="K47" s="205"/>
      <c r="L47" s="205"/>
      <c r="M47" s="232"/>
      <c r="N47" s="205"/>
      <c r="O47" s="232"/>
      <c r="P47" s="211"/>
      <c r="Q47" s="212"/>
      <c r="R47" s="213"/>
    </row>
    <row r="48" spans="1:18" s="50" customFormat="1" ht="9.6" customHeight="1">
      <c r="A48" s="215"/>
      <c r="B48" s="216"/>
      <c r="C48" s="216"/>
      <c r="D48" s="226"/>
      <c r="E48" s="217"/>
      <c r="F48" s="217"/>
      <c r="G48" s="218"/>
      <c r="H48" s="219" t="s">
        <v>15</v>
      </c>
      <c r="I48" s="220"/>
      <c r="J48" s="221" t="str">
        <f>UPPER(IF(OR(I48="a",I48="as"),E47,IF(OR(I48="b",I48="bs"),E49,)))</f>
        <v/>
      </c>
      <c r="K48" s="221"/>
      <c r="L48" s="205"/>
      <c r="M48" s="232"/>
      <c r="N48" s="230"/>
      <c r="O48" s="232"/>
      <c r="P48" s="211"/>
      <c r="Q48" s="212"/>
      <c r="R48" s="213"/>
    </row>
    <row r="49" spans="1:18" s="50" customFormat="1" ht="9.6" customHeight="1">
      <c r="A49" s="215">
        <v>22</v>
      </c>
      <c r="B49" s="202" t="str">
        <f>IF($D49="","",VLOOKUP($D49,'Boys Si Qual Draw Prep'!$A$7:$P$30,15))</f>
        <v/>
      </c>
      <c r="C49" s="202" t="str">
        <f>IF($D49="","",VLOOKUP($D49,'Boys Si Qual Draw Prep'!$A$7:$P$30,16))</f>
        <v/>
      </c>
      <c r="D49" s="203"/>
      <c r="E49" s="223" t="str">
        <f>UPPER(IF($D49="","",VLOOKUP($D49,'Boys Si Qual Draw Prep'!$A$7:$P$30,2)))</f>
        <v/>
      </c>
      <c r="F49" s="223" t="str">
        <f>IF($D49="","",VLOOKUP($D49,'Boys Si Qual Draw Prep'!$A$7:$P$30,3))</f>
        <v/>
      </c>
      <c r="G49" s="223"/>
      <c r="H49" s="223" t="str">
        <f>IF($D49="","",VLOOKUP($D49,'Boys Si Qual Draw Prep'!$A$7:$P$30,4))</f>
        <v/>
      </c>
      <c r="I49" s="224"/>
      <c r="J49" s="205"/>
      <c r="K49" s="225"/>
      <c r="L49" s="205"/>
      <c r="M49" s="232"/>
      <c r="N49" s="230"/>
      <c r="O49" s="232"/>
      <c r="P49" s="211"/>
      <c r="Q49" s="212"/>
      <c r="R49" s="213"/>
    </row>
    <row r="50" spans="1:18" s="50" customFormat="1" ht="9.6" customHeight="1">
      <c r="A50" s="215"/>
      <c r="B50" s="216"/>
      <c r="C50" s="216"/>
      <c r="D50" s="226"/>
      <c r="E50" s="217"/>
      <c r="F50" s="217"/>
      <c r="G50" s="218"/>
      <c r="H50" s="205"/>
      <c r="I50" s="227"/>
      <c r="J50" s="219" t="s">
        <v>15</v>
      </c>
      <c r="K50" s="228"/>
      <c r="L50" s="221" t="str">
        <f>UPPER(IF(OR(K50="a",K50="as"),J48,IF(OR(K50="b",K50="bs"),J52,)))</f>
        <v/>
      </c>
      <c r="M50" s="238"/>
      <c r="N50" s="230"/>
      <c r="O50" s="232"/>
      <c r="P50" s="211"/>
      <c r="Q50" s="212"/>
      <c r="R50" s="213"/>
    </row>
    <row r="51" spans="1:18" s="50" customFormat="1" ht="9.6" customHeight="1">
      <c r="A51" s="215">
        <v>23</v>
      </c>
      <c r="B51" s="202" t="str">
        <f>IF($D51="","",VLOOKUP($D51,'Boys Si Qual Draw Prep'!$A$7:$P$30,15))</f>
        <v/>
      </c>
      <c r="C51" s="202" t="str">
        <f>IF($D51="","",VLOOKUP($D51,'Boys Si Qual Draw Prep'!$A$7:$P$30,16))</f>
        <v/>
      </c>
      <c r="D51" s="203"/>
      <c r="E51" s="223" t="s">
        <v>241</v>
      </c>
      <c r="F51" s="223" t="str">
        <f>IF($D51="","",VLOOKUP($D51,'Boys Si Qual Draw Prep'!$A$7:$P$30,3))</f>
        <v/>
      </c>
      <c r="G51" s="223"/>
      <c r="H51" s="223" t="str">
        <f>IF($D51="","",VLOOKUP($D51,'Boys Si Qual Draw Prep'!$A$7:$P$30,4))</f>
        <v/>
      </c>
      <c r="I51" s="206"/>
      <c r="J51" s="205"/>
      <c r="K51" s="231"/>
      <c r="L51" s="205"/>
      <c r="M51" s="230"/>
      <c r="N51" s="230"/>
      <c r="O51" s="232"/>
      <c r="P51" s="211"/>
      <c r="Q51" s="212"/>
      <c r="R51" s="213"/>
    </row>
    <row r="52" spans="1:18" s="50" customFormat="1" ht="9.6" customHeight="1">
      <c r="A52" s="215"/>
      <c r="B52" s="216"/>
      <c r="C52" s="216"/>
      <c r="D52" s="216"/>
      <c r="E52" s="217"/>
      <c r="F52" s="217"/>
      <c r="G52" s="218"/>
      <c r="H52" s="219"/>
      <c r="I52" s="220" t="s">
        <v>242</v>
      </c>
      <c r="J52" s="221" t="str">
        <f>UPPER(IF(OR(I52="a",I52="as"),E51,IF(OR(I52="b",I52="bs"),E53,)))</f>
        <v/>
      </c>
      <c r="K52" s="233"/>
      <c r="L52" s="205"/>
      <c r="M52" s="230"/>
      <c r="N52" s="230"/>
      <c r="O52" s="232"/>
      <c r="P52" s="211"/>
      <c r="Q52" s="212"/>
      <c r="R52" s="213"/>
    </row>
    <row r="53" spans="1:18" s="50" customFormat="1" ht="9.6" customHeight="1">
      <c r="A53" s="215">
        <v>24</v>
      </c>
      <c r="B53" s="202" t="str">
        <f>IF($D53="","",VLOOKUP($D53,'Boys Si Qual Draw Prep'!$A$7:$P$30,15))</f>
        <v/>
      </c>
      <c r="C53" s="202" t="str">
        <f>IF($D53="","",VLOOKUP($D53,'Boys Si Qual Draw Prep'!$A$7:$P$30,16))</f>
        <v/>
      </c>
      <c r="D53" s="203"/>
      <c r="E53" s="223" t="str">
        <f>UPPER(IF($D53="","",VLOOKUP($D53,'Boys Si Qual Draw Prep'!$A$7:$P$30,2)))</f>
        <v/>
      </c>
      <c r="F53" s="223" t="str">
        <f>IF($D53="","",VLOOKUP($D53,'Boys Si Qual Draw Prep'!$A$7:$P$30,3))</f>
        <v/>
      </c>
      <c r="G53" s="223"/>
      <c r="H53" s="223" t="str">
        <f>IF($D53="","",VLOOKUP($D53,'Boys Si Qual Draw Prep'!$A$7:$P$30,4))</f>
        <v/>
      </c>
      <c r="I53" s="234"/>
      <c r="J53" s="205"/>
      <c r="K53" s="205"/>
      <c r="L53" s="205"/>
      <c r="M53" s="230"/>
      <c r="N53" s="230"/>
      <c r="O53" s="232"/>
      <c r="P53" s="211"/>
      <c r="Q53" s="212"/>
      <c r="R53" s="213"/>
    </row>
    <row r="54" spans="1:18" s="50" customFormat="1" ht="9.6" customHeight="1">
      <c r="A54" s="215"/>
      <c r="B54" s="216"/>
      <c r="C54" s="216"/>
      <c r="D54" s="216"/>
      <c r="E54" s="235"/>
      <c r="F54" s="235"/>
      <c r="G54" s="239"/>
      <c r="H54" s="235"/>
      <c r="I54" s="227"/>
      <c r="J54" s="205"/>
      <c r="K54" s="205"/>
      <c r="L54" s="205"/>
      <c r="M54" s="230"/>
      <c r="N54" s="219" t="s">
        <v>15</v>
      </c>
      <c r="O54" s="228"/>
      <c r="P54" s="221" t="str">
        <f>UPPER(IF(OR(O54="a",O54="as"),N46,IF(OR(O54="b",O54="bs"),N62,)))</f>
        <v/>
      </c>
      <c r="Q54" s="229"/>
      <c r="R54" s="213"/>
    </row>
    <row r="55" spans="1:18" s="50" customFormat="1" ht="9.6" customHeight="1">
      <c r="A55" s="215">
        <v>25</v>
      </c>
      <c r="B55" s="202" t="str">
        <f>IF($D55="","",VLOOKUP($D55,'Boys Si Qual Draw Prep'!$A$7:$P$30,15))</f>
        <v/>
      </c>
      <c r="C55" s="202" t="str">
        <f>IF($D55="","",VLOOKUP($D55,'Boys Si Qual Draw Prep'!$A$7:$P$30,16))</f>
        <v/>
      </c>
      <c r="D55" s="203"/>
      <c r="E55" s="223" t="str">
        <f>UPPER(IF($D55="","",VLOOKUP($D55,'Boys Si Qual Draw Prep'!$A$7:$P$30,2)))</f>
        <v/>
      </c>
      <c r="F55" s="223" t="str">
        <f>IF($D55="","",VLOOKUP($D55,'Boys Si Qual Draw Prep'!$A$7:$P$30,3))</f>
        <v/>
      </c>
      <c r="G55" s="223"/>
      <c r="H55" s="223" t="str">
        <f>IF($D55="","",VLOOKUP($D55,'Boys Si Qual Draw Prep'!$A$7:$P$30,4))</f>
        <v/>
      </c>
      <c r="I55" s="206"/>
      <c r="J55" s="205"/>
      <c r="K55" s="205"/>
      <c r="L55" s="205"/>
      <c r="M55" s="230"/>
      <c r="N55" s="205"/>
      <c r="O55" s="232"/>
      <c r="P55" s="205"/>
      <c r="Q55" s="230"/>
      <c r="R55" s="213"/>
    </row>
    <row r="56" spans="1:18" s="50" customFormat="1" ht="9.6" customHeight="1">
      <c r="A56" s="215"/>
      <c r="B56" s="216"/>
      <c r="C56" s="216"/>
      <c r="D56" s="216"/>
      <c r="E56" s="217"/>
      <c r="F56" s="217"/>
      <c r="G56" s="218"/>
      <c r="H56" s="219"/>
      <c r="I56" s="220" t="s">
        <v>240</v>
      </c>
      <c r="J56" s="221" t="str">
        <f>UPPER(IF(OR(I56="a",I56="as"),E55,IF(OR(I56="b",I56="bs"),E57,)))</f>
        <v/>
      </c>
      <c r="K56" s="221"/>
      <c r="L56" s="205"/>
      <c r="M56" s="230"/>
      <c r="N56" s="230"/>
      <c r="O56" s="232"/>
      <c r="P56" s="211"/>
      <c r="Q56" s="212"/>
      <c r="R56" s="213"/>
    </row>
    <row r="57" spans="1:18" s="50" customFormat="1" ht="9.6" customHeight="1">
      <c r="A57" s="215">
        <v>26</v>
      </c>
      <c r="B57" s="202" t="str">
        <f>IF($D57="","",VLOOKUP($D57,'Boys Si Qual Draw Prep'!$A$7:$P$30,15))</f>
        <v/>
      </c>
      <c r="C57" s="202" t="str">
        <f>IF($D57="","",VLOOKUP($D57,'Boys Si Qual Draw Prep'!$A$7:$P$30,16))</f>
        <v/>
      </c>
      <c r="D57" s="203"/>
      <c r="E57" s="223" t="s">
        <v>241</v>
      </c>
      <c r="F57" s="223" t="str">
        <f>IF($D57="","",VLOOKUP($D57,'Boys Si Qual Draw Prep'!$A$7:$P$30,3))</f>
        <v/>
      </c>
      <c r="G57" s="223"/>
      <c r="H57" s="223" t="str">
        <f>IF($D57="","",VLOOKUP($D57,'Boys Si Qual Draw Prep'!$A$7:$P$30,4))</f>
        <v/>
      </c>
      <c r="I57" s="224"/>
      <c r="J57" s="205"/>
      <c r="K57" s="225"/>
      <c r="L57" s="205"/>
      <c r="M57" s="230"/>
      <c r="N57" s="230"/>
      <c r="O57" s="232"/>
      <c r="P57" s="211"/>
      <c r="Q57" s="212"/>
      <c r="R57" s="213"/>
    </row>
    <row r="58" spans="1:18" s="50" customFormat="1" ht="9.6" customHeight="1">
      <c r="A58" s="215"/>
      <c r="B58" s="216"/>
      <c r="C58" s="216"/>
      <c r="D58" s="226"/>
      <c r="E58" s="217"/>
      <c r="F58" s="217"/>
      <c r="G58" s="218"/>
      <c r="H58" s="205"/>
      <c r="I58" s="227"/>
      <c r="J58" s="219" t="s">
        <v>15</v>
      </c>
      <c r="K58" s="228"/>
      <c r="L58" s="221" t="str">
        <f>UPPER(IF(OR(K58="a",K58="as"),J56,IF(OR(K58="b",K58="bs"),J60,)))</f>
        <v/>
      </c>
      <c r="M58" s="229"/>
      <c r="N58" s="230"/>
      <c r="O58" s="232"/>
      <c r="P58" s="211"/>
      <c r="Q58" s="212"/>
      <c r="R58" s="213"/>
    </row>
    <row r="59" spans="1:18" s="50" customFormat="1" ht="9.6" customHeight="1">
      <c r="A59" s="215">
        <v>27</v>
      </c>
      <c r="B59" s="202" t="str">
        <f>IF($D59="","",VLOOKUP($D59,'Boys Si Qual Draw Prep'!$A$7:$P$30,15))</f>
        <v/>
      </c>
      <c r="C59" s="202" t="str">
        <f>IF($D59="","",VLOOKUP($D59,'Boys Si Qual Draw Prep'!$A$7:$P$30,16))</f>
        <v/>
      </c>
      <c r="D59" s="203"/>
      <c r="E59" s="223" t="str">
        <f>UPPER(IF($D59="","",VLOOKUP($D59,'Boys Si Qual Draw Prep'!$A$7:$P$30,2)))</f>
        <v/>
      </c>
      <c r="F59" s="223" t="str">
        <f>IF($D59="","",VLOOKUP($D59,'Boys Si Qual Draw Prep'!$A$7:$P$30,3))</f>
        <v/>
      </c>
      <c r="G59" s="223"/>
      <c r="H59" s="223" t="str">
        <f>IF($D59="","",VLOOKUP($D59,'Boys Si Qual Draw Prep'!$A$7:$P$30,4))</f>
        <v/>
      </c>
      <c r="I59" s="206"/>
      <c r="J59" s="205"/>
      <c r="K59" s="231"/>
      <c r="L59" s="205"/>
      <c r="M59" s="232"/>
      <c r="N59" s="230"/>
      <c r="O59" s="232"/>
      <c r="P59" s="211"/>
      <c r="Q59" s="212"/>
      <c r="R59" s="247"/>
    </row>
    <row r="60" spans="1:18" s="50" customFormat="1" ht="9.6" customHeight="1">
      <c r="A60" s="215"/>
      <c r="B60" s="216"/>
      <c r="C60" s="216"/>
      <c r="D60" s="226"/>
      <c r="E60" s="217"/>
      <c r="F60" s="217"/>
      <c r="G60" s="218"/>
      <c r="H60" s="219" t="s">
        <v>15</v>
      </c>
      <c r="I60" s="220"/>
      <c r="J60" s="221" t="str">
        <f>UPPER(IF(OR(I60="a",I60="as"),E59,IF(OR(I60="b",I60="bs"),E61,)))</f>
        <v/>
      </c>
      <c r="K60" s="233"/>
      <c r="L60" s="205"/>
      <c r="M60" s="232"/>
      <c r="N60" s="230"/>
      <c r="O60" s="232"/>
      <c r="P60" s="211"/>
      <c r="Q60" s="212"/>
      <c r="R60" s="213"/>
    </row>
    <row r="61" spans="1:18" s="50" customFormat="1" ht="9.6" customHeight="1">
      <c r="A61" s="215">
        <v>28</v>
      </c>
      <c r="B61" s="202" t="str">
        <f>IF($D61="","",VLOOKUP($D61,'Boys Si Qual Draw Prep'!$A$7:$P$30,15))</f>
        <v/>
      </c>
      <c r="C61" s="202" t="str">
        <f>IF($D61="","",VLOOKUP($D61,'Boys Si Qual Draw Prep'!$A$7:$P$30,16))</f>
        <v/>
      </c>
      <c r="D61" s="203"/>
      <c r="E61" s="223" t="str">
        <f>UPPER(IF($D61="","",VLOOKUP($D61,'Boys Si Qual Draw Prep'!$A$7:$P$30,2)))</f>
        <v/>
      </c>
      <c r="F61" s="223" t="str">
        <f>IF($D61="","",VLOOKUP($D61,'Boys Si Qual Draw Prep'!$A$7:$P$30,3))</f>
        <v/>
      </c>
      <c r="G61" s="223"/>
      <c r="H61" s="223" t="str">
        <f>IF($D61="","",VLOOKUP($D61,'Boys Si Qual Draw Prep'!$A$7:$P$30,4))</f>
        <v/>
      </c>
      <c r="I61" s="234"/>
      <c r="J61" s="205"/>
      <c r="K61" s="205"/>
      <c r="L61" s="205"/>
      <c r="M61" s="232"/>
      <c r="N61" s="230"/>
      <c r="O61" s="232"/>
      <c r="P61" s="211"/>
      <c r="Q61" s="212"/>
      <c r="R61" s="213"/>
    </row>
    <row r="62" spans="1:18" s="50" customFormat="1" ht="9.6" customHeight="1">
      <c r="A62" s="215"/>
      <c r="B62" s="216"/>
      <c r="C62" s="216"/>
      <c r="D62" s="226"/>
      <c r="E62" s="205"/>
      <c r="F62" s="205"/>
      <c r="G62" s="68"/>
      <c r="H62" s="235"/>
      <c r="I62" s="227"/>
      <c r="J62" s="205"/>
      <c r="K62" s="205"/>
      <c r="L62" s="219" t="s">
        <v>15</v>
      </c>
      <c r="M62" s="228"/>
      <c r="N62" s="221" t="str">
        <f>UPPER(IF(OR(M62="a",M62="as"),L58,IF(OR(M62="b",M62="bs"),L66,)))</f>
        <v/>
      </c>
      <c r="O62" s="238"/>
      <c r="P62" s="211"/>
      <c r="Q62" s="212"/>
      <c r="R62" s="213"/>
    </row>
    <row r="63" spans="1:18" s="50" customFormat="1" ht="9.6" customHeight="1">
      <c r="A63" s="215">
        <v>29</v>
      </c>
      <c r="B63" s="202" t="str">
        <f>IF($D63="","",VLOOKUP($D63,'Boys Si Qual Draw Prep'!$A$7:$P$30,15))</f>
        <v/>
      </c>
      <c r="C63" s="202" t="str">
        <f>IF($D63="","",VLOOKUP($D63,'Boys Si Qual Draw Prep'!$A$7:$P$30,16))</f>
        <v/>
      </c>
      <c r="D63" s="203"/>
      <c r="E63" s="223" t="str">
        <f>UPPER(IF($D63="","",VLOOKUP($D63,'Boys Si Qual Draw Prep'!$A$7:$P$30,2)))</f>
        <v/>
      </c>
      <c r="F63" s="223" t="str">
        <f>IF($D63="","",VLOOKUP($D63,'Boys Si Qual Draw Prep'!$A$7:$P$30,3))</f>
        <v/>
      </c>
      <c r="G63" s="223"/>
      <c r="H63" s="223" t="str">
        <f>IF($D63="","",VLOOKUP($D63,'Boys Si Qual Draw Prep'!$A$7:$P$30,4))</f>
        <v/>
      </c>
      <c r="I63" s="236"/>
      <c r="J63" s="205"/>
      <c r="K63" s="205"/>
      <c r="L63" s="205"/>
      <c r="M63" s="232"/>
      <c r="N63" s="205"/>
      <c r="O63" s="230"/>
      <c r="P63" s="211"/>
      <c r="Q63" s="212"/>
      <c r="R63" s="213"/>
    </row>
    <row r="64" spans="1:18" s="50" customFormat="1" ht="9.6" customHeight="1">
      <c r="A64" s="215"/>
      <c r="B64" s="216"/>
      <c r="C64" s="216"/>
      <c r="D64" s="226"/>
      <c r="E64" s="217"/>
      <c r="F64" s="217"/>
      <c r="G64" s="218"/>
      <c r="H64" s="219" t="s">
        <v>15</v>
      </c>
      <c r="I64" s="220"/>
      <c r="J64" s="221" t="str">
        <f>UPPER(IF(OR(I64="a",I64="as"),E63,IF(OR(I64="b",I64="bs"),E65,)))</f>
        <v/>
      </c>
      <c r="K64" s="221"/>
      <c r="L64" s="205"/>
      <c r="M64" s="232"/>
      <c r="N64" s="230"/>
      <c r="O64" s="230"/>
      <c r="P64" s="211"/>
      <c r="Q64" s="212"/>
      <c r="R64" s="213"/>
    </row>
    <row r="65" spans="1:18" s="50" customFormat="1" ht="9.6" customHeight="1">
      <c r="A65" s="215">
        <v>30</v>
      </c>
      <c r="B65" s="202" t="str">
        <f>IF($D65="","",VLOOKUP($D65,'Boys Si Qual Draw Prep'!$A$7:$P$30,15))</f>
        <v/>
      </c>
      <c r="C65" s="202" t="str">
        <f>IF($D65="","",VLOOKUP($D65,'Boys Si Qual Draw Prep'!$A$7:$P$30,16))</f>
        <v/>
      </c>
      <c r="D65" s="203"/>
      <c r="E65" s="223" t="str">
        <f>UPPER(IF($D65="","",VLOOKUP($D65,'Boys Si Qual Draw Prep'!$A$7:$P$30,2)))</f>
        <v/>
      </c>
      <c r="F65" s="223" t="str">
        <f>IF($D65="","",VLOOKUP($D65,'Boys Si Qual Draw Prep'!$A$7:$P$30,3))</f>
        <v/>
      </c>
      <c r="G65" s="223"/>
      <c r="H65" s="223" t="str">
        <f>IF($D65="","",VLOOKUP($D65,'Boys Si Qual Draw Prep'!$A$7:$P$30,4))</f>
        <v/>
      </c>
      <c r="I65" s="224"/>
      <c r="J65" s="205"/>
      <c r="K65" s="225"/>
      <c r="L65" s="205"/>
      <c r="M65" s="232"/>
      <c r="N65" s="230"/>
      <c r="O65" s="230"/>
      <c r="P65" s="211"/>
      <c r="Q65" s="212"/>
      <c r="R65" s="213"/>
    </row>
    <row r="66" spans="1:18" s="50" customFormat="1" ht="9.6" customHeight="1">
      <c r="A66" s="215"/>
      <c r="B66" s="216"/>
      <c r="C66" s="216"/>
      <c r="D66" s="226"/>
      <c r="E66" s="217"/>
      <c r="F66" s="217"/>
      <c r="G66" s="218"/>
      <c r="H66" s="205"/>
      <c r="I66" s="227"/>
      <c r="J66" s="219" t="s">
        <v>15</v>
      </c>
      <c r="K66" s="228"/>
      <c r="L66" s="221" t="str">
        <f>UPPER(IF(OR(K66="a",K66="as"),J64,IF(OR(K66="b",K66="bs"),J68,)))</f>
        <v/>
      </c>
      <c r="M66" s="238"/>
      <c r="N66" s="230"/>
      <c r="O66" s="230"/>
      <c r="P66" s="211"/>
      <c r="Q66" s="212"/>
      <c r="R66" s="213"/>
    </row>
    <row r="67" spans="1:18" s="50" customFormat="1" ht="9.6" customHeight="1">
      <c r="A67" s="215">
        <v>31</v>
      </c>
      <c r="B67" s="202" t="str">
        <f>IF($D67="","",VLOOKUP($D67,'Boys Si Qual Draw Prep'!$A$7:$P$30,15))</f>
        <v/>
      </c>
      <c r="C67" s="202" t="str">
        <f>IF($D67="","",VLOOKUP($D67,'Boys Si Qual Draw Prep'!$A$7:$P$30,16))</f>
        <v/>
      </c>
      <c r="D67" s="203"/>
      <c r="E67" s="223" t="s">
        <v>241</v>
      </c>
      <c r="F67" s="223" t="str">
        <f>IF($D67="","",VLOOKUP($D67,'Boys Si Qual Draw Prep'!$A$7:$P$30,3))</f>
        <v/>
      </c>
      <c r="G67" s="223"/>
      <c r="H67" s="223" t="str">
        <f>IF($D67="","",VLOOKUP($D67,'Boys Si Qual Draw Prep'!$A$7:$P$30,4))</f>
        <v/>
      </c>
      <c r="I67" s="206"/>
      <c r="J67" s="205"/>
      <c r="K67" s="231"/>
      <c r="L67" s="205"/>
      <c r="M67" s="230"/>
      <c r="N67" s="230"/>
      <c r="O67" s="230"/>
      <c r="P67" s="211"/>
      <c r="Q67" s="212"/>
      <c r="R67" s="213"/>
    </row>
    <row r="68" spans="1:18" s="50" customFormat="1" ht="9.6" customHeight="1">
      <c r="A68" s="215"/>
      <c r="B68" s="216"/>
      <c r="C68" s="216"/>
      <c r="D68" s="216"/>
      <c r="E68" s="217"/>
      <c r="F68" s="217"/>
      <c r="G68" s="218"/>
      <c r="H68" s="219"/>
      <c r="I68" s="220" t="s">
        <v>242</v>
      </c>
      <c r="J68" s="221" t="str">
        <f>UPPER(IF(OR(I68="a",I68="as"),E67,IF(OR(I68="b",I68="bs"),E69,)))</f>
        <v/>
      </c>
      <c r="K68" s="233"/>
      <c r="L68" s="205"/>
      <c r="M68" s="230"/>
      <c r="N68" s="230"/>
      <c r="O68" s="230"/>
      <c r="P68" s="211"/>
      <c r="Q68" s="212"/>
      <c r="R68" s="213"/>
    </row>
    <row r="69" spans="1:18" s="50" customFormat="1" ht="9.6" customHeight="1">
      <c r="A69" s="200">
        <v>32</v>
      </c>
      <c r="B69" s="202" t="str">
        <f>IF($D69="","",VLOOKUP($D69,'Boys Si Qual Draw Prep'!$A$7:$P$30,15))</f>
        <v/>
      </c>
      <c r="C69" s="202" t="str">
        <f>IF($D69="","",VLOOKUP($D69,'Boys Si Qual Draw Prep'!$A$7:$P$30,16))</f>
        <v/>
      </c>
      <c r="D69" s="203"/>
      <c r="E69" s="223" t="str">
        <f>UPPER(IF($D69="","",VLOOKUP($D69,'Boys Si Qual Draw Prep'!$A$7:$P$30,2)))</f>
        <v/>
      </c>
      <c r="F69" s="223" t="str">
        <f>IF($D69="","",VLOOKUP($D69,'Boys Si Qual Draw Prep'!$A$7:$P$30,3))</f>
        <v/>
      </c>
      <c r="G69" s="223"/>
      <c r="H69" s="223" t="str">
        <f>IF($D69="","",VLOOKUP($D69,'Boys Si Qual Draw Prep'!$A$7:$P$30,4))</f>
        <v/>
      </c>
      <c r="I69" s="234"/>
      <c r="J69" s="205"/>
      <c r="K69" s="205"/>
      <c r="L69" s="205"/>
      <c r="M69" s="205"/>
      <c r="N69" s="208"/>
      <c r="O69" s="210"/>
      <c r="P69" s="211"/>
      <c r="Q69" s="212"/>
      <c r="R69" s="213"/>
    </row>
    <row r="70" spans="1:18" s="2" customFormat="1" ht="6.75" customHeight="1">
      <c r="A70" s="248"/>
      <c r="B70" s="248"/>
      <c r="C70" s="248"/>
      <c r="D70" s="248"/>
      <c r="E70" s="249"/>
      <c r="F70" s="249"/>
      <c r="G70" s="249"/>
      <c r="H70" s="249"/>
      <c r="I70" s="250"/>
      <c r="J70" s="251"/>
      <c r="K70" s="252"/>
      <c r="L70" s="251"/>
      <c r="M70" s="252"/>
      <c r="N70" s="251"/>
      <c r="O70" s="252"/>
      <c r="P70" s="251"/>
      <c r="Q70" s="252"/>
      <c r="R70" s="253"/>
    </row>
    <row r="71" spans="1:18" s="19" customFormat="1" ht="10.5" customHeight="1">
      <c r="A71" s="254" t="s">
        <v>61</v>
      </c>
      <c r="B71" s="255"/>
      <c r="C71" s="256"/>
      <c r="D71" s="257" t="s">
        <v>62</v>
      </c>
      <c r="E71" s="258" t="s">
        <v>63</v>
      </c>
      <c r="F71" s="257"/>
      <c r="G71" s="259"/>
      <c r="H71" s="260"/>
      <c r="I71" s="257" t="s">
        <v>62</v>
      </c>
      <c r="J71" s="258" t="s">
        <v>64</v>
      </c>
      <c r="K71" s="261"/>
      <c r="L71" s="258" t="s">
        <v>65</v>
      </c>
      <c r="M71" s="262"/>
      <c r="N71" s="263" t="s">
        <v>66</v>
      </c>
      <c r="O71" s="263"/>
      <c r="P71" s="264"/>
      <c r="Q71" s="265"/>
    </row>
    <row r="72" spans="1:18" s="19" customFormat="1" ht="9" customHeight="1">
      <c r="A72" s="267" t="s">
        <v>67</v>
      </c>
      <c r="B72" s="266"/>
      <c r="C72" s="268"/>
      <c r="D72" s="269">
        <v>1</v>
      </c>
      <c r="E72" s="80">
        <f>IF(D72&gt;$Q$79,,UPPER(VLOOKUP(D72,'Boys Si Qual Draw Prep'!$A$7:$R$134,2)))</f>
        <v>0</v>
      </c>
      <c r="F72" s="270"/>
      <c r="G72" s="80"/>
      <c r="H72" s="79"/>
      <c r="I72" s="271" t="s">
        <v>68</v>
      </c>
      <c r="J72" s="266"/>
      <c r="K72" s="272"/>
      <c r="L72" s="266"/>
      <c r="M72" s="273"/>
      <c r="N72" s="275" t="s">
        <v>69</v>
      </c>
      <c r="O72" s="276"/>
      <c r="P72" s="276"/>
      <c r="Q72" s="277"/>
    </row>
    <row r="73" spans="1:18" s="19" customFormat="1" ht="9" customHeight="1">
      <c r="A73" s="267" t="s">
        <v>70</v>
      </c>
      <c r="B73" s="266"/>
      <c r="C73" s="268"/>
      <c r="D73" s="269">
        <v>2</v>
      </c>
      <c r="E73" s="80">
        <f>IF(D73&gt;$Q$79,,UPPER(VLOOKUP(D73,'Boys Si Qual Draw Prep'!$A$7:$R$134,2)))</f>
        <v>0</v>
      </c>
      <c r="F73" s="270"/>
      <c r="G73" s="80"/>
      <c r="H73" s="79"/>
      <c r="I73" s="271" t="s">
        <v>71</v>
      </c>
      <c r="J73" s="266"/>
      <c r="K73" s="272"/>
      <c r="L73" s="266"/>
      <c r="M73" s="273"/>
      <c r="N73" s="278"/>
      <c r="O73" s="279"/>
      <c r="P73" s="280"/>
      <c r="Q73" s="281"/>
    </row>
    <row r="74" spans="1:18" s="19" customFormat="1" ht="9" customHeight="1">
      <c r="A74" s="282" t="s">
        <v>72</v>
      </c>
      <c r="B74" s="280"/>
      <c r="C74" s="283"/>
      <c r="D74" s="269">
        <v>3</v>
      </c>
      <c r="E74" s="80">
        <f>IF(D74&gt;$Q$79,,UPPER(VLOOKUP(D74,'Boys Si Qual Draw Prep'!$A$7:$R$134,2)))</f>
        <v>0</v>
      </c>
      <c r="F74" s="270"/>
      <c r="G74" s="80"/>
      <c r="H74" s="79"/>
      <c r="I74" s="271" t="s">
        <v>73</v>
      </c>
      <c r="J74" s="266"/>
      <c r="K74" s="272"/>
      <c r="L74" s="266"/>
      <c r="M74" s="273"/>
      <c r="N74" s="275" t="s">
        <v>74</v>
      </c>
      <c r="O74" s="276"/>
      <c r="P74" s="276"/>
      <c r="Q74" s="277"/>
    </row>
    <row r="75" spans="1:18" s="19" customFormat="1" ht="9" customHeight="1">
      <c r="A75" s="284"/>
      <c r="B75" s="188"/>
      <c r="C75" s="285"/>
      <c r="D75" s="269">
        <v>4</v>
      </c>
      <c r="E75" s="80">
        <f>IF(D75&gt;$Q$79,,UPPER(VLOOKUP(D75,'Boys Si Qual Draw Prep'!$A$7:$R$134,2)))</f>
        <v>0</v>
      </c>
      <c r="F75" s="270"/>
      <c r="G75" s="80"/>
      <c r="H75" s="79"/>
      <c r="I75" s="271" t="s">
        <v>75</v>
      </c>
      <c r="J75" s="266"/>
      <c r="K75" s="272"/>
      <c r="L75" s="266"/>
      <c r="M75" s="273"/>
      <c r="N75" s="266"/>
      <c r="O75" s="272"/>
      <c r="P75" s="266"/>
      <c r="Q75" s="273"/>
    </row>
    <row r="76" spans="1:18" s="19" customFormat="1" ht="9" customHeight="1">
      <c r="A76" s="286" t="s">
        <v>76</v>
      </c>
      <c r="B76" s="287"/>
      <c r="C76" s="288"/>
      <c r="D76" s="269"/>
      <c r="E76" s="80"/>
      <c r="F76" s="270"/>
      <c r="G76" s="80"/>
      <c r="H76" s="79"/>
      <c r="I76" s="271" t="s">
        <v>77</v>
      </c>
      <c r="J76" s="266"/>
      <c r="K76" s="272"/>
      <c r="L76" s="266"/>
      <c r="M76" s="273"/>
      <c r="N76" s="280"/>
      <c r="O76" s="279"/>
      <c r="P76" s="280"/>
      <c r="Q76" s="281"/>
    </row>
    <row r="77" spans="1:18" s="19" customFormat="1" ht="9" customHeight="1">
      <c r="A77" s="267" t="s">
        <v>67</v>
      </c>
      <c r="B77" s="266"/>
      <c r="C77" s="268"/>
      <c r="D77" s="269"/>
      <c r="E77" s="80"/>
      <c r="F77" s="270"/>
      <c r="G77" s="80"/>
      <c r="H77" s="79"/>
      <c r="I77" s="271" t="s">
        <v>78</v>
      </c>
      <c r="J77" s="266"/>
      <c r="K77" s="272"/>
      <c r="L77" s="266"/>
      <c r="M77" s="273"/>
      <c r="N77" s="275" t="s">
        <v>24</v>
      </c>
      <c r="O77" s="276"/>
      <c r="P77" s="276"/>
      <c r="Q77" s="277"/>
    </row>
    <row r="78" spans="1:18" s="19" customFormat="1" ht="9" customHeight="1">
      <c r="A78" s="267" t="s">
        <v>79</v>
      </c>
      <c r="B78" s="266"/>
      <c r="C78" s="289"/>
      <c r="D78" s="269"/>
      <c r="E78" s="80"/>
      <c r="F78" s="270"/>
      <c r="G78" s="80"/>
      <c r="H78" s="79"/>
      <c r="I78" s="271" t="s">
        <v>80</v>
      </c>
      <c r="J78" s="266"/>
      <c r="K78" s="272"/>
      <c r="L78" s="266"/>
      <c r="M78" s="273"/>
      <c r="N78" s="266"/>
      <c r="O78" s="272"/>
      <c r="P78" s="266"/>
      <c r="Q78" s="273"/>
    </row>
    <row r="79" spans="1:18" s="19" customFormat="1" ht="9" customHeight="1">
      <c r="A79" s="282" t="s">
        <v>81</v>
      </c>
      <c r="B79" s="280"/>
      <c r="C79" s="290"/>
      <c r="D79" s="291"/>
      <c r="E79" s="292"/>
      <c r="F79" s="293"/>
      <c r="G79" s="292"/>
      <c r="H79" s="294"/>
      <c r="I79" s="295" t="s">
        <v>82</v>
      </c>
      <c r="J79" s="280"/>
      <c r="K79" s="279"/>
      <c r="L79" s="280"/>
      <c r="M79" s="281"/>
      <c r="N79" s="280">
        <f>Q4</f>
        <v>0</v>
      </c>
      <c r="O79" s="279"/>
      <c r="P79" s="280"/>
      <c r="Q79" s="296">
        <f>MIN(6,'Boys Si Qual Draw Prep'!R5)</f>
        <v>0</v>
      </c>
    </row>
  </sheetData>
  <mergeCells count="1">
    <mergeCell ref="A4:C4"/>
  </mergeCells>
  <phoneticPr fontId="78" type="noConversion"/>
  <conditionalFormatting sqref="F67:H67 F69:H69 G7 G9 G11 G13 G15 G17 G19 G23 F55:H55 F57:H57 F59:H59 F61:H61 F63:H63 F65:H65 G21 G25 G27 G29 G31 G33 G35 G37 G39 G41 G43 G45 G47 G49 G51 G53">
    <cfRule type="expression" dxfId="272" priority="1" stopIfTrue="1">
      <formula>AND($D7&lt;9,$C7&gt;0)</formula>
    </cfRule>
  </conditionalFormatting>
  <conditionalFormatting sqref="H8 H60 H16 L46 H20 L62 H24 H68 N22 H56 H32 H64 H36 H12 N54 H28 J18 J26 J34 J42 J50 J58 J66 J10 L14 L30 H40 H48 H52 H44">
    <cfRule type="expression" dxfId="271" priority="2" stopIfTrue="1">
      <formula>AND($N$1="CU",H8="Umpire")</formula>
    </cfRule>
    <cfRule type="expression" dxfId="270" priority="3" stopIfTrue="1">
      <formula>AND($N$1="CU",H8&lt;&gt;"Umpire",I8&lt;&gt;"")</formula>
    </cfRule>
    <cfRule type="expression" dxfId="269" priority="4" stopIfTrue="1">
      <formula>AND($N$1="CU",H8&lt;&gt;"Umpire")</formula>
    </cfRule>
  </conditionalFormatting>
  <conditionalFormatting sqref="E67 E57 E65 E63 E61 E59 E69 E55">
    <cfRule type="cellIs" dxfId="268" priority="5" stopIfTrue="1" operator="equal">
      <formula>"Bye"</formula>
    </cfRule>
    <cfRule type="expression" dxfId="267" priority="6" stopIfTrue="1">
      <formula>AND($D55&lt;9,$C55&gt;0)</formula>
    </cfRule>
  </conditionalFormatting>
  <conditionalFormatting sqref="L10 L18 L26 L34 L42 L50 L58 L66 N14 N30 N46 N62 P22 P54 J8 J12 J16 J20 J24 J28 J32 J36 J40 J44 J48 J52 J56 J60 J64 J68">
    <cfRule type="expression" dxfId="266" priority="7" stopIfTrue="1">
      <formula>I8="as"</formula>
    </cfRule>
    <cfRule type="expression" dxfId="265" priority="8" stopIfTrue="1">
      <formula>I8="bs"</formula>
    </cfRule>
  </conditionalFormatting>
  <conditionalFormatting sqref="B7 B9 B11 B13 B15 B17 B19 B21 B23 B25 B27 B29 B31 B33 B35 B37 B39 B41 B43 B45 B47 B49 B51 B53 B55 B57 B59 B61 B63 B65 B67 B69">
    <cfRule type="cellIs" dxfId="264" priority="9" stopIfTrue="1" operator="equal">
      <formula>"QA"</formula>
    </cfRule>
    <cfRule type="cellIs" dxfId="263" priority="10" stopIfTrue="1" operator="equal">
      <formula>"DA"</formula>
    </cfRule>
  </conditionalFormatting>
  <conditionalFormatting sqref="I8 I12 I16 I20 I24 I28 I32 I36 I40 I44 I48 I52 I56 I60 I64 I68 K66 K58 K50 K42 K34 K26 K18 K10 M14 M30 M46 M62 Q79 O22 O54">
    <cfRule type="expression" dxfId="262" priority="11" stopIfTrue="1">
      <formula>$N$1="CU"</formula>
    </cfRule>
  </conditionalFormatting>
  <conditionalFormatting sqref="D7 D9 D11 D13 D15 D17 D19 D21 D23 D25 D27 D29 D31 D33 D35 D37 D39 D41 D43 D45 D47 D49 D51 D53 D55 D57 D59 D61 D63 D65 D67 D69">
    <cfRule type="expression" dxfId="261" priority="12" stopIfTrue="1">
      <formula>$D7&lt;5</formula>
    </cfRule>
  </conditionalFormatting>
  <dataValidations count="1">
    <dataValidation type="list" allowBlank="1" showInputMessage="1" sqref="H8 H24 H12 H28 H16 H60 H20 H56 H68 H64 H32 H36 H40 H44 H48 H52 J66 J58 J50 J42 J34 J26 J18 J10 L14 L30 L46 L62 N22 N54">
      <formula1>$T$7:$T$16</formula1>
    </dataValidation>
  </dataValidations>
  <printOptions horizontalCentered="1"/>
  <pageMargins left="0.35" right="0.35" top="0.39" bottom="0.39" header="0" footer="0"/>
  <pageSetup paperSize="9" orientation="portrait" horizontalDpi="360" verticalDpi="200" r:id="rId1"/>
  <headerFooter alignWithMargins="0"/>
  <drawing r:id="rId2"/>
  <legacyDrawing r:id="rId3"/>
</worksheet>
</file>

<file path=xl/worksheets/sheet18.xml><?xml version="1.0" encoding="utf-8"?>
<worksheet xmlns="http://schemas.openxmlformats.org/spreadsheetml/2006/main" xmlns:r="http://schemas.openxmlformats.org/officeDocument/2006/relationships">
  <sheetPr codeName="Sheet131">
    <pageSetUpPr fitToPage="1"/>
  </sheetPr>
  <dimension ref="A1:T79"/>
  <sheetViews>
    <sheetView showGridLines="0" showZeros="0" workbookViewId="0">
      <selection activeCell="A3" sqref="A3"/>
    </sheetView>
  </sheetViews>
  <sheetFormatPr defaultRowHeight="12.75"/>
  <cols>
    <col min="1" max="2" width="3.28515625" customWidth="1"/>
    <col min="3" max="3" width="4.7109375" customWidth="1"/>
    <col min="4" max="4" width="4.28515625" customWidth="1"/>
    <col min="5" max="5" width="12.7109375" customWidth="1"/>
    <col min="6" max="6" width="2.7109375" customWidth="1"/>
    <col min="7" max="7" width="7.7109375" customWidth="1"/>
    <col min="8" max="8" width="5.85546875" customWidth="1"/>
    <col min="9" max="9" width="1.7109375" style="172" customWidth="1"/>
    <col min="10" max="10" width="10.7109375" customWidth="1"/>
    <col min="11" max="11" width="1.7109375" style="172" customWidth="1"/>
    <col min="12" max="12" width="10.7109375" customWidth="1"/>
    <col min="13" max="13" width="1.7109375" style="173" customWidth="1"/>
    <col min="14" max="14" width="10.7109375" customWidth="1"/>
    <col min="15" max="15" width="1.7109375" style="172" customWidth="1"/>
    <col min="16" max="16" width="10.7109375" customWidth="1"/>
    <col min="17" max="17" width="1.7109375" style="173" customWidth="1"/>
    <col min="18" max="18" width="0" hidden="1" customWidth="1"/>
    <col min="19" max="19" width="8.7109375" customWidth="1"/>
    <col min="20" max="20" width="9.140625" hidden="1" customWidth="1"/>
  </cols>
  <sheetData>
    <row r="1" spans="1:20" s="174" customFormat="1" ht="21.75" customHeight="1">
      <c r="A1" s="82">
        <f>'Week SetUp'!$A$6</f>
        <v>0</v>
      </c>
      <c r="B1" s="82"/>
      <c r="C1" s="177"/>
      <c r="D1" s="177"/>
      <c r="E1" s="177"/>
      <c r="F1" s="177"/>
      <c r="G1" s="177"/>
      <c r="H1" s="177"/>
      <c r="I1" s="178"/>
      <c r="J1" s="146" t="s">
        <v>49</v>
      </c>
      <c r="K1" s="146"/>
      <c r="L1" s="83"/>
      <c r="M1" s="178"/>
      <c r="N1" s="178" t="s">
        <v>50</v>
      </c>
      <c r="O1" s="178"/>
      <c r="P1" s="177"/>
      <c r="Q1" s="178"/>
    </row>
    <row r="2" spans="1:20" s="103" customFormat="1">
      <c r="A2" s="85" t="str">
        <f>'Week SetUp'!$A$8</f>
        <v>ITF Junior Circuit</v>
      </c>
      <c r="B2" s="85"/>
      <c r="C2" s="85"/>
      <c r="D2" s="85"/>
      <c r="E2" s="85"/>
      <c r="F2" s="179"/>
      <c r="G2" s="108"/>
      <c r="H2" s="108"/>
      <c r="I2" s="180"/>
      <c r="J2" s="146" t="s">
        <v>243</v>
      </c>
      <c r="K2" s="146"/>
      <c r="L2" s="146"/>
      <c r="M2" s="180"/>
      <c r="N2" s="108"/>
      <c r="O2" s="180"/>
      <c r="P2" s="108"/>
      <c r="Q2" s="180"/>
    </row>
    <row r="3" spans="1:20" s="20" customFormat="1" ht="11.25" customHeight="1">
      <c r="A3" s="63" t="s">
        <v>12</v>
      </c>
      <c r="B3" s="63"/>
      <c r="C3" s="63"/>
      <c r="D3" s="63"/>
      <c r="E3" s="63"/>
      <c r="F3" s="63" t="s">
        <v>6</v>
      </c>
      <c r="G3" s="63"/>
      <c r="H3" s="63"/>
      <c r="I3" s="182"/>
      <c r="J3" s="63" t="s">
        <v>7</v>
      </c>
      <c r="K3" s="182"/>
      <c r="L3" s="63" t="s">
        <v>18</v>
      </c>
      <c r="M3" s="182"/>
      <c r="N3" s="63"/>
      <c r="O3" s="182"/>
      <c r="P3" s="63"/>
      <c r="Q3" s="64" t="s">
        <v>8</v>
      </c>
    </row>
    <row r="4" spans="1:20" s="39" customFormat="1" ht="11.25" customHeight="1" thickBot="1">
      <c r="A4" s="711">
        <f>'Week SetUp'!$A$10</f>
        <v>0</v>
      </c>
      <c r="B4" s="711"/>
      <c r="C4" s="711"/>
      <c r="D4" s="184"/>
      <c r="E4" s="184"/>
      <c r="F4" s="184">
        <f>'Week SetUp'!$C$10</f>
        <v>0</v>
      </c>
      <c r="G4" s="92"/>
      <c r="H4" s="184"/>
      <c r="I4" s="185"/>
      <c r="J4" s="186">
        <f>'Week SetUp'!$D$10</f>
        <v>0</v>
      </c>
      <c r="K4" s="185"/>
      <c r="L4" s="187">
        <f>'Week SetUp'!$A$12</f>
        <v>0</v>
      </c>
      <c r="M4" s="185"/>
      <c r="N4" s="184"/>
      <c r="O4" s="185"/>
      <c r="P4" s="184"/>
      <c r="Q4" s="76">
        <f>'Week SetUp'!$E$10</f>
        <v>0</v>
      </c>
    </row>
    <row r="5" spans="1:20" s="20" customFormat="1" ht="9.75">
      <c r="A5" s="188"/>
      <c r="B5" s="189" t="s">
        <v>52</v>
      </c>
      <c r="C5" s="189" t="s">
        <v>53</v>
      </c>
      <c r="D5" s="189" t="s">
        <v>54</v>
      </c>
      <c r="E5" s="190" t="s">
        <v>55</v>
      </c>
      <c r="F5" s="190" t="s">
        <v>14</v>
      </c>
      <c r="G5" s="190"/>
      <c r="H5" s="190" t="s">
        <v>56</v>
      </c>
      <c r="I5" s="190"/>
      <c r="J5" s="189" t="s">
        <v>57</v>
      </c>
      <c r="K5" s="191"/>
      <c r="L5" s="189" t="s">
        <v>237</v>
      </c>
      <c r="M5" s="191"/>
      <c r="N5" s="189" t="s">
        <v>238</v>
      </c>
      <c r="O5" s="191"/>
      <c r="P5" s="189"/>
      <c r="Q5" s="192"/>
    </row>
    <row r="6" spans="1:20" s="20" customFormat="1" ht="3.75" customHeight="1" thickBot="1">
      <c r="A6" s="193"/>
      <c r="B6" s="194"/>
      <c r="C6" s="91"/>
      <c r="D6" s="194"/>
      <c r="E6" s="195"/>
      <c r="F6" s="195"/>
      <c r="G6" s="196"/>
      <c r="H6" s="195"/>
      <c r="I6" s="197"/>
      <c r="J6" s="194"/>
      <c r="K6" s="197"/>
      <c r="L6" s="194"/>
      <c r="M6" s="197"/>
      <c r="N6" s="194"/>
      <c r="O6" s="197"/>
      <c r="P6" s="194"/>
      <c r="Q6" s="198"/>
    </row>
    <row r="7" spans="1:20" s="50" customFormat="1" ht="10.5" customHeight="1">
      <c r="A7" s="200">
        <v>1</v>
      </c>
      <c r="B7" s="202" t="str">
        <f>IF($D7="","",VLOOKUP($D7,'Boys Si Qual Draw Prep'!$A$7:$P$38,15))</f>
        <v/>
      </c>
      <c r="C7" s="202" t="str">
        <f>IF($D7="","",VLOOKUP($D7,'Boys Si Qual Draw Prep'!$A$7:$P$38,16))</f>
        <v/>
      </c>
      <c r="D7" s="203"/>
      <c r="E7" s="204" t="str">
        <f>UPPER(IF($D7="","",VLOOKUP($D7,'Boys Si Qual Draw Prep'!$A$7:$P$38,2)))</f>
        <v/>
      </c>
      <c r="F7" s="204" t="str">
        <f>IF($D7="","",VLOOKUP($D7,'Boys Si Qual Draw Prep'!$A$7:$P$38,3))</f>
        <v/>
      </c>
      <c r="G7" s="204"/>
      <c r="H7" s="204" t="str">
        <f>IF($D7="","",VLOOKUP($D7,'Boys Si Qual Draw Prep'!$A$7:$P$38,4))</f>
        <v/>
      </c>
      <c r="I7" s="206"/>
      <c r="J7" s="205"/>
      <c r="K7" s="205"/>
      <c r="L7" s="205"/>
      <c r="M7" s="205"/>
      <c r="N7" s="208"/>
      <c r="O7" s="210"/>
      <c r="P7" s="211"/>
      <c r="Q7" s="212"/>
      <c r="R7" s="213"/>
      <c r="T7" s="214" t="e">
        <f>#REF!</f>
        <v>#REF!</v>
      </c>
    </row>
    <row r="8" spans="1:20" s="50" customFormat="1" ht="9.6" customHeight="1">
      <c r="A8" s="215"/>
      <c r="B8" s="216"/>
      <c r="C8" s="216"/>
      <c r="D8" s="216"/>
      <c r="E8" s="217"/>
      <c r="F8" s="217"/>
      <c r="G8" s="218"/>
      <c r="H8" s="219" t="s">
        <v>15</v>
      </c>
      <c r="I8" s="220"/>
      <c r="J8" s="221" t="str">
        <f>UPPER(IF(OR(I8="a",I8="as"),E7,IF(OR(I8="b",I8="bs"),E9,)))</f>
        <v/>
      </c>
      <c r="K8" s="221"/>
      <c r="L8" s="205"/>
      <c r="M8" s="205"/>
      <c r="N8" s="208"/>
      <c r="O8" s="210"/>
      <c r="P8" s="211"/>
      <c r="Q8" s="212"/>
      <c r="R8" s="213"/>
      <c r="T8" s="222" t="e">
        <f>#REF!</f>
        <v>#REF!</v>
      </c>
    </row>
    <row r="9" spans="1:20" s="50" customFormat="1" ht="9.6" customHeight="1">
      <c r="A9" s="215">
        <v>2</v>
      </c>
      <c r="B9" s="202" t="str">
        <f>IF($D9="","",VLOOKUP($D9,'Boys Si Qual Draw Prep'!$A$7:$P$38,15))</f>
        <v/>
      </c>
      <c r="C9" s="202" t="str">
        <f>IF($D9="","",VLOOKUP($D9,'Boys Si Qual Draw Prep'!$A$7:$P$38,16))</f>
        <v/>
      </c>
      <c r="D9" s="203"/>
      <c r="E9" s="223" t="str">
        <f>UPPER(IF($D9="","",VLOOKUP($D9,'Boys Si Qual Draw Prep'!$A$7:$P$38,2)))</f>
        <v/>
      </c>
      <c r="F9" s="223" t="str">
        <f>IF($D9="","",VLOOKUP($D9,'Boys Si Qual Draw Prep'!$A$7:$P$38,3))</f>
        <v/>
      </c>
      <c r="G9" s="223"/>
      <c r="H9" s="223" t="str">
        <f>IF($D9="","",VLOOKUP($D9,'Boys Si Qual Draw Prep'!$A$7:$P$38,4))</f>
        <v/>
      </c>
      <c r="I9" s="224"/>
      <c r="J9" s="205"/>
      <c r="K9" s="225"/>
      <c r="L9" s="205"/>
      <c r="M9" s="205"/>
      <c r="N9" s="208"/>
      <c r="O9" s="210"/>
      <c r="P9" s="211"/>
      <c r="Q9" s="212"/>
      <c r="R9" s="213"/>
      <c r="T9" s="222" t="e">
        <f>#REF!</f>
        <v>#REF!</v>
      </c>
    </row>
    <row r="10" spans="1:20" s="50" customFormat="1" ht="9.6" customHeight="1">
      <c r="A10" s="215"/>
      <c r="B10" s="216"/>
      <c r="C10" s="216"/>
      <c r="D10" s="226"/>
      <c r="E10" s="217"/>
      <c r="F10" s="217"/>
      <c r="G10" s="218"/>
      <c r="H10" s="217"/>
      <c r="I10" s="227"/>
      <c r="J10" s="219" t="s">
        <v>15</v>
      </c>
      <c r="K10" s="228"/>
      <c r="L10" s="221" t="str">
        <f>UPPER(IF(OR(K10="a",K10="as"),J8,IF(OR(K10="b",K10="bs"),J12,)))</f>
        <v/>
      </c>
      <c r="M10" s="229"/>
      <c r="N10" s="230"/>
      <c r="O10" s="230"/>
      <c r="P10" s="211"/>
      <c r="Q10" s="212"/>
      <c r="R10" s="213"/>
      <c r="T10" s="222" t="e">
        <f>#REF!</f>
        <v>#REF!</v>
      </c>
    </row>
    <row r="11" spans="1:20" s="50" customFormat="1" ht="9.6" customHeight="1">
      <c r="A11" s="215">
        <v>3</v>
      </c>
      <c r="B11" s="202" t="str">
        <f>IF($D11="","",VLOOKUP($D11,'Boys Si Qual Draw Prep'!$A$7:$P$38,15))</f>
        <v/>
      </c>
      <c r="C11" s="202" t="str">
        <f>IF($D11="","",VLOOKUP($D11,'Boys Si Qual Draw Prep'!$A$7:$P$38,16))</f>
        <v/>
      </c>
      <c r="D11" s="203"/>
      <c r="E11" s="223" t="str">
        <f>UPPER(IF($D11="","",VLOOKUP($D11,'Boys Si Qual Draw Prep'!$A$7:$P$38,2)))</f>
        <v/>
      </c>
      <c r="F11" s="223" t="str">
        <f>IF($D11="","",VLOOKUP($D11,'Boys Si Qual Draw Prep'!$A$7:$P$38,3))</f>
        <v/>
      </c>
      <c r="G11" s="223"/>
      <c r="H11" s="223" t="str">
        <f>IF($D11="","",VLOOKUP($D11,'Boys Si Qual Draw Prep'!$A$7:$P$38,4))</f>
        <v/>
      </c>
      <c r="I11" s="206"/>
      <c r="J11" s="205"/>
      <c r="K11" s="231"/>
      <c r="L11" s="205"/>
      <c r="M11" s="232"/>
      <c r="N11" s="230"/>
      <c r="O11" s="230"/>
      <c r="P11" s="211"/>
      <c r="Q11" s="212"/>
      <c r="R11" s="213"/>
      <c r="T11" s="222" t="e">
        <f>#REF!</f>
        <v>#REF!</v>
      </c>
    </row>
    <row r="12" spans="1:20" s="50" customFormat="1" ht="9.6" customHeight="1">
      <c r="A12" s="215"/>
      <c r="B12" s="216"/>
      <c r="C12" s="216"/>
      <c r="D12" s="226"/>
      <c r="E12" s="217"/>
      <c r="F12" s="217"/>
      <c r="G12" s="218"/>
      <c r="H12" s="219" t="s">
        <v>15</v>
      </c>
      <c r="I12" s="220"/>
      <c r="J12" s="221" t="str">
        <f>UPPER(IF(OR(I12="a",I12="as"),E11,IF(OR(I12="b",I12="bs"),E13,)))</f>
        <v/>
      </c>
      <c r="K12" s="233"/>
      <c r="L12" s="205"/>
      <c r="M12" s="232"/>
      <c r="N12" s="230"/>
      <c r="O12" s="230"/>
      <c r="P12" s="211"/>
      <c r="Q12" s="212"/>
      <c r="R12" s="213"/>
      <c r="T12" s="222" t="e">
        <f>#REF!</f>
        <v>#REF!</v>
      </c>
    </row>
    <row r="13" spans="1:20" s="50" customFormat="1" ht="9.6" customHeight="1">
      <c r="A13" s="215">
        <v>4</v>
      </c>
      <c r="B13" s="202" t="str">
        <f>IF($D13="","",VLOOKUP($D13,'Boys Si Qual Draw Prep'!$A$7:$P$38,15))</f>
        <v/>
      </c>
      <c r="C13" s="202" t="str">
        <f>IF($D13="","",VLOOKUP($D13,'Boys Si Qual Draw Prep'!$A$7:$P$38,16))</f>
        <v/>
      </c>
      <c r="D13" s="203"/>
      <c r="E13" s="223" t="str">
        <f>UPPER(IF($D13="","",VLOOKUP($D13,'Boys Si Qual Draw Prep'!$A$7:$P$38,2)))</f>
        <v/>
      </c>
      <c r="F13" s="223" t="str">
        <f>IF($D13="","",VLOOKUP($D13,'Boys Si Qual Draw Prep'!$A$7:$P$38,3))</f>
        <v/>
      </c>
      <c r="G13" s="223"/>
      <c r="H13" s="223" t="str">
        <f>IF($D13="","",VLOOKUP($D13,'Boys Si Qual Draw Prep'!$A$7:$P$38,4))</f>
        <v/>
      </c>
      <c r="I13" s="234"/>
      <c r="J13" s="205"/>
      <c r="K13" s="205"/>
      <c r="L13" s="205"/>
      <c r="M13" s="232"/>
      <c r="N13" s="230"/>
      <c r="O13" s="230"/>
      <c r="P13" s="211"/>
      <c r="Q13" s="212"/>
      <c r="R13" s="213"/>
      <c r="T13" s="222" t="e">
        <f>#REF!</f>
        <v>#REF!</v>
      </c>
    </row>
    <row r="14" spans="1:20" s="50" customFormat="1" ht="9.6" customHeight="1">
      <c r="A14" s="215"/>
      <c r="B14" s="216"/>
      <c r="C14" s="216"/>
      <c r="D14" s="226"/>
      <c r="E14" s="205"/>
      <c r="F14" s="205"/>
      <c r="G14" s="68"/>
      <c r="H14" s="235"/>
      <c r="I14" s="227"/>
      <c r="J14" s="205"/>
      <c r="K14" s="205"/>
      <c r="L14" s="219" t="s">
        <v>15</v>
      </c>
      <c r="M14" s="228"/>
      <c r="N14" s="221" t="str">
        <f>UPPER(IF(OR(M14="a",M14="as"),L10,IF(OR(M14="b",M14="bs"),L18,)))</f>
        <v/>
      </c>
      <c r="O14" s="229"/>
      <c r="P14" s="211"/>
      <c r="Q14" s="212"/>
      <c r="R14" s="213"/>
      <c r="T14" s="222" t="e">
        <f>#REF!</f>
        <v>#REF!</v>
      </c>
    </row>
    <row r="15" spans="1:20" s="50" customFormat="1" ht="9.6" customHeight="1">
      <c r="A15" s="215">
        <v>5</v>
      </c>
      <c r="B15" s="202" t="str">
        <f>IF($D15="","",VLOOKUP($D15,'Boys Si Qual Draw Prep'!$A$7:$P$38,15))</f>
        <v/>
      </c>
      <c r="C15" s="202" t="str">
        <f>IF($D15="","",VLOOKUP($D15,'Boys Si Qual Draw Prep'!$A$7:$P$38,16))</f>
        <v/>
      </c>
      <c r="D15" s="203"/>
      <c r="E15" s="223" t="str">
        <f>UPPER(IF($D15="","",VLOOKUP($D15,'Boys Si Qual Draw Prep'!$A$7:$P$38,2)))</f>
        <v/>
      </c>
      <c r="F15" s="223" t="str">
        <f>IF($D15="","",VLOOKUP($D15,'Boys Si Qual Draw Prep'!$A$7:$P$38,3))</f>
        <v/>
      </c>
      <c r="G15" s="223"/>
      <c r="H15" s="223" t="str">
        <f>IF($D15="","",VLOOKUP($D15,'Boys Si Qual Draw Prep'!$A$7:$P$38,4))</f>
        <v/>
      </c>
      <c r="I15" s="236"/>
      <c r="J15" s="205"/>
      <c r="K15" s="205"/>
      <c r="L15" s="205"/>
      <c r="M15" s="232"/>
      <c r="N15" s="205"/>
      <c r="O15" s="230"/>
      <c r="P15" s="211"/>
      <c r="Q15" s="212"/>
      <c r="R15" s="213"/>
      <c r="T15" s="222" t="e">
        <f>#REF!</f>
        <v>#REF!</v>
      </c>
    </row>
    <row r="16" spans="1:20" s="50" customFormat="1" ht="9.6" customHeight="1" thickBot="1">
      <c r="A16" s="215"/>
      <c r="B16" s="216"/>
      <c r="C16" s="216"/>
      <c r="D16" s="226"/>
      <c r="E16" s="217"/>
      <c r="F16" s="217"/>
      <c r="G16" s="218"/>
      <c r="H16" s="219" t="s">
        <v>15</v>
      </c>
      <c r="I16" s="220"/>
      <c r="J16" s="221" t="str">
        <f>UPPER(IF(OR(I16="a",I16="as"),E15,IF(OR(I16="b",I16="bs"),E17,)))</f>
        <v/>
      </c>
      <c r="K16" s="221"/>
      <c r="L16" s="205"/>
      <c r="M16" s="232"/>
      <c r="N16" s="230"/>
      <c r="O16" s="230"/>
      <c r="P16" s="211"/>
      <c r="Q16" s="212"/>
      <c r="R16" s="213"/>
      <c r="T16" s="237" t="e">
        <f>#REF!</f>
        <v>#REF!</v>
      </c>
    </row>
    <row r="17" spans="1:18" s="50" customFormat="1" ht="9.6" customHeight="1">
      <c r="A17" s="215">
        <v>6</v>
      </c>
      <c r="B17" s="202" t="str">
        <f>IF($D17="","",VLOOKUP($D17,'Boys Si Qual Draw Prep'!$A$7:$P$38,15))</f>
        <v/>
      </c>
      <c r="C17" s="202" t="str">
        <f>IF($D17="","",VLOOKUP($D17,'Boys Si Qual Draw Prep'!$A$7:$P$38,16))</f>
        <v/>
      </c>
      <c r="D17" s="203"/>
      <c r="E17" s="223" t="str">
        <f>UPPER(IF($D17="","",VLOOKUP($D17,'Boys Si Qual Draw Prep'!$A$7:$P$38,2)))</f>
        <v/>
      </c>
      <c r="F17" s="223" t="str">
        <f>IF($D17="","",VLOOKUP($D17,'Boys Si Qual Draw Prep'!$A$7:$P$38,3))</f>
        <v/>
      </c>
      <c r="G17" s="223"/>
      <c r="H17" s="223" t="str">
        <f>IF($D17="","",VLOOKUP($D17,'Boys Si Qual Draw Prep'!$A$7:$P$38,4))</f>
        <v/>
      </c>
      <c r="I17" s="224"/>
      <c r="J17" s="205"/>
      <c r="K17" s="225"/>
      <c r="L17" s="205"/>
      <c r="M17" s="232"/>
      <c r="N17" s="230"/>
      <c r="O17" s="230"/>
      <c r="P17" s="211"/>
      <c r="Q17" s="212"/>
      <c r="R17" s="213"/>
    </row>
    <row r="18" spans="1:18" s="50" customFormat="1" ht="9.6" customHeight="1">
      <c r="A18" s="215"/>
      <c r="B18" s="216"/>
      <c r="C18" s="216"/>
      <c r="D18" s="226"/>
      <c r="E18" s="217"/>
      <c r="F18" s="217"/>
      <c r="G18" s="218"/>
      <c r="H18" s="205"/>
      <c r="I18" s="227"/>
      <c r="J18" s="219" t="s">
        <v>15</v>
      </c>
      <c r="K18" s="228"/>
      <c r="L18" s="221" t="str">
        <f>UPPER(IF(OR(K18="a",K18="as"),J16,IF(OR(K18="b",K18="bs"),J20,)))</f>
        <v/>
      </c>
      <c r="M18" s="238"/>
      <c r="N18" s="230"/>
      <c r="O18" s="230"/>
      <c r="P18" s="211"/>
      <c r="Q18" s="212"/>
      <c r="R18" s="213"/>
    </row>
    <row r="19" spans="1:18" s="50" customFormat="1" ht="9.6" customHeight="1">
      <c r="A19" s="215">
        <v>7</v>
      </c>
      <c r="B19" s="202" t="str">
        <f>IF($D19="","",VLOOKUP($D19,'Boys Si Qual Draw Prep'!$A$7:$P$38,15))</f>
        <v/>
      </c>
      <c r="C19" s="202" t="str">
        <f>IF($D19="","",VLOOKUP($D19,'Boys Si Qual Draw Prep'!$A$7:$P$38,16))</f>
        <v/>
      </c>
      <c r="D19" s="203"/>
      <c r="E19" s="223" t="str">
        <f>UPPER(IF($D19="","",VLOOKUP($D19,'Boys Si Qual Draw Prep'!$A$7:$P$38,2)))</f>
        <v/>
      </c>
      <c r="F19" s="223" t="str">
        <f>IF($D19="","",VLOOKUP($D19,'Boys Si Qual Draw Prep'!$A$7:$P$38,3))</f>
        <v/>
      </c>
      <c r="G19" s="223"/>
      <c r="H19" s="223" t="str">
        <f>IF($D19="","",VLOOKUP($D19,'Boys Si Qual Draw Prep'!$A$7:$P$38,4))</f>
        <v/>
      </c>
      <c r="I19" s="206"/>
      <c r="J19" s="205"/>
      <c r="K19" s="231"/>
      <c r="L19" s="205"/>
      <c r="M19" s="230"/>
      <c r="N19" s="230"/>
      <c r="O19" s="230"/>
      <c r="P19" s="211"/>
      <c r="Q19" s="212"/>
      <c r="R19" s="213"/>
    </row>
    <row r="20" spans="1:18" s="50" customFormat="1" ht="9.6" customHeight="1">
      <c r="A20" s="215"/>
      <c r="B20" s="216"/>
      <c r="C20" s="216"/>
      <c r="D20" s="216"/>
      <c r="E20" s="217"/>
      <c r="F20" s="217"/>
      <c r="G20" s="218"/>
      <c r="H20" s="219" t="s">
        <v>15</v>
      </c>
      <c r="I20" s="220"/>
      <c r="J20" s="221" t="str">
        <f>UPPER(IF(OR(I20="a",I20="as"),E19,IF(OR(I20="b",I20="bs"),E21,)))</f>
        <v/>
      </c>
      <c r="K20" s="233"/>
      <c r="L20" s="205"/>
      <c r="M20" s="230"/>
      <c r="N20" s="230"/>
      <c r="O20" s="230"/>
      <c r="P20" s="211"/>
      <c r="Q20" s="212"/>
      <c r="R20" s="213"/>
    </row>
    <row r="21" spans="1:18" s="50" customFormat="1" ht="9.6" customHeight="1">
      <c r="A21" s="200">
        <v>8</v>
      </c>
      <c r="B21" s="202" t="str">
        <f>IF($D21="","",VLOOKUP($D21,'Boys Si Qual Draw Prep'!$A$7:$P$38,15))</f>
        <v/>
      </c>
      <c r="C21" s="202" t="str">
        <f>IF($D21="","",VLOOKUP($D21,'Boys Si Qual Draw Prep'!$A$7:$P$38,16))</f>
        <v/>
      </c>
      <c r="D21" s="203"/>
      <c r="E21" s="204" t="str">
        <f>UPPER(IF($D21="","",VLOOKUP($D21,'Boys Si Qual Draw Prep'!$A$7:$P$38,2)))</f>
        <v/>
      </c>
      <c r="F21" s="204" t="str">
        <f>IF($D21="","",VLOOKUP($D21,'Boys Si Qual Draw Prep'!$A$7:$P$38,3))</f>
        <v/>
      </c>
      <c r="G21" s="204"/>
      <c r="H21" s="204" t="str">
        <f>IF($D21="","",VLOOKUP($D21,'Boys Si Qual Draw Prep'!$A$7:$P$38,4))</f>
        <v/>
      </c>
      <c r="I21" s="234"/>
      <c r="J21" s="205"/>
      <c r="K21" s="205"/>
      <c r="L21" s="205"/>
      <c r="M21" s="230"/>
      <c r="N21" s="230"/>
      <c r="O21" s="230"/>
      <c r="P21" s="211"/>
      <c r="Q21" s="212"/>
      <c r="R21" s="213"/>
    </row>
    <row r="22" spans="1:18" s="50" customFormat="1" ht="9.6" customHeight="1">
      <c r="A22" s="215"/>
      <c r="B22" s="216"/>
      <c r="C22" s="216"/>
      <c r="D22" s="216"/>
      <c r="E22" s="235"/>
      <c r="F22" s="235"/>
      <c r="G22" s="239"/>
      <c r="H22" s="235"/>
      <c r="I22" s="227"/>
      <c r="J22" s="205"/>
      <c r="K22" s="205"/>
      <c r="L22" s="205"/>
      <c r="M22" s="230"/>
      <c r="N22" s="230"/>
      <c r="O22" s="230"/>
      <c r="P22" s="211"/>
      <c r="Q22" s="212"/>
      <c r="R22" s="213"/>
    </row>
    <row r="23" spans="1:18" s="50" customFormat="1" ht="9.6" customHeight="1">
      <c r="A23" s="200">
        <v>9</v>
      </c>
      <c r="B23" s="202" t="str">
        <f>IF($D23="","",VLOOKUP($D23,'Boys Si Qual Draw Prep'!$A$7:$P$38,15))</f>
        <v/>
      </c>
      <c r="C23" s="202" t="str">
        <f>IF($D23="","",VLOOKUP($D23,'Boys Si Qual Draw Prep'!$A$7:$P$38,16))</f>
        <v/>
      </c>
      <c r="D23" s="203"/>
      <c r="E23" s="204" t="str">
        <f>UPPER(IF($D23="","",VLOOKUP($D23,'Boys Si Qual Draw Prep'!$A$7:$P$38,2)))</f>
        <v/>
      </c>
      <c r="F23" s="204" t="str">
        <f>IF($D23="","",VLOOKUP($D23,'Boys Si Qual Draw Prep'!$A$7:$P$38,3))</f>
        <v/>
      </c>
      <c r="G23" s="204"/>
      <c r="H23" s="204" t="str">
        <f>IF($D23="","",VLOOKUP($D23,'Boys Si Qual Draw Prep'!$A$7:$P$38,4))</f>
        <v/>
      </c>
      <c r="I23" s="206"/>
      <c r="J23" s="205"/>
      <c r="K23" s="205"/>
      <c r="L23" s="205"/>
      <c r="M23" s="230"/>
      <c r="N23" s="230"/>
      <c r="O23" s="230"/>
      <c r="P23" s="211"/>
      <c r="Q23" s="212"/>
      <c r="R23" s="213"/>
    </row>
    <row r="24" spans="1:18" s="50" customFormat="1" ht="9.6" customHeight="1">
      <c r="A24" s="215"/>
      <c r="B24" s="216"/>
      <c r="C24" s="216"/>
      <c r="D24" s="216"/>
      <c r="E24" s="217"/>
      <c r="F24" s="217"/>
      <c r="G24" s="218"/>
      <c r="H24" s="219" t="s">
        <v>15</v>
      </c>
      <c r="I24" s="220"/>
      <c r="J24" s="221" t="str">
        <f>UPPER(IF(OR(I24="a",I24="as"),E23,IF(OR(I24="b",I24="bs"),E25,)))</f>
        <v/>
      </c>
      <c r="K24" s="221"/>
      <c r="L24" s="205"/>
      <c r="M24" s="230"/>
      <c r="N24" s="230"/>
      <c r="O24" s="230"/>
      <c r="P24" s="211"/>
      <c r="Q24" s="212"/>
      <c r="R24" s="213"/>
    </row>
    <row r="25" spans="1:18" s="50" customFormat="1" ht="9.6" customHeight="1">
      <c r="A25" s="215">
        <v>10</v>
      </c>
      <c r="B25" s="202" t="str">
        <f>IF($D25="","",VLOOKUP($D25,'Boys Si Qual Draw Prep'!$A$7:$P$38,15))</f>
        <v/>
      </c>
      <c r="C25" s="202" t="str">
        <f>IF($D25="","",VLOOKUP($D25,'Boys Si Qual Draw Prep'!$A$7:$P$38,16))</f>
        <v/>
      </c>
      <c r="D25" s="203"/>
      <c r="E25" s="223" t="str">
        <f>UPPER(IF($D25="","",VLOOKUP($D25,'Boys Si Qual Draw Prep'!$A$7:$P$38,2)))</f>
        <v/>
      </c>
      <c r="F25" s="223" t="str">
        <f>IF($D25="","",VLOOKUP($D25,'Boys Si Qual Draw Prep'!$A$7:$P$38,3))</f>
        <v/>
      </c>
      <c r="G25" s="223"/>
      <c r="H25" s="223" t="str">
        <f>IF($D25="","",VLOOKUP($D25,'Boys Si Qual Draw Prep'!$A$7:$P$38,4))</f>
        <v/>
      </c>
      <c r="I25" s="224"/>
      <c r="J25" s="205"/>
      <c r="K25" s="225"/>
      <c r="L25" s="205"/>
      <c r="M25" s="230"/>
      <c r="N25" s="230"/>
      <c r="O25" s="230"/>
      <c r="P25" s="211"/>
      <c r="Q25" s="212"/>
      <c r="R25" s="213"/>
    </row>
    <row r="26" spans="1:18" s="50" customFormat="1" ht="9.6" customHeight="1">
      <c r="A26" s="215"/>
      <c r="B26" s="216"/>
      <c r="C26" s="216"/>
      <c r="D26" s="226"/>
      <c r="E26" s="217"/>
      <c r="F26" s="217"/>
      <c r="G26" s="218"/>
      <c r="H26" s="217"/>
      <c r="I26" s="227"/>
      <c r="J26" s="219" t="s">
        <v>15</v>
      </c>
      <c r="K26" s="228"/>
      <c r="L26" s="221" t="str">
        <f>UPPER(IF(OR(K26="a",K26="as"),J24,IF(OR(K26="b",K26="bs"),J28,)))</f>
        <v/>
      </c>
      <c r="M26" s="229"/>
      <c r="N26" s="230"/>
      <c r="O26" s="230"/>
      <c r="P26" s="211"/>
      <c r="Q26" s="212"/>
      <c r="R26" s="213"/>
    </row>
    <row r="27" spans="1:18" s="50" customFormat="1" ht="9.6" customHeight="1">
      <c r="A27" s="215">
        <v>11</v>
      </c>
      <c r="B27" s="202" t="str">
        <f>IF($D27="","",VLOOKUP($D27,'Boys Si Qual Draw Prep'!$A$7:$P$38,15))</f>
        <v/>
      </c>
      <c r="C27" s="202" t="str">
        <f>IF($D27="","",VLOOKUP($D27,'Boys Si Qual Draw Prep'!$A$7:$P$38,16))</f>
        <v/>
      </c>
      <c r="D27" s="203"/>
      <c r="E27" s="223" t="str">
        <f>UPPER(IF($D27="","",VLOOKUP($D27,'Boys Si Qual Draw Prep'!$A$7:$P$38,2)))</f>
        <v/>
      </c>
      <c r="F27" s="223" t="str">
        <f>IF($D27="","",VLOOKUP($D27,'Boys Si Qual Draw Prep'!$A$7:$P$38,3))</f>
        <v/>
      </c>
      <c r="G27" s="223"/>
      <c r="H27" s="223" t="str">
        <f>IF($D27="","",VLOOKUP($D27,'Boys Si Qual Draw Prep'!$A$7:$P$38,4))</f>
        <v/>
      </c>
      <c r="I27" s="206"/>
      <c r="J27" s="205"/>
      <c r="K27" s="231"/>
      <c r="L27" s="205"/>
      <c r="M27" s="232"/>
      <c r="N27" s="230"/>
      <c r="O27" s="230"/>
      <c r="P27" s="211"/>
      <c r="Q27" s="212"/>
      <c r="R27" s="213"/>
    </row>
    <row r="28" spans="1:18" s="50" customFormat="1" ht="9.6" customHeight="1">
      <c r="A28" s="241"/>
      <c r="B28" s="216"/>
      <c r="C28" s="216"/>
      <c r="D28" s="226"/>
      <c r="E28" s="217"/>
      <c r="F28" s="217"/>
      <c r="G28" s="218"/>
      <c r="H28" s="219" t="s">
        <v>15</v>
      </c>
      <c r="I28" s="220"/>
      <c r="J28" s="221" t="str">
        <f>UPPER(IF(OR(I28="a",I28="as"),E27,IF(OR(I28="b",I28="bs"),E29,)))</f>
        <v/>
      </c>
      <c r="K28" s="233"/>
      <c r="L28" s="205"/>
      <c r="M28" s="232"/>
      <c r="N28" s="230"/>
      <c r="O28" s="230"/>
      <c r="P28" s="211"/>
      <c r="Q28" s="212"/>
      <c r="R28" s="213"/>
    </row>
    <row r="29" spans="1:18" s="50" customFormat="1" ht="9.6" customHeight="1">
      <c r="A29" s="215">
        <v>12</v>
      </c>
      <c r="B29" s="202" t="str">
        <f>IF($D29="","",VLOOKUP($D29,'Boys Si Qual Draw Prep'!$A$7:$P$38,15))</f>
        <v/>
      </c>
      <c r="C29" s="202" t="str">
        <f>IF($D29="","",VLOOKUP($D29,'Boys Si Qual Draw Prep'!$A$7:$P$38,16))</f>
        <v/>
      </c>
      <c r="D29" s="203"/>
      <c r="E29" s="223" t="str">
        <f>UPPER(IF($D29="","",VLOOKUP($D29,'Boys Si Qual Draw Prep'!$A$7:$P$38,2)))</f>
        <v/>
      </c>
      <c r="F29" s="223" t="str">
        <f>IF($D29="","",VLOOKUP($D29,'Boys Si Qual Draw Prep'!$A$7:$P$38,3))</f>
        <v/>
      </c>
      <c r="G29" s="223"/>
      <c r="H29" s="223" t="str">
        <f>IF($D29="","",VLOOKUP($D29,'Boys Si Qual Draw Prep'!$A$7:$P$38,4))</f>
        <v/>
      </c>
      <c r="I29" s="234"/>
      <c r="J29" s="205"/>
      <c r="K29" s="205"/>
      <c r="L29" s="205"/>
      <c r="M29" s="232"/>
      <c r="N29" s="230"/>
      <c r="O29" s="230"/>
      <c r="P29" s="211"/>
      <c r="Q29" s="212"/>
      <c r="R29" s="213"/>
    </row>
    <row r="30" spans="1:18" s="50" customFormat="1" ht="9.6" customHeight="1">
      <c r="A30" s="215"/>
      <c r="B30" s="216"/>
      <c r="C30" s="216"/>
      <c r="D30" s="226"/>
      <c r="E30" s="205"/>
      <c r="F30" s="205"/>
      <c r="G30" s="68"/>
      <c r="H30" s="235"/>
      <c r="I30" s="227"/>
      <c r="J30" s="205"/>
      <c r="K30" s="205"/>
      <c r="L30" s="219" t="s">
        <v>15</v>
      </c>
      <c r="M30" s="228"/>
      <c r="N30" s="221" t="str">
        <f>UPPER(IF(OR(M30="a",M30="as"),L26,IF(OR(M30="b",M30="bs"),L34,)))</f>
        <v/>
      </c>
      <c r="O30" s="229"/>
      <c r="P30" s="211"/>
      <c r="Q30" s="212"/>
      <c r="R30" s="213"/>
    </row>
    <row r="31" spans="1:18" s="50" customFormat="1" ht="9.6" customHeight="1">
      <c r="A31" s="215">
        <v>13</v>
      </c>
      <c r="B31" s="202" t="str">
        <f>IF($D31="","",VLOOKUP($D31,'Boys Si Qual Draw Prep'!$A$7:$P$38,15))</f>
        <v/>
      </c>
      <c r="C31" s="202" t="str">
        <f>IF($D31="","",VLOOKUP($D31,'Boys Si Qual Draw Prep'!$A$7:$P$38,16))</f>
        <v/>
      </c>
      <c r="D31" s="203"/>
      <c r="E31" s="223" t="str">
        <f>UPPER(IF($D31="","",VLOOKUP($D31,'Boys Si Qual Draw Prep'!$A$7:$P$38,2)))</f>
        <v/>
      </c>
      <c r="F31" s="223" t="str">
        <f>IF($D31="","",VLOOKUP($D31,'Boys Si Qual Draw Prep'!$A$7:$P$38,3))</f>
        <v/>
      </c>
      <c r="G31" s="223"/>
      <c r="H31" s="223" t="str">
        <f>IF($D31="","",VLOOKUP($D31,'Boys Si Qual Draw Prep'!$A$7:$P$38,4))</f>
        <v/>
      </c>
      <c r="I31" s="236"/>
      <c r="J31" s="205"/>
      <c r="K31" s="205"/>
      <c r="L31" s="205"/>
      <c r="M31" s="232"/>
      <c r="N31" s="205"/>
      <c r="O31" s="230"/>
      <c r="P31" s="211"/>
      <c r="Q31" s="212"/>
      <c r="R31" s="213"/>
    </row>
    <row r="32" spans="1:18" s="50" customFormat="1" ht="9.6" customHeight="1">
      <c r="A32" s="215"/>
      <c r="B32" s="216"/>
      <c r="C32" s="216"/>
      <c r="D32" s="226"/>
      <c r="E32" s="217"/>
      <c r="F32" s="217"/>
      <c r="G32" s="218"/>
      <c r="H32" s="219" t="s">
        <v>15</v>
      </c>
      <c r="I32" s="220"/>
      <c r="J32" s="221" t="str">
        <f>UPPER(IF(OR(I32="a",I32="as"),E31,IF(OR(I32="b",I32="bs"),E33,)))</f>
        <v/>
      </c>
      <c r="K32" s="221"/>
      <c r="L32" s="205"/>
      <c r="M32" s="232"/>
      <c r="N32" s="230"/>
      <c r="O32" s="230"/>
      <c r="P32" s="211"/>
      <c r="Q32" s="212"/>
      <c r="R32" s="213"/>
    </row>
    <row r="33" spans="1:18" s="50" customFormat="1" ht="9.6" customHeight="1">
      <c r="A33" s="215">
        <v>14</v>
      </c>
      <c r="B33" s="202" t="str">
        <f>IF($D33="","",VLOOKUP($D33,'Boys Si Qual Draw Prep'!$A$7:$P$38,15))</f>
        <v/>
      </c>
      <c r="C33" s="202" t="str">
        <f>IF($D33="","",VLOOKUP($D33,'Boys Si Qual Draw Prep'!$A$7:$P$38,16))</f>
        <v/>
      </c>
      <c r="D33" s="203"/>
      <c r="E33" s="223" t="str">
        <f>UPPER(IF($D33="","",VLOOKUP($D33,'Boys Si Qual Draw Prep'!$A$7:$P$38,2)))</f>
        <v/>
      </c>
      <c r="F33" s="223" t="str">
        <f>IF($D33="","",VLOOKUP($D33,'Boys Si Qual Draw Prep'!$A$7:$P$38,3))</f>
        <v/>
      </c>
      <c r="G33" s="223"/>
      <c r="H33" s="223" t="str">
        <f>IF($D33="","",VLOOKUP($D33,'Boys Si Qual Draw Prep'!$A$7:$P$38,4))</f>
        <v/>
      </c>
      <c r="I33" s="224"/>
      <c r="J33" s="205"/>
      <c r="K33" s="225"/>
      <c r="L33" s="205"/>
      <c r="M33" s="232"/>
      <c r="N33" s="230"/>
      <c r="O33" s="230"/>
      <c r="P33" s="211"/>
      <c r="Q33" s="212"/>
      <c r="R33" s="213"/>
    </row>
    <row r="34" spans="1:18" s="50" customFormat="1" ht="9.6" customHeight="1">
      <c r="A34" s="215"/>
      <c r="B34" s="216"/>
      <c r="C34" s="216"/>
      <c r="D34" s="226"/>
      <c r="E34" s="217"/>
      <c r="F34" s="217"/>
      <c r="G34" s="218"/>
      <c r="H34" s="205"/>
      <c r="I34" s="227"/>
      <c r="J34" s="219" t="s">
        <v>15</v>
      </c>
      <c r="K34" s="228"/>
      <c r="L34" s="221" t="str">
        <f>UPPER(IF(OR(K34="a",K34="as"),J32,IF(OR(K34="b",K34="bs"),J36,)))</f>
        <v/>
      </c>
      <c r="M34" s="238"/>
      <c r="N34" s="230"/>
      <c r="O34" s="230"/>
      <c r="P34" s="211"/>
      <c r="Q34" s="212"/>
      <c r="R34" s="213"/>
    </row>
    <row r="35" spans="1:18" s="50" customFormat="1" ht="9.6" customHeight="1">
      <c r="A35" s="215">
        <v>15</v>
      </c>
      <c r="B35" s="202" t="str">
        <f>IF($D35="","",VLOOKUP($D35,'Boys Si Qual Draw Prep'!$A$7:$P$38,15))</f>
        <v/>
      </c>
      <c r="C35" s="202" t="str">
        <f>IF($D35="","",VLOOKUP($D35,'Boys Si Qual Draw Prep'!$A$7:$P$38,16))</f>
        <v/>
      </c>
      <c r="D35" s="203"/>
      <c r="E35" s="223" t="str">
        <f>UPPER(IF($D35="","",VLOOKUP($D35,'Boys Si Qual Draw Prep'!$A$7:$P$38,2)))</f>
        <v/>
      </c>
      <c r="F35" s="223" t="str">
        <f>IF($D35="","",VLOOKUP($D35,'Boys Si Qual Draw Prep'!$A$7:$P$38,3))</f>
        <v/>
      </c>
      <c r="G35" s="223"/>
      <c r="H35" s="223" t="str">
        <f>IF($D35="","",VLOOKUP($D35,'Boys Si Qual Draw Prep'!$A$7:$P$38,4))</f>
        <v/>
      </c>
      <c r="I35" s="206"/>
      <c r="J35" s="205"/>
      <c r="K35" s="231"/>
      <c r="L35" s="205"/>
      <c r="M35" s="230"/>
      <c r="N35" s="230"/>
      <c r="O35" s="230"/>
      <c r="P35" s="211"/>
      <c r="Q35" s="212"/>
      <c r="R35" s="213"/>
    </row>
    <row r="36" spans="1:18" s="50" customFormat="1" ht="9.6" customHeight="1">
      <c r="A36" s="215"/>
      <c r="B36" s="216"/>
      <c r="C36" s="216"/>
      <c r="D36" s="216"/>
      <c r="E36" s="217"/>
      <c r="F36" s="217"/>
      <c r="G36" s="218"/>
      <c r="H36" s="219" t="s">
        <v>15</v>
      </c>
      <c r="I36" s="220"/>
      <c r="J36" s="221" t="str">
        <f>UPPER(IF(OR(I36="a",I36="as"),E35,IF(OR(I36="b",I36="bs"),E37,)))</f>
        <v/>
      </c>
      <c r="K36" s="233"/>
      <c r="L36" s="205"/>
      <c r="M36" s="230"/>
      <c r="N36" s="230"/>
      <c r="O36" s="230"/>
      <c r="P36" s="211"/>
      <c r="Q36" s="212"/>
      <c r="R36" s="213"/>
    </row>
    <row r="37" spans="1:18" s="50" customFormat="1" ht="9.6" customHeight="1">
      <c r="A37" s="200">
        <v>16</v>
      </c>
      <c r="B37" s="202" t="str">
        <f>IF($D37="","",VLOOKUP($D37,'Boys Si Qual Draw Prep'!$A$7:$P$38,15))</f>
        <v/>
      </c>
      <c r="C37" s="202" t="str">
        <f>IF($D37="","",VLOOKUP($D37,'Boys Si Qual Draw Prep'!$A$7:$P$38,16))</f>
        <v/>
      </c>
      <c r="D37" s="203"/>
      <c r="E37" s="204" t="str">
        <f>UPPER(IF($D37="","",VLOOKUP($D37,'Boys Si Qual Draw Prep'!$A$7:$P$38,2)))</f>
        <v/>
      </c>
      <c r="F37" s="204" t="str">
        <f>IF($D37="","",VLOOKUP($D37,'Boys Si Qual Draw Prep'!$A$7:$P$38,3))</f>
        <v/>
      </c>
      <c r="G37" s="204"/>
      <c r="H37" s="204" t="str">
        <f>IF($D37="","",VLOOKUP($D37,'Boys Si Qual Draw Prep'!$A$7:$P$38,4))</f>
        <v/>
      </c>
      <c r="I37" s="234"/>
      <c r="J37" s="205"/>
      <c r="K37" s="205"/>
      <c r="L37" s="205"/>
      <c r="M37" s="230"/>
      <c r="N37" s="230"/>
      <c r="O37" s="230"/>
      <c r="P37" s="211"/>
      <c r="Q37" s="212"/>
      <c r="R37" s="213"/>
    </row>
    <row r="38" spans="1:18" s="50" customFormat="1" ht="9.6" customHeight="1">
      <c r="A38" s="215"/>
      <c r="B38" s="216"/>
      <c r="C38" s="216"/>
      <c r="D38" s="216"/>
      <c r="E38" s="217"/>
      <c r="F38" s="217"/>
      <c r="G38" s="218"/>
      <c r="H38" s="217"/>
      <c r="I38" s="227"/>
      <c r="J38" s="205"/>
      <c r="K38" s="205"/>
      <c r="L38" s="205"/>
      <c r="M38" s="230"/>
      <c r="N38" s="230"/>
      <c r="O38" s="230"/>
      <c r="P38" s="211"/>
      <c r="Q38" s="212"/>
      <c r="R38" s="213"/>
    </row>
    <row r="39" spans="1:18" s="50" customFormat="1" ht="9.6" customHeight="1">
      <c r="A39" s="200">
        <v>17</v>
      </c>
      <c r="B39" s="202" t="str">
        <f>IF($D39="","",VLOOKUP($D39,'Boys Si Qual Draw Prep'!$A$7:$P$38,15))</f>
        <v/>
      </c>
      <c r="C39" s="202" t="str">
        <f>IF($D39="","",VLOOKUP($D39,'Boys Si Qual Draw Prep'!$A$7:$P$38,16))</f>
        <v/>
      </c>
      <c r="D39" s="203"/>
      <c r="E39" s="204" t="str">
        <f>UPPER(IF($D39="","",VLOOKUP($D39,'Boys Si Qual Draw Prep'!$A$7:$P$38,2)))</f>
        <v/>
      </c>
      <c r="F39" s="204" t="str">
        <f>IF($D39="","",VLOOKUP($D39,'Boys Si Qual Draw Prep'!$A$7:$P$38,3))</f>
        <v/>
      </c>
      <c r="G39" s="204"/>
      <c r="H39" s="204" t="str">
        <f>IF($D39="","",VLOOKUP($D39,'Boys Si Qual Draw Prep'!$A$7:$P$38,4))</f>
        <v/>
      </c>
      <c r="I39" s="206"/>
      <c r="J39" s="205"/>
      <c r="K39" s="205"/>
      <c r="L39" s="205"/>
      <c r="M39" s="230"/>
      <c r="N39" s="230"/>
      <c r="O39" s="230"/>
      <c r="P39" s="357"/>
      <c r="Q39" s="212"/>
      <c r="R39" s="213"/>
    </row>
    <row r="40" spans="1:18" s="50" customFormat="1" ht="9.6" customHeight="1">
      <c r="A40" s="215"/>
      <c r="B40" s="216"/>
      <c r="C40" s="216"/>
      <c r="D40" s="216"/>
      <c r="E40" s="217"/>
      <c r="F40" s="217"/>
      <c r="G40" s="218"/>
      <c r="H40" s="219" t="s">
        <v>15</v>
      </c>
      <c r="I40" s="220"/>
      <c r="J40" s="221" t="str">
        <f>UPPER(IF(OR(I40="a",I40="as"),E39,IF(OR(I40="b",I40="bs"),E41,)))</f>
        <v/>
      </c>
      <c r="K40" s="221"/>
      <c r="L40" s="205"/>
      <c r="M40" s="230"/>
      <c r="N40" s="230"/>
      <c r="O40" s="230"/>
      <c r="P40" s="359"/>
      <c r="Q40" s="360"/>
      <c r="R40" s="213"/>
    </row>
    <row r="41" spans="1:18" s="50" customFormat="1" ht="9.6" customHeight="1">
      <c r="A41" s="215">
        <v>18</v>
      </c>
      <c r="B41" s="202" t="str">
        <f>IF($D41="","",VLOOKUP($D41,'Boys Si Qual Draw Prep'!$A$7:$P$38,15))</f>
        <v/>
      </c>
      <c r="C41" s="202" t="str">
        <f>IF($D41="","",VLOOKUP($D41,'Boys Si Qual Draw Prep'!$A$7:$P$38,16))</f>
        <v/>
      </c>
      <c r="D41" s="203"/>
      <c r="E41" s="223" t="str">
        <f>UPPER(IF($D41="","",VLOOKUP($D41,'Boys Si Qual Draw Prep'!$A$7:$P$38,2)))</f>
        <v/>
      </c>
      <c r="F41" s="223" t="str">
        <f>IF($D41="","",VLOOKUP($D41,'Boys Si Qual Draw Prep'!$A$7:$P$38,3))</f>
        <v/>
      </c>
      <c r="G41" s="223"/>
      <c r="H41" s="223" t="str">
        <f>IF($D41="","",VLOOKUP($D41,'Boys Si Qual Draw Prep'!$A$7:$P$38,4))</f>
        <v/>
      </c>
      <c r="I41" s="224"/>
      <c r="J41" s="205"/>
      <c r="K41" s="225"/>
      <c r="L41" s="205"/>
      <c r="M41" s="230"/>
      <c r="N41" s="230"/>
      <c r="O41" s="230"/>
      <c r="P41" s="211"/>
      <c r="Q41" s="212"/>
      <c r="R41" s="213"/>
    </row>
    <row r="42" spans="1:18" s="50" customFormat="1" ht="9.6" customHeight="1">
      <c r="A42" s="215"/>
      <c r="B42" s="216"/>
      <c r="C42" s="216"/>
      <c r="D42" s="226"/>
      <c r="E42" s="217"/>
      <c r="F42" s="217"/>
      <c r="G42" s="218"/>
      <c r="H42" s="217"/>
      <c r="I42" s="227"/>
      <c r="J42" s="219" t="s">
        <v>15</v>
      </c>
      <c r="K42" s="228"/>
      <c r="L42" s="221" t="str">
        <f>UPPER(IF(OR(K42="a",K42="as"),J40,IF(OR(K42="b",K42="bs"),J44,)))</f>
        <v/>
      </c>
      <c r="M42" s="229"/>
      <c r="N42" s="230"/>
      <c r="O42" s="230"/>
      <c r="P42" s="211"/>
      <c r="Q42" s="212"/>
      <c r="R42" s="213"/>
    </row>
    <row r="43" spans="1:18" s="50" customFormat="1" ht="9.6" customHeight="1">
      <c r="A43" s="215">
        <v>19</v>
      </c>
      <c r="B43" s="202" t="str">
        <f>IF($D43="","",VLOOKUP($D43,'Boys Si Qual Draw Prep'!$A$7:$P$38,15))</f>
        <v/>
      </c>
      <c r="C43" s="202" t="str">
        <f>IF($D43="","",VLOOKUP($D43,'Boys Si Qual Draw Prep'!$A$7:$P$38,16))</f>
        <v/>
      </c>
      <c r="D43" s="203"/>
      <c r="E43" s="223" t="str">
        <f>UPPER(IF($D43="","",VLOOKUP($D43,'Boys Si Qual Draw Prep'!$A$7:$P$38,2)))</f>
        <v/>
      </c>
      <c r="F43" s="223" t="str">
        <f>IF($D43="","",VLOOKUP($D43,'Boys Si Qual Draw Prep'!$A$7:$P$38,3))</f>
        <v/>
      </c>
      <c r="G43" s="223"/>
      <c r="H43" s="223" t="str">
        <f>IF($D43="","",VLOOKUP($D43,'Boys Si Qual Draw Prep'!$A$7:$P$38,4))</f>
        <v/>
      </c>
      <c r="I43" s="206"/>
      <c r="J43" s="205"/>
      <c r="K43" s="231"/>
      <c r="L43" s="205"/>
      <c r="M43" s="232"/>
      <c r="N43" s="230"/>
      <c r="O43" s="230"/>
      <c r="P43" s="211"/>
      <c r="Q43" s="212"/>
      <c r="R43" s="213"/>
    </row>
    <row r="44" spans="1:18" s="50" customFormat="1" ht="9.6" customHeight="1">
      <c r="A44" s="215"/>
      <c r="B44" s="216"/>
      <c r="C44" s="216"/>
      <c r="D44" s="226"/>
      <c r="E44" s="217"/>
      <c r="F44" s="217"/>
      <c r="G44" s="218"/>
      <c r="H44" s="219" t="s">
        <v>15</v>
      </c>
      <c r="I44" s="220"/>
      <c r="J44" s="221" t="str">
        <f>UPPER(IF(OR(I44="a",I44="as"),E43,IF(OR(I44="b",I44="bs"),E45,)))</f>
        <v/>
      </c>
      <c r="K44" s="233"/>
      <c r="L44" s="205"/>
      <c r="M44" s="232"/>
      <c r="N44" s="230"/>
      <c r="O44" s="230"/>
      <c r="P44" s="211"/>
      <c r="Q44" s="212"/>
      <c r="R44" s="213"/>
    </row>
    <row r="45" spans="1:18" s="50" customFormat="1" ht="9.6" customHeight="1">
      <c r="A45" s="215">
        <v>20</v>
      </c>
      <c r="B45" s="202" t="str">
        <f>IF($D45="","",VLOOKUP($D45,'Boys Si Qual Draw Prep'!$A$7:$P$38,15))</f>
        <v/>
      </c>
      <c r="C45" s="202" t="str">
        <f>IF($D45="","",VLOOKUP($D45,'Boys Si Qual Draw Prep'!$A$7:$P$38,16))</f>
        <v/>
      </c>
      <c r="D45" s="203"/>
      <c r="E45" s="223" t="str">
        <f>UPPER(IF($D45="","",VLOOKUP($D45,'Boys Si Qual Draw Prep'!$A$7:$P$38,2)))</f>
        <v/>
      </c>
      <c r="F45" s="223" t="str">
        <f>IF($D45="","",VLOOKUP($D45,'Boys Si Qual Draw Prep'!$A$7:$P$38,3))</f>
        <v/>
      </c>
      <c r="G45" s="223"/>
      <c r="H45" s="223" t="str">
        <f>IF($D45="","",VLOOKUP($D45,'Boys Si Qual Draw Prep'!$A$7:$P$38,4))</f>
        <v/>
      </c>
      <c r="I45" s="234"/>
      <c r="J45" s="205"/>
      <c r="K45" s="205"/>
      <c r="L45" s="205"/>
      <c r="M45" s="232"/>
      <c r="N45" s="230"/>
      <c r="O45" s="230"/>
      <c r="P45" s="211"/>
      <c r="Q45" s="212"/>
      <c r="R45" s="213"/>
    </row>
    <row r="46" spans="1:18" s="50" customFormat="1" ht="9.6" customHeight="1">
      <c r="A46" s="215"/>
      <c r="B46" s="216"/>
      <c r="C46" s="216"/>
      <c r="D46" s="226"/>
      <c r="E46" s="205"/>
      <c r="F46" s="205"/>
      <c r="G46" s="68"/>
      <c r="H46" s="235"/>
      <c r="I46" s="227"/>
      <c r="J46" s="205"/>
      <c r="K46" s="205"/>
      <c r="L46" s="219" t="s">
        <v>15</v>
      </c>
      <c r="M46" s="228"/>
      <c r="N46" s="221" t="str">
        <f>UPPER(IF(OR(M46="a",M46="as"),L42,IF(OR(M46="b",M46="bs"),L50,)))</f>
        <v/>
      </c>
      <c r="O46" s="229"/>
      <c r="P46" s="211"/>
      <c r="Q46" s="212"/>
      <c r="R46" s="213"/>
    </row>
    <row r="47" spans="1:18" s="50" customFormat="1" ht="9.6" customHeight="1">
      <c r="A47" s="215">
        <v>21</v>
      </c>
      <c r="B47" s="202" t="str">
        <f>IF($D47="","",VLOOKUP($D47,'Boys Si Qual Draw Prep'!$A$7:$P$38,15))</f>
        <v/>
      </c>
      <c r="C47" s="202" t="str">
        <f>IF($D47="","",VLOOKUP($D47,'Boys Si Qual Draw Prep'!$A$7:$P$38,16))</f>
        <v/>
      </c>
      <c r="D47" s="203"/>
      <c r="E47" s="223" t="str">
        <f>UPPER(IF($D47="","",VLOOKUP($D47,'Boys Si Qual Draw Prep'!$A$7:$P$38,2)))</f>
        <v/>
      </c>
      <c r="F47" s="223" t="str">
        <f>IF($D47="","",VLOOKUP($D47,'Boys Si Qual Draw Prep'!$A$7:$P$38,3))</f>
        <v/>
      </c>
      <c r="G47" s="223"/>
      <c r="H47" s="223" t="str">
        <f>IF($D47="","",VLOOKUP($D47,'Boys Si Qual Draw Prep'!$A$7:$P$38,4))</f>
        <v/>
      </c>
      <c r="I47" s="236"/>
      <c r="J47" s="205"/>
      <c r="K47" s="205"/>
      <c r="L47" s="205"/>
      <c r="M47" s="232"/>
      <c r="N47" s="205"/>
      <c r="O47" s="230"/>
      <c r="P47" s="211"/>
      <c r="Q47" s="212"/>
      <c r="R47" s="213"/>
    </row>
    <row r="48" spans="1:18" s="50" customFormat="1" ht="9.6" customHeight="1">
      <c r="A48" s="215"/>
      <c r="B48" s="216"/>
      <c r="C48" s="216"/>
      <c r="D48" s="226"/>
      <c r="E48" s="217"/>
      <c r="F48" s="217"/>
      <c r="G48" s="218"/>
      <c r="H48" s="219" t="s">
        <v>15</v>
      </c>
      <c r="I48" s="220"/>
      <c r="J48" s="221" t="str">
        <f>UPPER(IF(OR(I48="a",I48="as"),E47,IF(OR(I48="b",I48="bs"),E49,)))</f>
        <v/>
      </c>
      <c r="K48" s="221"/>
      <c r="L48" s="205"/>
      <c r="M48" s="232"/>
      <c r="N48" s="230"/>
      <c r="O48" s="230"/>
      <c r="P48" s="211"/>
      <c r="Q48" s="212"/>
      <c r="R48" s="213"/>
    </row>
    <row r="49" spans="1:18" s="50" customFormat="1" ht="9.6" customHeight="1">
      <c r="A49" s="215">
        <v>22</v>
      </c>
      <c r="B49" s="202" t="str">
        <f>IF($D49="","",VLOOKUP($D49,'Boys Si Qual Draw Prep'!$A$7:$P$38,15))</f>
        <v/>
      </c>
      <c r="C49" s="202" t="str">
        <f>IF($D49="","",VLOOKUP($D49,'Boys Si Qual Draw Prep'!$A$7:$P$38,16))</f>
        <v/>
      </c>
      <c r="D49" s="203"/>
      <c r="E49" s="223" t="str">
        <f>UPPER(IF($D49="","",VLOOKUP($D49,'Boys Si Qual Draw Prep'!$A$7:$P$38,2)))</f>
        <v/>
      </c>
      <c r="F49" s="223" t="str">
        <f>IF($D49="","",VLOOKUP($D49,'Boys Si Qual Draw Prep'!$A$7:$P$38,3))</f>
        <v/>
      </c>
      <c r="G49" s="223"/>
      <c r="H49" s="223" t="str">
        <f>IF($D49="","",VLOOKUP($D49,'Boys Si Qual Draw Prep'!$A$7:$P$38,4))</f>
        <v/>
      </c>
      <c r="I49" s="224"/>
      <c r="J49" s="205"/>
      <c r="K49" s="225"/>
      <c r="L49" s="205"/>
      <c r="M49" s="232"/>
      <c r="N49" s="230"/>
      <c r="O49" s="230"/>
      <c r="P49" s="211"/>
      <c r="Q49" s="212"/>
      <c r="R49" s="213"/>
    </row>
    <row r="50" spans="1:18" s="50" customFormat="1" ht="9.6" customHeight="1">
      <c r="A50" s="215"/>
      <c r="B50" s="216"/>
      <c r="C50" s="216"/>
      <c r="D50" s="226"/>
      <c r="E50" s="217"/>
      <c r="F50" s="217"/>
      <c r="G50" s="218"/>
      <c r="H50" s="205"/>
      <c r="I50" s="227"/>
      <c r="J50" s="219" t="s">
        <v>15</v>
      </c>
      <c r="K50" s="228"/>
      <c r="L50" s="221" t="str">
        <f>UPPER(IF(OR(K50="a",K50="as"),J48,IF(OR(K50="b",K50="bs"),J52,)))</f>
        <v/>
      </c>
      <c r="M50" s="238"/>
      <c r="N50" s="230"/>
      <c r="O50" s="230"/>
      <c r="P50" s="211"/>
      <c r="Q50" s="212"/>
      <c r="R50" s="213"/>
    </row>
    <row r="51" spans="1:18" s="50" customFormat="1" ht="9.6" customHeight="1">
      <c r="A51" s="215">
        <v>23</v>
      </c>
      <c r="B51" s="202" t="str">
        <f>IF($D51="","",VLOOKUP($D51,'Boys Si Qual Draw Prep'!$A$7:$P$38,15))</f>
        <v/>
      </c>
      <c r="C51" s="202" t="str">
        <f>IF($D51="","",VLOOKUP($D51,'Boys Si Qual Draw Prep'!$A$7:$P$38,16))</f>
        <v/>
      </c>
      <c r="D51" s="203"/>
      <c r="E51" s="223" t="str">
        <f>UPPER(IF($D51="","",VLOOKUP($D51,'Boys Si Qual Draw Prep'!$A$7:$P$38,2)))</f>
        <v/>
      </c>
      <c r="F51" s="223" t="str">
        <f>IF($D51="","",VLOOKUP($D51,'Boys Si Qual Draw Prep'!$A$7:$P$38,3))</f>
        <v/>
      </c>
      <c r="G51" s="223"/>
      <c r="H51" s="223" t="str">
        <f>IF($D51="","",VLOOKUP($D51,'Boys Si Qual Draw Prep'!$A$7:$P$38,4))</f>
        <v/>
      </c>
      <c r="I51" s="206"/>
      <c r="J51" s="205"/>
      <c r="K51" s="231"/>
      <c r="L51" s="205"/>
      <c r="M51" s="230"/>
      <c r="N51" s="230"/>
      <c r="O51" s="230"/>
      <c r="P51" s="211"/>
      <c r="Q51" s="212"/>
      <c r="R51" s="213"/>
    </row>
    <row r="52" spans="1:18" s="50" customFormat="1" ht="9.6" customHeight="1">
      <c r="A52" s="215"/>
      <c r="B52" s="216"/>
      <c r="C52" s="216"/>
      <c r="D52" s="216"/>
      <c r="E52" s="217"/>
      <c r="F52" s="217"/>
      <c r="G52" s="218"/>
      <c r="H52" s="219" t="s">
        <v>15</v>
      </c>
      <c r="I52" s="220"/>
      <c r="J52" s="221" t="str">
        <f>UPPER(IF(OR(I52="a",I52="as"),E51,IF(OR(I52="b",I52="bs"),E53,)))</f>
        <v/>
      </c>
      <c r="K52" s="233"/>
      <c r="L52" s="205"/>
      <c r="M52" s="230"/>
      <c r="N52" s="230"/>
      <c r="O52" s="230"/>
      <c r="P52" s="211"/>
      <c r="Q52" s="212"/>
      <c r="R52" s="213"/>
    </row>
    <row r="53" spans="1:18" s="50" customFormat="1" ht="9.6" customHeight="1">
      <c r="A53" s="200">
        <v>24</v>
      </c>
      <c r="B53" s="202" t="str">
        <f>IF($D53="","",VLOOKUP($D53,'Boys Si Qual Draw Prep'!$A$7:$P$38,15))</f>
        <v/>
      </c>
      <c r="C53" s="202" t="str">
        <f>IF($D53="","",VLOOKUP($D53,'Boys Si Qual Draw Prep'!$A$7:$P$38,16))</f>
        <v/>
      </c>
      <c r="D53" s="203"/>
      <c r="E53" s="204" t="str">
        <f>UPPER(IF($D53="","",VLOOKUP($D53,'Boys Si Qual Draw Prep'!$A$7:$P$38,2)))</f>
        <v/>
      </c>
      <c r="F53" s="204" t="str">
        <f>IF($D53="","",VLOOKUP($D53,'Boys Si Qual Draw Prep'!$A$7:$P$38,3))</f>
        <v/>
      </c>
      <c r="G53" s="204"/>
      <c r="H53" s="204" t="str">
        <f>IF($D53="","",VLOOKUP($D53,'Boys Si Qual Draw Prep'!$A$7:$P$38,4))</f>
        <v/>
      </c>
      <c r="I53" s="234"/>
      <c r="J53" s="205"/>
      <c r="K53" s="205"/>
      <c r="L53" s="205"/>
      <c r="M53" s="230"/>
      <c r="N53" s="230"/>
      <c r="O53" s="230"/>
      <c r="P53" s="211"/>
      <c r="Q53" s="212"/>
      <c r="R53" s="213"/>
    </row>
    <row r="54" spans="1:18" s="50" customFormat="1" ht="9.6" customHeight="1">
      <c r="A54" s="215"/>
      <c r="B54" s="216"/>
      <c r="C54" s="216"/>
      <c r="D54" s="216"/>
      <c r="E54" s="235"/>
      <c r="F54" s="235"/>
      <c r="G54" s="239"/>
      <c r="H54" s="235"/>
      <c r="I54" s="227"/>
      <c r="J54" s="205"/>
      <c r="K54" s="205"/>
      <c r="L54" s="205"/>
      <c r="M54" s="230"/>
      <c r="N54" s="230"/>
      <c r="O54" s="230"/>
      <c r="P54" s="211"/>
      <c r="Q54" s="212"/>
      <c r="R54" s="213"/>
    </row>
    <row r="55" spans="1:18" s="50" customFormat="1" ht="9.6" customHeight="1">
      <c r="A55" s="200">
        <v>25</v>
      </c>
      <c r="B55" s="202" t="str">
        <f>IF($D55="","",VLOOKUP($D55,'Boys Si Qual Draw Prep'!$A$7:$P$38,15))</f>
        <v/>
      </c>
      <c r="C55" s="202" t="str">
        <f>IF($D55="","",VLOOKUP($D55,'Boys Si Qual Draw Prep'!$A$7:$P$38,16))</f>
        <v/>
      </c>
      <c r="D55" s="203"/>
      <c r="E55" s="204" t="str">
        <f>UPPER(IF($D55="","",VLOOKUP($D55,'Boys Si Qual Draw Prep'!$A$7:$P$38,2)))</f>
        <v/>
      </c>
      <c r="F55" s="204" t="str">
        <f>IF($D55="","",VLOOKUP($D55,'Boys Si Qual Draw Prep'!$A$7:$P$38,3))</f>
        <v/>
      </c>
      <c r="G55" s="204"/>
      <c r="H55" s="204" t="str">
        <f>IF($D55="","",VLOOKUP($D55,'Boys Si Qual Draw Prep'!$A$7:$P$38,4))</f>
        <v/>
      </c>
      <c r="I55" s="206"/>
      <c r="J55" s="205"/>
      <c r="K55" s="205"/>
      <c r="L55" s="205"/>
      <c r="M55" s="230"/>
      <c r="N55" s="230"/>
      <c r="O55" s="230"/>
      <c r="P55" s="211"/>
      <c r="Q55" s="212"/>
      <c r="R55" s="213"/>
    </row>
    <row r="56" spans="1:18" s="50" customFormat="1" ht="9.6" customHeight="1">
      <c r="A56" s="215"/>
      <c r="B56" s="216"/>
      <c r="C56" s="216"/>
      <c r="D56" s="216"/>
      <c r="E56" s="217"/>
      <c r="F56" s="217"/>
      <c r="G56" s="218"/>
      <c r="H56" s="219" t="s">
        <v>15</v>
      </c>
      <c r="I56" s="220"/>
      <c r="J56" s="221" t="str">
        <f>UPPER(IF(OR(I56="a",I56="as"),E55,IF(OR(I56="b",I56="bs"),E57,)))</f>
        <v/>
      </c>
      <c r="K56" s="221"/>
      <c r="L56" s="205"/>
      <c r="M56" s="230"/>
      <c r="N56" s="230"/>
      <c r="O56" s="230"/>
      <c r="P56" s="211"/>
      <c r="Q56" s="212"/>
      <c r="R56" s="213"/>
    </row>
    <row r="57" spans="1:18" s="50" customFormat="1" ht="9.6" customHeight="1">
      <c r="A57" s="215">
        <v>26</v>
      </c>
      <c r="B57" s="202" t="str">
        <f>IF($D57="","",VLOOKUP($D57,'Boys Si Qual Draw Prep'!$A$7:$P$38,15))</f>
        <v/>
      </c>
      <c r="C57" s="202" t="str">
        <f>IF($D57="","",VLOOKUP($D57,'Boys Si Qual Draw Prep'!$A$7:$P$38,16))</f>
        <v/>
      </c>
      <c r="D57" s="203"/>
      <c r="E57" s="223" t="str">
        <f>UPPER(IF($D57="","",VLOOKUP($D57,'Boys Si Qual Draw Prep'!$A$7:$P$38,2)))</f>
        <v/>
      </c>
      <c r="F57" s="223" t="str">
        <f>IF($D57="","",VLOOKUP($D57,'Boys Si Qual Draw Prep'!$A$7:$P$38,3))</f>
        <v/>
      </c>
      <c r="G57" s="223"/>
      <c r="H57" s="223" t="str">
        <f>IF($D57="","",VLOOKUP($D57,'Boys Si Qual Draw Prep'!$A$7:$P$38,4))</f>
        <v/>
      </c>
      <c r="I57" s="224"/>
      <c r="J57" s="205"/>
      <c r="K57" s="225"/>
      <c r="L57" s="205"/>
      <c r="M57" s="230"/>
      <c r="N57" s="230"/>
      <c r="O57" s="230"/>
      <c r="P57" s="211"/>
      <c r="Q57" s="212"/>
      <c r="R57" s="213"/>
    </row>
    <row r="58" spans="1:18" s="50" customFormat="1" ht="9.6" customHeight="1">
      <c r="A58" s="215"/>
      <c r="B58" s="216"/>
      <c r="C58" s="216"/>
      <c r="D58" s="226"/>
      <c r="E58" s="217"/>
      <c r="F58" s="217"/>
      <c r="G58" s="218"/>
      <c r="H58" s="217"/>
      <c r="I58" s="227"/>
      <c r="J58" s="219" t="s">
        <v>15</v>
      </c>
      <c r="K58" s="228"/>
      <c r="L58" s="221" t="str">
        <f>UPPER(IF(OR(K58="a",K58="as"),J56,IF(OR(K58="b",K58="bs"),J60,)))</f>
        <v/>
      </c>
      <c r="M58" s="229"/>
      <c r="N58" s="230"/>
      <c r="O58" s="230"/>
      <c r="P58" s="211"/>
      <c r="Q58" s="212"/>
      <c r="R58" s="213"/>
    </row>
    <row r="59" spans="1:18" s="50" customFormat="1" ht="9.6" customHeight="1">
      <c r="A59" s="215">
        <v>27</v>
      </c>
      <c r="B59" s="202" t="str">
        <f>IF($D59="","",VLOOKUP($D59,'Boys Si Qual Draw Prep'!$A$7:$P$38,15))</f>
        <v/>
      </c>
      <c r="C59" s="202" t="str">
        <f>IF($D59="","",VLOOKUP($D59,'Boys Si Qual Draw Prep'!$A$7:$P$38,16))</f>
        <v/>
      </c>
      <c r="D59" s="203"/>
      <c r="E59" s="223" t="str">
        <f>UPPER(IF($D59="","",VLOOKUP($D59,'Boys Si Qual Draw Prep'!$A$7:$P$38,2)))</f>
        <v/>
      </c>
      <c r="F59" s="223" t="str">
        <f>IF($D59="","",VLOOKUP($D59,'Boys Si Qual Draw Prep'!$A$7:$P$38,3))</f>
        <v/>
      </c>
      <c r="G59" s="223"/>
      <c r="H59" s="223" t="str">
        <f>IF($D59="","",VLOOKUP($D59,'Boys Si Qual Draw Prep'!$A$7:$P$38,4))</f>
        <v/>
      </c>
      <c r="I59" s="206"/>
      <c r="J59" s="205"/>
      <c r="K59" s="231"/>
      <c r="L59" s="205"/>
      <c r="M59" s="232"/>
      <c r="N59" s="230"/>
      <c r="O59" s="230"/>
      <c r="P59" s="211"/>
      <c r="Q59" s="212"/>
      <c r="R59" s="247"/>
    </row>
    <row r="60" spans="1:18" s="50" customFormat="1" ht="9.6" customHeight="1">
      <c r="A60" s="215"/>
      <c r="B60" s="216"/>
      <c r="C60" s="216"/>
      <c r="D60" s="226"/>
      <c r="E60" s="217"/>
      <c r="F60" s="217"/>
      <c r="G60" s="218"/>
      <c r="H60" s="219" t="s">
        <v>15</v>
      </c>
      <c r="I60" s="220"/>
      <c r="J60" s="221" t="str">
        <f>UPPER(IF(OR(I60="a",I60="as"),E59,IF(OR(I60="b",I60="bs"),E61,)))</f>
        <v/>
      </c>
      <c r="K60" s="233"/>
      <c r="L60" s="205"/>
      <c r="M60" s="232"/>
      <c r="N60" s="230"/>
      <c r="O60" s="230"/>
      <c r="P60" s="211"/>
      <c r="Q60" s="212"/>
      <c r="R60" s="213"/>
    </row>
    <row r="61" spans="1:18" s="50" customFormat="1" ht="9.6" customHeight="1">
      <c r="A61" s="215">
        <v>28</v>
      </c>
      <c r="B61" s="202" t="str">
        <f>IF($D61="","",VLOOKUP($D61,'Boys Si Qual Draw Prep'!$A$7:$P$38,15))</f>
        <v/>
      </c>
      <c r="C61" s="202" t="str">
        <f>IF($D61="","",VLOOKUP($D61,'Boys Si Qual Draw Prep'!$A$7:$P$38,16))</f>
        <v/>
      </c>
      <c r="D61" s="203"/>
      <c r="E61" s="223" t="str">
        <f>UPPER(IF($D61="","",VLOOKUP($D61,'Boys Si Qual Draw Prep'!$A$7:$P$38,2)))</f>
        <v/>
      </c>
      <c r="F61" s="223" t="str">
        <f>IF($D61="","",VLOOKUP($D61,'Boys Si Qual Draw Prep'!$A$7:$P$38,3))</f>
        <v/>
      </c>
      <c r="G61" s="223"/>
      <c r="H61" s="223" t="str">
        <f>IF($D61="","",VLOOKUP($D61,'Boys Si Qual Draw Prep'!$A$7:$P$38,4))</f>
        <v/>
      </c>
      <c r="I61" s="234"/>
      <c r="J61" s="205"/>
      <c r="K61" s="205"/>
      <c r="L61" s="205"/>
      <c r="M61" s="232"/>
      <c r="N61" s="230"/>
      <c r="O61" s="230"/>
      <c r="P61" s="211"/>
      <c r="Q61" s="212"/>
      <c r="R61" s="213"/>
    </row>
    <row r="62" spans="1:18" s="50" customFormat="1" ht="9.6" customHeight="1">
      <c r="A62" s="215"/>
      <c r="B62" s="216"/>
      <c r="C62" s="216"/>
      <c r="D62" s="226"/>
      <c r="E62" s="205"/>
      <c r="F62" s="205"/>
      <c r="G62" s="68"/>
      <c r="H62" s="235"/>
      <c r="I62" s="227"/>
      <c r="J62" s="205"/>
      <c r="K62" s="205"/>
      <c r="L62" s="219" t="s">
        <v>15</v>
      </c>
      <c r="M62" s="228"/>
      <c r="N62" s="221" t="str">
        <f>UPPER(IF(OR(M62="a",M62="as"),L58,IF(OR(M62="b",M62="bs"),L66,)))</f>
        <v/>
      </c>
      <c r="O62" s="229"/>
      <c r="P62" s="211"/>
      <c r="Q62" s="212"/>
      <c r="R62" s="213"/>
    </row>
    <row r="63" spans="1:18" s="50" customFormat="1" ht="9.6" customHeight="1">
      <c r="A63" s="215">
        <v>29</v>
      </c>
      <c r="B63" s="202" t="str">
        <f>IF($D63="","",VLOOKUP($D63,'Boys Si Qual Draw Prep'!$A$7:$P$38,15))</f>
        <v/>
      </c>
      <c r="C63" s="202" t="str">
        <f>IF($D63="","",VLOOKUP($D63,'Boys Si Qual Draw Prep'!$A$7:$P$38,16))</f>
        <v/>
      </c>
      <c r="D63" s="203"/>
      <c r="E63" s="223" t="str">
        <f>UPPER(IF($D63="","",VLOOKUP($D63,'Boys Si Qual Draw Prep'!$A$7:$P$38,2)))</f>
        <v/>
      </c>
      <c r="F63" s="223" t="str">
        <f>IF($D63="","",VLOOKUP($D63,'Boys Si Qual Draw Prep'!$A$7:$P$38,3))</f>
        <v/>
      </c>
      <c r="G63" s="223"/>
      <c r="H63" s="223" t="str">
        <f>IF($D63="","",VLOOKUP($D63,'Boys Si Qual Draw Prep'!$A$7:$P$38,4))</f>
        <v/>
      </c>
      <c r="I63" s="236"/>
      <c r="J63" s="205"/>
      <c r="K63" s="205"/>
      <c r="L63" s="205"/>
      <c r="M63" s="232"/>
      <c r="N63" s="205"/>
      <c r="O63" s="230"/>
      <c r="P63" s="211"/>
      <c r="Q63" s="212"/>
      <c r="R63" s="213"/>
    </row>
    <row r="64" spans="1:18" s="50" customFormat="1" ht="9.6" customHeight="1">
      <c r="A64" s="215"/>
      <c r="B64" s="216"/>
      <c r="C64" s="216"/>
      <c r="D64" s="226"/>
      <c r="E64" s="217"/>
      <c r="F64" s="217"/>
      <c r="G64" s="218"/>
      <c r="H64" s="219" t="s">
        <v>15</v>
      </c>
      <c r="I64" s="220"/>
      <c r="J64" s="221" t="str">
        <f>UPPER(IF(OR(I64="a",I64="as"),E63,IF(OR(I64="b",I64="bs"),E65,)))</f>
        <v/>
      </c>
      <c r="K64" s="221"/>
      <c r="L64" s="205"/>
      <c r="M64" s="232"/>
      <c r="N64" s="230"/>
      <c r="O64" s="230"/>
      <c r="P64" s="211"/>
      <c r="Q64" s="212"/>
      <c r="R64" s="213"/>
    </row>
    <row r="65" spans="1:18" s="50" customFormat="1" ht="9.6" customHeight="1">
      <c r="A65" s="215">
        <v>30</v>
      </c>
      <c r="B65" s="202" t="str">
        <f>IF($D65="","",VLOOKUP($D65,'Boys Si Qual Draw Prep'!$A$7:$P$38,15))</f>
        <v/>
      </c>
      <c r="C65" s="202" t="str">
        <f>IF($D65="","",VLOOKUP($D65,'Boys Si Qual Draw Prep'!$A$7:$P$38,16))</f>
        <v/>
      </c>
      <c r="D65" s="203"/>
      <c r="E65" s="223" t="str">
        <f>UPPER(IF($D65="","",VLOOKUP($D65,'Boys Si Qual Draw Prep'!$A$7:$P$38,2)))</f>
        <v/>
      </c>
      <c r="F65" s="223" t="str">
        <f>IF($D65="","",VLOOKUP($D65,'Boys Si Qual Draw Prep'!$A$7:$P$38,3))</f>
        <v/>
      </c>
      <c r="G65" s="223"/>
      <c r="H65" s="223" t="str">
        <f>IF($D65="","",VLOOKUP($D65,'Boys Si Qual Draw Prep'!$A$7:$P$38,4))</f>
        <v/>
      </c>
      <c r="I65" s="224"/>
      <c r="J65" s="205"/>
      <c r="K65" s="225"/>
      <c r="L65" s="205"/>
      <c r="M65" s="232"/>
      <c r="N65" s="230"/>
      <c r="O65" s="230"/>
      <c r="P65" s="211"/>
      <c r="Q65" s="212"/>
      <c r="R65" s="213"/>
    </row>
    <row r="66" spans="1:18" s="50" customFormat="1" ht="9.6" customHeight="1">
      <c r="A66" s="215"/>
      <c r="B66" s="216"/>
      <c r="C66" s="216"/>
      <c r="D66" s="226"/>
      <c r="E66" s="217"/>
      <c r="F66" s="217"/>
      <c r="G66" s="218"/>
      <c r="H66" s="205"/>
      <c r="I66" s="227"/>
      <c r="J66" s="219" t="s">
        <v>15</v>
      </c>
      <c r="K66" s="228"/>
      <c r="L66" s="221" t="str">
        <f>UPPER(IF(OR(K66="a",K66="as"),J64,IF(OR(K66="b",K66="bs"),J68,)))</f>
        <v/>
      </c>
      <c r="M66" s="238"/>
      <c r="N66" s="230"/>
      <c r="O66" s="230"/>
      <c r="P66" s="211"/>
      <c r="Q66" s="212"/>
      <c r="R66" s="213"/>
    </row>
    <row r="67" spans="1:18" s="50" customFormat="1" ht="9.6" customHeight="1">
      <c r="A67" s="215">
        <v>31</v>
      </c>
      <c r="B67" s="202" t="str">
        <f>IF($D67="","",VLOOKUP($D67,'Boys Si Qual Draw Prep'!$A$7:$P$38,15))</f>
        <v/>
      </c>
      <c r="C67" s="202" t="str">
        <f>IF($D67="","",VLOOKUP($D67,'Boys Si Qual Draw Prep'!$A$7:$P$38,16))</f>
        <v/>
      </c>
      <c r="D67" s="203"/>
      <c r="E67" s="223" t="str">
        <f>UPPER(IF($D67="","",VLOOKUP($D67,'Boys Si Qual Draw Prep'!$A$7:$P$38,2)))</f>
        <v/>
      </c>
      <c r="F67" s="223" t="str">
        <f>IF($D67="","",VLOOKUP($D67,'Boys Si Qual Draw Prep'!$A$7:$P$38,3))</f>
        <v/>
      </c>
      <c r="G67" s="223"/>
      <c r="H67" s="223" t="str">
        <f>IF($D67="","",VLOOKUP($D67,'Boys Si Qual Draw Prep'!$A$7:$P$38,4))</f>
        <v/>
      </c>
      <c r="I67" s="206"/>
      <c r="J67" s="205"/>
      <c r="K67" s="231"/>
      <c r="L67" s="205"/>
      <c r="M67" s="230"/>
      <c r="N67" s="230"/>
      <c r="O67" s="230"/>
      <c r="P67" s="211"/>
      <c r="Q67" s="212"/>
      <c r="R67" s="213"/>
    </row>
    <row r="68" spans="1:18" s="50" customFormat="1" ht="9.6" customHeight="1">
      <c r="A68" s="215"/>
      <c r="B68" s="216"/>
      <c r="C68" s="216"/>
      <c r="D68" s="216"/>
      <c r="E68" s="217"/>
      <c r="F68" s="217"/>
      <c r="G68" s="218"/>
      <c r="H68" s="219" t="s">
        <v>15</v>
      </c>
      <c r="I68" s="220"/>
      <c r="J68" s="221" t="str">
        <f>UPPER(IF(OR(I68="a",I68="as"),E67,IF(OR(I68="b",I68="bs"),E69,)))</f>
        <v/>
      </c>
      <c r="K68" s="233"/>
      <c r="L68" s="205"/>
      <c r="M68" s="230"/>
      <c r="N68" s="230"/>
      <c r="O68" s="230"/>
      <c r="P68" s="211"/>
      <c r="Q68" s="212"/>
      <c r="R68" s="213"/>
    </row>
    <row r="69" spans="1:18" s="50" customFormat="1" ht="9.6" customHeight="1">
      <c r="A69" s="200">
        <v>32</v>
      </c>
      <c r="B69" s="202" t="str">
        <f>IF($D69="","",VLOOKUP($D69,'Boys Si Qual Draw Prep'!$A$7:$P$38,15))</f>
        <v/>
      </c>
      <c r="C69" s="202" t="str">
        <f>IF($D69="","",VLOOKUP($D69,'Boys Si Qual Draw Prep'!$A$7:$P$38,16))</f>
        <v/>
      </c>
      <c r="D69" s="203"/>
      <c r="E69" s="204" t="str">
        <f>UPPER(IF($D69="","",VLOOKUP($D69,'Boys Si Qual Draw Prep'!$A$7:$P$38,2)))</f>
        <v/>
      </c>
      <c r="F69" s="204" t="str">
        <f>IF($D69="","",VLOOKUP($D69,'Boys Si Qual Draw Prep'!$A$7:$P$38,3))</f>
        <v/>
      </c>
      <c r="G69" s="204"/>
      <c r="H69" s="204" t="str">
        <f>IF($D69="","",VLOOKUP($D69,'Boys Si Qual Draw Prep'!$A$7:$P$38,4))</f>
        <v/>
      </c>
      <c r="I69" s="234"/>
      <c r="J69" s="205"/>
      <c r="K69" s="205"/>
      <c r="L69" s="205"/>
      <c r="M69" s="205"/>
      <c r="N69" s="208"/>
      <c r="O69" s="210"/>
      <c r="P69" s="211"/>
      <c r="Q69" s="212"/>
      <c r="R69" s="213"/>
    </row>
    <row r="70" spans="1:18" s="2" customFormat="1" ht="6.75" customHeight="1">
      <c r="A70" s="248"/>
      <c r="B70" s="248"/>
      <c r="C70" s="248"/>
      <c r="D70" s="248"/>
      <c r="E70" s="249"/>
      <c r="F70" s="249"/>
      <c r="G70" s="249"/>
      <c r="H70" s="249"/>
      <c r="I70" s="250"/>
      <c r="J70" s="251"/>
      <c r="K70" s="252"/>
      <c r="L70" s="251"/>
      <c r="M70" s="252"/>
      <c r="N70" s="251"/>
      <c r="O70" s="252"/>
      <c r="P70" s="251"/>
      <c r="Q70" s="252"/>
      <c r="R70" s="253"/>
    </row>
    <row r="71" spans="1:18" s="19" customFormat="1" ht="10.5" customHeight="1">
      <c r="A71" s="254" t="s">
        <v>61</v>
      </c>
      <c r="B71" s="255"/>
      <c r="C71" s="256"/>
      <c r="D71" s="257" t="s">
        <v>62</v>
      </c>
      <c r="E71" s="258" t="s">
        <v>63</v>
      </c>
      <c r="F71" s="257"/>
      <c r="G71" s="259"/>
      <c r="H71" s="260"/>
      <c r="I71" s="257" t="s">
        <v>62</v>
      </c>
      <c r="J71" s="258" t="s">
        <v>64</v>
      </c>
      <c r="K71" s="261"/>
      <c r="L71" s="258" t="s">
        <v>65</v>
      </c>
      <c r="M71" s="262"/>
      <c r="N71" s="263" t="s">
        <v>66</v>
      </c>
      <c r="O71" s="263"/>
      <c r="P71" s="264"/>
      <c r="Q71" s="265"/>
    </row>
    <row r="72" spans="1:18" s="19" customFormat="1" ht="9" customHeight="1">
      <c r="A72" s="267" t="s">
        <v>67</v>
      </c>
      <c r="B72" s="266"/>
      <c r="C72" s="268"/>
      <c r="D72" s="269">
        <v>1</v>
      </c>
      <c r="E72" s="80">
        <f>IF(D72&gt;$Q$79,,UPPER(VLOOKUP(D72,'Boys Si Qual Draw Prep'!$A$7:$R$134,2)))</f>
        <v>0</v>
      </c>
      <c r="F72" s="270"/>
      <c r="G72" s="80"/>
      <c r="H72" s="79"/>
      <c r="I72" s="271" t="s">
        <v>68</v>
      </c>
      <c r="J72" s="266"/>
      <c r="K72" s="272"/>
      <c r="L72" s="266"/>
      <c r="M72" s="273"/>
      <c r="N72" s="275" t="s">
        <v>69</v>
      </c>
      <c r="O72" s="276"/>
      <c r="P72" s="276"/>
      <c r="Q72" s="277"/>
    </row>
    <row r="73" spans="1:18" s="19" customFormat="1" ht="9" customHeight="1">
      <c r="A73" s="267" t="s">
        <v>70</v>
      </c>
      <c r="B73" s="266"/>
      <c r="C73" s="268"/>
      <c r="D73" s="269">
        <v>2</v>
      </c>
      <c r="E73" s="80">
        <f>IF(D73&gt;$Q$79,,UPPER(VLOOKUP(D73,'Boys Si Qual Draw Prep'!$A$7:$R$134,2)))</f>
        <v>0</v>
      </c>
      <c r="F73" s="270"/>
      <c r="G73" s="80"/>
      <c r="H73" s="79"/>
      <c r="I73" s="271" t="s">
        <v>71</v>
      </c>
      <c r="J73" s="266"/>
      <c r="K73" s="272"/>
      <c r="L73" s="266"/>
      <c r="M73" s="273"/>
      <c r="N73" s="278"/>
      <c r="O73" s="279"/>
      <c r="P73" s="280"/>
      <c r="Q73" s="281"/>
    </row>
    <row r="74" spans="1:18" s="19" customFormat="1" ht="9" customHeight="1">
      <c r="A74" s="282" t="s">
        <v>72</v>
      </c>
      <c r="B74" s="280"/>
      <c r="C74" s="283"/>
      <c r="D74" s="269">
        <v>3</v>
      </c>
      <c r="E74" s="80">
        <f>IF(D74&gt;$Q$79,,UPPER(VLOOKUP(D74,'Boys Si Qual Draw Prep'!$A$7:$R$134,2)))</f>
        <v>0</v>
      </c>
      <c r="F74" s="270"/>
      <c r="G74" s="80"/>
      <c r="H74" s="79"/>
      <c r="I74" s="271" t="s">
        <v>73</v>
      </c>
      <c r="J74" s="266"/>
      <c r="K74" s="272"/>
      <c r="L74" s="266"/>
      <c r="M74" s="273"/>
      <c r="N74" s="275" t="s">
        <v>74</v>
      </c>
      <c r="O74" s="276"/>
      <c r="P74" s="276"/>
      <c r="Q74" s="277"/>
    </row>
    <row r="75" spans="1:18" s="19" customFormat="1" ht="9" customHeight="1">
      <c r="A75" s="284"/>
      <c r="B75" s="188"/>
      <c r="C75" s="285"/>
      <c r="D75" s="269">
        <v>4</v>
      </c>
      <c r="E75" s="80">
        <f>IF(D75&gt;$Q$79,,UPPER(VLOOKUP(D75,'Boys Si Qual Draw Prep'!$A$7:$R$134,2)))</f>
        <v>0</v>
      </c>
      <c r="F75" s="270"/>
      <c r="G75" s="80"/>
      <c r="H75" s="79"/>
      <c r="I75" s="271" t="s">
        <v>75</v>
      </c>
      <c r="J75" s="266"/>
      <c r="K75" s="272"/>
      <c r="L75" s="266"/>
      <c r="M75" s="273"/>
      <c r="N75" s="266"/>
      <c r="O75" s="272"/>
      <c r="P75" s="266"/>
      <c r="Q75" s="273"/>
    </row>
    <row r="76" spans="1:18" s="19" customFormat="1" ht="9" customHeight="1">
      <c r="A76" s="286" t="s">
        <v>76</v>
      </c>
      <c r="B76" s="287"/>
      <c r="C76" s="288"/>
      <c r="D76" s="269">
        <v>5</v>
      </c>
      <c r="E76" s="80">
        <f>IF(D76&gt;$Q$79,,UPPER(VLOOKUP(D76,'Boys Si Qual Draw Prep'!$A$7:$R$134,2)))</f>
        <v>0</v>
      </c>
      <c r="F76" s="270"/>
      <c r="G76" s="80"/>
      <c r="H76" s="79"/>
      <c r="I76" s="271" t="s">
        <v>77</v>
      </c>
      <c r="J76" s="266"/>
      <c r="K76" s="272"/>
      <c r="L76" s="266"/>
      <c r="M76" s="273"/>
      <c r="N76" s="280"/>
      <c r="O76" s="279"/>
      <c r="P76" s="280"/>
      <c r="Q76" s="281"/>
    </row>
    <row r="77" spans="1:18" s="19" customFormat="1" ht="9" customHeight="1">
      <c r="A77" s="267" t="s">
        <v>67</v>
      </c>
      <c r="B77" s="266"/>
      <c r="C77" s="268"/>
      <c r="D77" s="269">
        <v>6</v>
      </c>
      <c r="E77" s="80">
        <f>IF(D77&gt;$Q$79,,UPPER(VLOOKUP(D77,'Boys Si Qual Draw Prep'!$A$7:$R$134,2)))</f>
        <v>0</v>
      </c>
      <c r="F77" s="270"/>
      <c r="G77" s="80"/>
      <c r="H77" s="79"/>
      <c r="I77" s="271" t="s">
        <v>78</v>
      </c>
      <c r="J77" s="266"/>
      <c r="K77" s="272"/>
      <c r="L77" s="266"/>
      <c r="M77" s="273"/>
      <c r="N77" s="275" t="s">
        <v>24</v>
      </c>
      <c r="O77" s="276"/>
      <c r="P77" s="276"/>
      <c r="Q77" s="277"/>
    </row>
    <row r="78" spans="1:18" s="19" customFormat="1" ht="9" customHeight="1">
      <c r="A78" s="267" t="s">
        <v>79</v>
      </c>
      <c r="B78" s="266"/>
      <c r="C78" s="289"/>
      <c r="D78" s="269">
        <v>7</v>
      </c>
      <c r="E78" s="80">
        <f>IF(D78&gt;$Q$79,,UPPER(VLOOKUP(D78,'Boys Si Qual Draw Prep'!$A$7:$R$134,2)))</f>
        <v>0</v>
      </c>
      <c r="F78" s="270"/>
      <c r="G78" s="80"/>
      <c r="H78" s="79"/>
      <c r="I78" s="271" t="s">
        <v>80</v>
      </c>
      <c r="J78" s="266"/>
      <c r="K78" s="272"/>
      <c r="L78" s="266"/>
      <c r="M78" s="273"/>
      <c r="N78" s="266"/>
      <c r="O78" s="272"/>
      <c r="P78" s="266"/>
      <c r="Q78" s="273"/>
    </row>
    <row r="79" spans="1:18" s="19" customFormat="1" ht="9" customHeight="1">
      <c r="A79" s="282" t="s">
        <v>81</v>
      </c>
      <c r="B79" s="280"/>
      <c r="C79" s="290"/>
      <c r="D79" s="291">
        <v>8</v>
      </c>
      <c r="E79" s="292">
        <f>IF(D79&gt;$Q$79,,UPPER(VLOOKUP(D79,'Boys Si Qual Draw Prep'!$A$7:$R$134,2)))</f>
        <v>0</v>
      </c>
      <c r="F79" s="293"/>
      <c r="G79" s="292"/>
      <c r="H79" s="294"/>
      <c r="I79" s="295" t="s">
        <v>82</v>
      </c>
      <c r="J79" s="280"/>
      <c r="K79" s="279"/>
      <c r="L79" s="280"/>
      <c r="M79" s="281"/>
      <c r="N79" s="280">
        <f>Q4</f>
        <v>0</v>
      </c>
      <c r="O79" s="279"/>
      <c r="P79" s="280"/>
      <c r="Q79" s="296">
        <f>MIN(8,'Boys Si Qual Draw Prep'!R5)</f>
        <v>0</v>
      </c>
    </row>
  </sheetData>
  <mergeCells count="1">
    <mergeCell ref="A4:C4"/>
  </mergeCells>
  <phoneticPr fontId="78" type="noConversion"/>
  <conditionalFormatting sqref="G39 G41 G7 G9 G11 G13 G15 G17 G19 G23 G43 G45 G47 G49 G51 G53 G21 G25 G27 G29 G31 G33 G35 G37 G55 G57 G59 G61 G63 G65 G67 G69">
    <cfRule type="expression" dxfId="260" priority="1" stopIfTrue="1">
      <formula>AND($D7&lt;9,$C7&gt;0)</formula>
    </cfRule>
  </conditionalFormatting>
  <conditionalFormatting sqref="H8 H40 H16 L14 H20 L30 H24 H48 L46 H52 H32 H44 H36 H12 L62 H28 J18 J26 J34 J42 J50 J58 J66 J10 H56 H64 H68 H60">
    <cfRule type="expression" dxfId="259" priority="2" stopIfTrue="1">
      <formula>AND($N$1="CU",H8="Umpire")</formula>
    </cfRule>
    <cfRule type="expression" dxfId="258" priority="3" stopIfTrue="1">
      <formula>AND($N$1="CU",H8&lt;&gt;"Umpire",I8&lt;&gt;"")</formula>
    </cfRule>
    <cfRule type="expression" dxfId="257" priority="4" stopIfTrue="1">
      <formula>AND($N$1="CU",H8&lt;&gt;"Umpire")</formula>
    </cfRule>
  </conditionalFormatting>
  <conditionalFormatting sqref="L10 L18 L26 L34 L42 L50 L58 L66 N14 N30 N46 N62 J8 J12 J16 J20 J24 J28 J32 J36 J40 J44 J48 J52 J56 J60 J64 J68">
    <cfRule type="expression" dxfId="256" priority="5" stopIfTrue="1">
      <formula>I8="as"</formula>
    </cfRule>
    <cfRule type="expression" dxfId="255" priority="6" stopIfTrue="1">
      <formula>I8="bs"</formula>
    </cfRule>
  </conditionalFormatting>
  <conditionalFormatting sqref="B7 B9 B11 B13 B15 B17 B19 B21 B23 B25 B27 B29 B31 B33 B35 B37 B39 B41 B43 B45 B47 B49 B51 B53 B55 B57 B59 B61 B63 B65 B67 B69">
    <cfRule type="cellIs" dxfId="254" priority="7" stopIfTrue="1" operator="equal">
      <formula>"QA"</formula>
    </cfRule>
    <cfRule type="cellIs" dxfId="253" priority="8" stopIfTrue="1" operator="equal">
      <formula>"DA"</formula>
    </cfRule>
  </conditionalFormatting>
  <conditionalFormatting sqref="I8 I12 I16 I20 I24 I28 I32 I36 I40 I44 I48 I52 I56 I60 I64 I68 K66 K58 K50 K42 K34 K26 K18 K10 M14 M30 M46 M62 Q79">
    <cfRule type="expression" dxfId="252" priority="9" stopIfTrue="1">
      <formula>$N$1="CU"</formula>
    </cfRule>
  </conditionalFormatting>
  <conditionalFormatting sqref="D7 D9 D11 D13 D15 D17 D19 D21 D23 D25 D27 D29 D31 D33 D35 D37 D39 D41 D43 D45 D47 D49 D51 D53 D55 D57 D59 D61 D63 D65 D67 D69">
    <cfRule type="expression" dxfId="251" priority="10" stopIfTrue="1">
      <formula>$D7&lt;9</formula>
    </cfRule>
  </conditionalFormatting>
  <dataValidations count="1">
    <dataValidation type="list" allowBlank="1" showInputMessage="1" sqref="H8 H24 H12 H28 H16 H40 H20 H44 H48 H52 H32 H36 H56 H60 H64 H68 J66 J58 J50 J42 J34 J26 J18 J10 L14 L30 L46 L62">
      <formula1>$T$7:$T$16</formula1>
    </dataValidation>
  </dataValidations>
  <printOptions horizontalCentered="1"/>
  <pageMargins left="0.35" right="0.35" top="0.39" bottom="0.39" header="0" footer="0"/>
  <pageSetup paperSize="9" orientation="portrait" horizontalDpi="360" verticalDpi="200"/>
  <headerFooter alignWithMargins="0"/>
  <drawing r:id="rId1"/>
  <legacyDrawing r:id="rId2"/>
</worksheet>
</file>

<file path=xl/worksheets/sheet19.xml><?xml version="1.0" encoding="utf-8"?>
<worksheet xmlns="http://schemas.openxmlformats.org/spreadsheetml/2006/main" xmlns:r="http://schemas.openxmlformats.org/officeDocument/2006/relationships">
  <sheetPr codeName="Sheet141">
    <pageSetUpPr fitToPage="1"/>
  </sheetPr>
  <dimension ref="A1:T79"/>
  <sheetViews>
    <sheetView showGridLines="0" showZeros="0" workbookViewId="0">
      <selection activeCell="A4" sqref="A4:C4"/>
    </sheetView>
  </sheetViews>
  <sheetFormatPr defaultRowHeight="12.75"/>
  <cols>
    <col min="1" max="2" width="3.28515625" customWidth="1"/>
    <col min="3" max="3" width="4.7109375" customWidth="1"/>
    <col min="4" max="4" width="4.28515625" customWidth="1"/>
    <col min="5" max="5" width="12.7109375" customWidth="1"/>
    <col min="6" max="6" width="2.7109375" customWidth="1"/>
    <col min="7" max="7" width="7.7109375" customWidth="1"/>
    <col min="8" max="8" width="5.85546875" customWidth="1"/>
    <col min="9" max="9" width="1.7109375" style="172" customWidth="1"/>
    <col min="10" max="10" width="10.7109375" customWidth="1"/>
    <col min="11" max="11" width="1.7109375" style="172" customWidth="1"/>
    <col min="12" max="12" width="10.7109375" customWidth="1"/>
    <col min="13" max="13" width="1.7109375" style="173" customWidth="1"/>
    <col min="14" max="14" width="10.7109375" customWidth="1"/>
    <col min="15" max="15" width="1.7109375" style="172" customWidth="1"/>
    <col min="16" max="16" width="10.7109375" customWidth="1"/>
    <col min="17" max="17" width="1.7109375" style="173" customWidth="1"/>
    <col min="18" max="18" width="0" hidden="1" customWidth="1"/>
    <col min="19" max="19" width="8.7109375" customWidth="1"/>
    <col min="20" max="20" width="9.140625" hidden="1" customWidth="1"/>
  </cols>
  <sheetData>
    <row r="1" spans="1:20" s="174" customFormat="1" ht="21.75" customHeight="1">
      <c r="A1" s="82">
        <f>'Week SetUp'!$A$6</f>
        <v>0</v>
      </c>
      <c r="B1" s="82"/>
      <c r="C1" s="177"/>
      <c r="D1" s="177"/>
      <c r="E1" s="177"/>
      <c r="F1" s="177"/>
      <c r="G1" s="177"/>
      <c r="H1" s="177"/>
      <c r="I1" s="178"/>
      <c r="J1" s="146" t="s">
        <v>49</v>
      </c>
      <c r="K1" s="146"/>
      <c r="L1" s="83"/>
      <c r="M1" s="178"/>
      <c r="N1" s="178" t="s">
        <v>378</v>
      </c>
      <c r="O1" s="178"/>
      <c r="P1" s="177"/>
      <c r="Q1" s="178"/>
    </row>
    <row r="2" spans="1:20" s="103" customFormat="1">
      <c r="A2" s="85" t="str">
        <f>'Week SetUp'!$A$8</f>
        <v>ITF Junior Circuit</v>
      </c>
      <c r="B2" s="85"/>
      <c r="C2" s="85"/>
      <c r="D2" s="85"/>
      <c r="E2" s="85"/>
      <c r="F2" s="179"/>
      <c r="G2" s="108"/>
      <c r="H2" s="108"/>
      <c r="I2" s="180"/>
      <c r="J2" s="146" t="s">
        <v>243</v>
      </c>
      <c r="K2" s="146"/>
      <c r="L2" s="146"/>
      <c r="M2" s="180"/>
      <c r="N2" s="108"/>
      <c r="O2" s="180"/>
      <c r="P2" s="108"/>
      <c r="Q2" s="180"/>
    </row>
    <row r="3" spans="1:20" s="20" customFormat="1" ht="11.25" customHeight="1">
      <c r="A3" s="63" t="s">
        <v>12</v>
      </c>
      <c r="B3" s="63"/>
      <c r="C3" s="63"/>
      <c r="D3" s="63"/>
      <c r="E3" s="63"/>
      <c r="F3" s="63" t="s">
        <v>6</v>
      </c>
      <c r="G3" s="63"/>
      <c r="H3" s="63"/>
      <c r="I3" s="182"/>
      <c r="J3" s="63" t="s">
        <v>7</v>
      </c>
      <c r="K3" s="182"/>
      <c r="L3" s="63" t="s">
        <v>18</v>
      </c>
      <c r="M3" s="182"/>
      <c r="N3" s="63"/>
      <c r="O3" s="182"/>
      <c r="P3" s="63"/>
      <c r="Q3" s="64" t="s">
        <v>8</v>
      </c>
    </row>
    <row r="4" spans="1:20" s="39" customFormat="1" ht="11.25" customHeight="1" thickBot="1">
      <c r="A4" s="711">
        <f>'Week SetUp'!$A$10</f>
        <v>0</v>
      </c>
      <c r="B4" s="711"/>
      <c r="C4" s="711"/>
      <c r="D4" s="184"/>
      <c r="E4" s="184"/>
      <c r="F4" s="184">
        <f>'Week SetUp'!$C$10</f>
        <v>0</v>
      </c>
      <c r="G4" s="92"/>
      <c r="H4" s="184"/>
      <c r="I4" s="185"/>
      <c r="J4" s="186">
        <f>'Week SetUp'!$D$10</f>
        <v>0</v>
      </c>
      <c r="K4" s="185"/>
      <c r="L4" s="187">
        <f>'Week SetUp'!$A$12</f>
        <v>0</v>
      </c>
      <c r="M4" s="185"/>
      <c r="N4" s="184"/>
      <c r="O4" s="185"/>
      <c r="P4" s="184"/>
      <c r="Q4" s="76">
        <f>'Week SetUp'!$E$10</f>
        <v>0</v>
      </c>
    </row>
    <row r="5" spans="1:20" s="20" customFormat="1" ht="9.75">
      <c r="A5" s="188"/>
      <c r="B5" s="189" t="s">
        <v>52</v>
      </c>
      <c r="C5" s="189" t="s">
        <v>53</v>
      </c>
      <c r="D5" s="189" t="s">
        <v>54</v>
      </c>
      <c r="E5" s="190" t="s">
        <v>55</v>
      </c>
      <c r="F5" s="190" t="s">
        <v>14</v>
      </c>
      <c r="G5" s="190"/>
      <c r="H5" s="190" t="s">
        <v>56</v>
      </c>
      <c r="I5" s="190"/>
      <c r="J5" s="189" t="s">
        <v>57</v>
      </c>
      <c r="K5" s="191"/>
      <c r="L5" s="189" t="s">
        <v>237</v>
      </c>
      <c r="M5" s="191"/>
      <c r="N5" s="189" t="s">
        <v>238</v>
      </c>
      <c r="O5" s="191"/>
      <c r="P5" s="189"/>
      <c r="Q5" s="192"/>
    </row>
    <row r="6" spans="1:20" s="20" customFormat="1" ht="3.75" customHeight="1" thickBot="1">
      <c r="A6" s="193"/>
      <c r="B6" s="194"/>
      <c r="C6" s="91"/>
      <c r="D6" s="194"/>
      <c r="E6" s="195"/>
      <c r="F6" s="195"/>
      <c r="G6" s="196"/>
      <c r="H6" s="195"/>
      <c r="I6" s="197"/>
      <c r="J6" s="194"/>
      <c r="K6" s="197"/>
      <c r="L6" s="194"/>
      <c r="M6" s="197"/>
      <c r="N6" s="194"/>
      <c r="O6" s="197"/>
      <c r="P6" s="194"/>
      <c r="Q6" s="198"/>
    </row>
    <row r="7" spans="1:20" s="50" customFormat="1" ht="10.5" customHeight="1">
      <c r="A7" s="200">
        <v>1</v>
      </c>
      <c r="B7" s="202" t="str">
        <f>IF($D7="","",VLOOKUP($D7,'Boys Si Qual Draw Prep'!$A$7:$P$38,15))</f>
        <v/>
      </c>
      <c r="C7" s="202" t="str">
        <f>IF($D7="","",VLOOKUP($D7,'Boys Si Qual Draw Prep'!$A$7:$P$38,16))</f>
        <v/>
      </c>
      <c r="D7" s="203"/>
      <c r="E7" s="204" t="str">
        <f>UPPER(IF($D7="","",VLOOKUP($D7,'Boys Si Qual Draw Prep'!$A$7:$P$38,2)))</f>
        <v/>
      </c>
      <c r="F7" s="204" t="str">
        <f>IF($D7="","",VLOOKUP($D7,'Boys Si Qual Draw Prep'!$A$7:$P$38,3))</f>
        <v/>
      </c>
      <c r="G7" s="204"/>
      <c r="H7" s="204" t="str">
        <f>IF($D7="","",VLOOKUP($D7,'Boys Si Qual Draw Prep'!$A$7:$P$38,4))</f>
        <v/>
      </c>
      <c r="I7" s="206"/>
      <c r="J7" s="205"/>
      <c r="K7" s="205"/>
      <c r="L7" s="205"/>
      <c r="M7" s="205"/>
      <c r="N7" s="208"/>
      <c r="O7" s="210"/>
      <c r="P7" s="211"/>
      <c r="Q7" s="212"/>
      <c r="R7" s="213"/>
      <c r="T7" s="214" t="e">
        <f>#REF!</f>
        <v>#REF!</v>
      </c>
    </row>
    <row r="8" spans="1:20" s="50" customFormat="1" ht="9.6" customHeight="1">
      <c r="A8" s="215"/>
      <c r="B8" s="216"/>
      <c r="C8" s="216"/>
      <c r="D8" s="216"/>
      <c r="E8" s="217"/>
      <c r="F8" s="217"/>
      <c r="G8" s="218"/>
      <c r="H8" s="219" t="s">
        <v>15</v>
      </c>
      <c r="I8" s="220"/>
      <c r="J8" s="221" t="str">
        <f>UPPER(IF(OR(I8="a",I8="as"),E7,IF(OR(I8="b",I8="bs"),E9,)))</f>
        <v/>
      </c>
      <c r="K8" s="221"/>
      <c r="L8" s="205"/>
      <c r="M8" s="205"/>
      <c r="N8" s="208"/>
      <c r="O8" s="210"/>
      <c r="P8" s="211"/>
      <c r="Q8" s="212"/>
      <c r="R8" s="213"/>
      <c r="T8" s="222" t="e">
        <f>#REF!</f>
        <v>#REF!</v>
      </c>
    </row>
    <row r="9" spans="1:20" s="50" customFormat="1" ht="9.6" customHeight="1">
      <c r="A9" s="215">
        <v>2</v>
      </c>
      <c r="B9" s="202" t="str">
        <f>IF($D9="","",VLOOKUP($D9,'Boys Si Qual Draw Prep'!$A$7:$P$38,15))</f>
        <v/>
      </c>
      <c r="C9" s="202" t="str">
        <f>IF($D9="","",VLOOKUP($D9,'Boys Si Qual Draw Prep'!$A$7:$P$38,16))</f>
        <v/>
      </c>
      <c r="D9" s="203"/>
      <c r="E9" s="223" t="str">
        <f>UPPER(IF($D9="","",VLOOKUP($D9,'Boys Si Qual Draw Prep'!$A$7:$P$38,2)))</f>
        <v/>
      </c>
      <c r="F9" s="223" t="str">
        <f>IF($D9="","",VLOOKUP($D9,'Boys Si Qual Draw Prep'!$A$7:$P$38,3))</f>
        <v/>
      </c>
      <c r="G9" s="223"/>
      <c r="H9" s="223" t="str">
        <f>IF($D9="","",VLOOKUP($D9,'Boys Si Qual Draw Prep'!$A$7:$P$38,4))</f>
        <v/>
      </c>
      <c r="I9" s="224"/>
      <c r="J9" s="205"/>
      <c r="K9" s="225"/>
      <c r="L9" s="205"/>
      <c r="M9" s="205"/>
      <c r="N9" s="208"/>
      <c r="O9" s="210"/>
      <c r="P9" s="211"/>
      <c r="Q9" s="212"/>
      <c r="R9" s="213"/>
      <c r="T9" s="222" t="e">
        <f>#REF!</f>
        <v>#REF!</v>
      </c>
    </row>
    <row r="10" spans="1:20" s="50" customFormat="1" ht="9.6" customHeight="1">
      <c r="A10" s="215"/>
      <c r="B10" s="216"/>
      <c r="C10" s="216"/>
      <c r="D10" s="226"/>
      <c r="E10" s="217"/>
      <c r="F10" s="217"/>
      <c r="G10" s="218"/>
      <c r="H10" s="217"/>
      <c r="I10" s="227"/>
      <c r="J10" s="219" t="s">
        <v>15</v>
      </c>
      <c r="K10" s="228"/>
      <c r="L10" s="221" t="str">
        <f>UPPER(IF(OR(K10="a",K10="as"),J8,IF(OR(K10="b",K10="bs"),J12,)))</f>
        <v/>
      </c>
      <c r="M10" s="229"/>
      <c r="N10" s="230"/>
      <c r="O10" s="230"/>
      <c r="P10" s="211"/>
      <c r="Q10" s="212"/>
      <c r="R10" s="213"/>
      <c r="T10" s="222" t="e">
        <f>#REF!</f>
        <v>#REF!</v>
      </c>
    </row>
    <row r="11" spans="1:20" s="50" customFormat="1" ht="9.6" customHeight="1">
      <c r="A11" s="215">
        <v>3</v>
      </c>
      <c r="B11" s="202" t="str">
        <f>IF($D11="","",VLOOKUP($D11,'Boys Si Qual Draw Prep'!$A$7:$P$38,15))</f>
        <v/>
      </c>
      <c r="C11" s="202" t="str">
        <f>IF($D11="","",VLOOKUP($D11,'Boys Si Qual Draw Prep'!$A$7:$P$38,16))</f>
        <v/>
      </c>
      <c r="D11" s="203"/>
      <c r="E11" s="223" t="str">
        <f>UPPER(IF($D11="","",VLOOKUP($D11,'Boys Si Qual Draw Prep'!$A$7:$P$38,2)))</f>
        <v/>
      </c>
      <c r="F11" s="223" t="str">
        <f>IF($D11="","",VLOOKUP($D11,'Boys Si Qual Draw Prep'!$A$7:$P$38,3))</f>
        <v/>
      </c>
      <c r="G11" s="223"/>
      <c r="H11" s="223" t="str">
        <f>IF($D11="","",VLOOKUP($D11,'Boys Si Qual Draw Prep'!$A$7:$P$38,4))</f>
        <v/>
      </c>
      <c r="I11" s="206"/>
      <c r="J11" s="205"/>
      <c r="K11" s="231"/>
      <c r="L11" s="205"/>
      <c r="M11" s="667"/>
      <c r="N11" s="230"/>
      <c r="O11" s="230"/>
      <c r="P11" s="211"/>
      <c r="Q11" s="212"/>
      <c r="R11" s="213"/>
      <c r="T11" s="222" t="e">
        <f>#REF!</f>
        <v>#REF!</v>
      </c>
    </row>
    <row r="12" spans="1:20" s="50" customFormat="1" ht="9.6" customHeight="1">
      <c r="A12" s="215"/>
      <c r="B12" s="216"/>
      <c r="C12" s="216"/>
      <c r="D12" s="226"/>
      <c r="E12" s="217"/>
      <c r="F12" s="217"/>
      <c r="G12" s="218"/>
      <c r="H12" s="219" t="s">
        <v>15</v>
      </c>
      <c r="I12" s="220"/>
      <c r="J12" s="221" t="str">
        <f>UPPER(IF(OR(I12="a",I12="as"),E11,IF(OR(I12="b",I12="bs"),E13,)))</f>
        <v/>
      </c>
      <c r="K12" s="233"/>
      <c r="L12" s="205"/>
      <c r="M12" s="668"/>
      <c r="N12" s="230"/>
      <c r="O12" s="230"/>
      <c r="P12" s="211"/>
      <c r="Q12" s="212"/>
      <c r="R12" s="213"/>
      <c r="T12" s="222" t="e">
        <f>#REF!</f>
        <v>#REF!</v>
      </c>
    </row>
    <row r="13" spans="1:20" s="50" customFormat="1" ht="9.6" customHeight="1">
      <c r="A13" s="200">
        <v>4</v>
      </c>
      <c r="B13" s="202" t="str">
        <f>IF($D13="","",VLOOKUP($D13,'Boys Si Qual Draw Prep'!$A$7:$P$38,15))</f>
        <v/>
      </c>
      <c r="C13" s="202" t="str">
        <f>IF($D13="","",VLOOKUP($D13,'Boys Si Qual Draw Prep'!$A$7:$P$38,16))</f>
        <v/>
      </c>
      <c r="D13" s="203"/>
      <c r="E13" s="204" t="str">
        <f>UPPER(IF($D13="","",VLOOKUP($D13,'Boys Si Qual Draw Prep'!$A$7:$P$38,2)))</f>
        <v/>
      </c>
      <c r="F13" s="204" t="str">
        <f>IF($D13="","",VLOOKUP($D13,'Boys Si Qual Draw Prep'!$A$7:$P$38,3))</f>
        <v/>
      </c>
      <c r="G13" s="204"/>
      <c r="H13" s="204" t="str">
        <f>IF($D13="","",VLOOKUP($D13,'Boys Si Qual Draw Prep'!$A$7:$P$38,4))</f>
        <v/>
      </c>
      <c r="I13" s="234"/>
      <c r="J13" s="205"/>
      <c r="K13" s="205"/>
      <c r="L13" s="205"/>
      <c r="M13" s="668"/>
      <c r="N13" s="230"/>
      <c r="O13" s="230"/>
      <c r="P13" s="211"/>
      <c r="Q13" s="212"/>
      <c r="R13" s="213"/>
      <c r="T13" s="222" t="e">
        <f>#REF!</f>
        <v>#REF!</v>
      </c>
    </row>
    <row r="14" spans="1:20" s="50" customFormat="1" ht="9.6" customHeight="1">
      <c r="A14" s="215"/>
      <c r="B14" s="216"/>
      <c r="C14" s="216"/>
      <c r="D14" s="226"/>
      <c r="E14" s="205"/>
      <c r="F14" s="205"/>
      <c r="G14" s="68"/>
      <c r="H14" s="235"/>
      <c r="I14" s="227"/>
      <c r="J14" s="205"/>
      <c r="K14" s="205"/>
      <c r="L14" s="205"/>
      <c r="M14" s="668"/>
      <c r="N14" s="669" t="str">
        <f>UPPER(IF(OR(M14="a",M14="as"),L10,IF(OR(M14="b",M14="bs"),L18,)))</f>
        <v/>
      </c>
      <c r="O14" s="668"/>
      <c r="P14" s="211"/>
      <c r="Q14" s="212"/>
      <c r="R14" s="213"/>
      <c r="T14" s="222" t="e">
        <f>#REF!</f>
        <v>#REF!</v>
      </c>
    </row>
    <row r="15" spans="1:20" s="50" customFormat="1" ht="9.6" customHeight="1">
      <c r="A15" s="200">
        <v>5</v>
      </c>
      <c r="B15" s="202" t="str">
        <f>IF($D15="","",VLOOKUP($D15,'Boys Si Qual Draw Prep'!$A$7:$P$38,15))</f>
        <v/>
      </c>
      <c r="C15" s="202" t="str">
        <f>IF($D15="","",VLOOKUP($D15,'Boys Si Qual Draw Prep'!$A$7:$P$38,16))</f>
        <v/>
      </c>
      <c r="D15" s="203"/>
      <c r="E15" s="204" t="str">
        <f>UPPER(IF($D15="","",VLOOKUP($D15,'Boys Si Qual Draw Prep'!$A$7:$P$38,2)))</f>
        <v/>
      </c>
      <c r="F15" s="204" t="str">
        <f>IF($D15="","",VLOOKUP($D15,'Boys Si Qual Draw Prep'!$A$7:$P$38,3))</f>
        <v/>
      </c>
      <c r="G15" s="204"/>
      <c r="H15" s="204" t="str">
        <f>IF($D15="","",VLOOKUP($D15,'Boys Si Qual Draw Prep'!$A$7:$P$38,4))</f>
        <v/>
      </c>
      <c r="I15" s="236"/>
      <c r="J15" s="205"/>
      <c r="K15" s="205"/>
      <c r="L15" s="205"/>
      <c r="M15" s="668"/>
      <c r="N15" s="205"/>
      <c r="O15" s="230"/>
      <c r="P15" s="211"/>
      <c r="Q15" s="212"/>
      <c r="R15" s="213"/>
      <c r="T15" s="222" t="e">
        <f>#REF!</f>
        <v>#REF!</v>
      </c>
    </row>
    <row r="16" spans="1:20" s="50" customFormat="1" ht="9.6" customHeight="1" thickBot="1">
      <c r="A16" s="215"/>
      <c r="B16" s="216"/>
      <c r="C16" s="216"/>
      <c r="D16" s="226"/>
      <c r="E16" s="217"/>
      <c r="F16" s="217"/>
      <c r="G16" s="218"/>
      <c r="H16" s="219" t="s">
        <v>15</v>
      </c>
      <c r="I16" s="220"/>
      <c r="J16" s="221" t="str">
        <f>UPPER(IF(OR(I16="a",I16="as"),E15,IF(OR(I16="b",I16="bs"),E17,)))</f>
        <v/>
      </c>
      <c r="K16" s="221"/>
      <c r="L16" s="205"/>
      <c r="M16" s="668"/>
      <c r="N16" s="230"/>
      <c r="O16" s="230"/>
      <c r="P16" s="211"/>
      <c r="Q16" s="212"/>
      <c r="R16" s="213"/>
      <c r="T16" s="237" t="e">
        <f>#REF!</f>
        <v>#REF!</v>
      </c>
    </row>
    <row r="17" spans="1:18" s="50" customFormat="1" ht="9.6" customHeight="1">
      <c r="A17" s="215">
        <v>6</v>
      </c>
      <c r="B17" s="202" t="str">
        <f>IF($D17="","",VLOOKUP($D17,'Boys Si Qual Draw Prep'!$A$7:$P$38,15))</f>
        <v/>
      </c>
      <c r="C17" s="202" t="str">
        <f>IF($D17="","",VLOOKUP($D17,'Boys Si Qual Draw Prep'!$A$7:$P$38,16))</f>
        <v/>
      </c>
      <c r="D17" s="203"/>
      <c r="E17" s="223" t="str">
        <f>UPPER(IF($D17="","",VLOOKUP($D17,'Boys Si Qual Draw Prep'!$A$7:$P$38,2)))</f>
        <v/>
      </c>
      <c r="F17" s="223" t="str">
        <f>IF($D17="","",VLOOKUP($D17,'Boys Si Qual Draw Prep'!$A$7:$P$38,3))</f>
        <v/>
      </c>
      <c r="G17" s="223"/>
      <c r="H17" s="223" t="str">
        <f>IF($D17="","",VLOOKUP($D17,'Boys Si Qual Draw Prep'!$A$7:$P$38,4))</f>
        <v/>
      </c>
      <c r="I17" s="224"/>
      <c r="J17" s="205"/>
      <c r="K17" s="225"/>
      <c r="L17" s="205"/>
      <c r="M17" s="668"/>
      <c r="N17" s="230"/>
      <c r="O17" s="230"/>
      <c r="P17" s="211"/>
      <c r="Q17" s="212"/>
      <c r="R17" s="213"/>
    </row>
    <row r="18" spans="1:18" s="50" customFormat="1" ht="9.6" customHeight="1">
      <c r="A18" s="215"/>
      <c r="B18" s="216"/>
      <c r="C18" s="216"/>
      <c r="D18" s="226"/>
      <c r="E18" s="217"/>
      <c r="F18" s="217"/>
      <c r="G18" s="218"/>
      <c r="H18" s="205"/>
      <c r="I18" s="227"/>
      <c r="J18" s="219" t="s">
        <v>15</v>
      </c>
      <c r="K18" s="228"/>
      <c r="L18" s="221" t="str">
        <f>UPPER(IF(OR(K18="a",K18="as"),J16,IF(OR(K18="b",K18="bs"),J20,)))</f>
        <v/>
      </c>
      <c r="M18" s="229"/>
      <c r="N18" s="230"/>
      <c r="O18" s="230"/>
      <c r="P18" s="211"/>
      <c r="Q18" s="212"/>
      <c r="R18" s="213"/>
    </row>
    <row r="19" spans="1:18" s="50" customFormat="1" ht="9.6" customHeight="1">
      <c r="A19" s="215">
        <v>7</v>
      </c>
      <c r="B19" s="202" t="str">
        <f>IF($D19="","",VLOOKUP($D19,'Boys Si Qual Draw Prep'!$A$7:$P$38,15))</f>
        <v/>
      </c>
      <c r="C19" s="202" t="str">
        <f>IF($D19="","",VLOOKUP($D19,'Boys Si Qual Draw Prep'!$A$7:$P$38,16))</f>
        <v/>
      </c>
      <c r="D19" s="203"/>
      <c r="E19" s="223" t="str">
        <f>UPPER(IF($D19="","",VLOOKUP($D19,'Boys Si Qual Draw Prep'!$A$7:$P$38,2)))</f>
        <v/>
      </c>
      <c r="F19" s="223" t="str">
        <f>IF($D19="","",VLOOKUP($D19,'Boys Si Qual Draw Prep'!$A$7:$P$38,3))</f>
        <v/>
      </c>
      <c r="G19" s="223"/>
      <c r="H19" s="223" t="str">
        <f>IF($D19="","",VLOOKUP($D19,'Boys Si Qual Draw Prep'!$A$7:$P$38,4))</f>
        <v/>
      </c>
      <c r="I19" s="206"/>
      <c r="J19" s="205"/>
      <c r="K19" s="231"/>
      <c r="L19" s="205"/>
      <c r="M19" s="230"/>
      <c r="N19" s="230"/>
      <c r="O19" s="230"/>
      <c r="P19" s="211"/>
      <c r="Q19" s="212"/>
      <c r="R19" s="213"/>
    </row>
    <row r="20" spans="1:18" s="50" customFormat="1" ht="9.6" customHeight="1">
      <c r="A20" s="215"/>
      <c r="B20" s="216"/>
      <c r="C20" s="216"/>
      <c r="D20" s="216"/>
      <c r="E20" s="217"/>
      <c r="F20" s="217"/>
      <c r="G20" s="218"/>
      <c r="H20" s="219" t="s">
        <v>15</v>
      </c>
      <c r="I20" s="220"/>
      <c r="J20" s="221" t="str">
        <f>UPPER(IF(OR(I20="a",I20="as"),E19,IF(OR(I20="b",I20="bs"),E21,)))</f>
        <v/>
      </c>
      <c r="K20" s="233"/>
      <c r="L20" s="205"/>
      <c r="M20" s="230"/>
      <c r="N20" s="230"/>
      <c r="O20" s="230"/>
      <c r="P20" s="211"/>
      <c r="Q20" s="212"/>
      <c r="R20" s="213"/>
    </row>
    <row r="21" spans="1:18" s="50" customFormat="1" ht="9.6" customHeight="1">
      <c r="A21" s="200">
        <v>8</v>
      </c>
      <c r="B21" s="202" t="str">
        <f>IF($D21="","",VLOOKUP($D21,'Boys Si Qual Draw Prep'!$A$7:$P$38,15))</f>
        <v/>
      </c>
      <c r="C21" s="202" t="str">
        <f>IF($D21="","",VLOOKUP($D21,'Boys Si Qual Draw Prep'!$A$7:$P$38,16))</f>
        <v/>
      </c>
      <c r="D21" s="203"/>
      <c r="E21" s="204" t="str">
        <f>UPPER(IF($D21="","",VLOOKUP($D21,'Boys Si Qual Draw Prep'!$A$7:$P$38,2)))</f>
        <v/>
      </c>
      <c r="F21" s="204" t="str">
        <f>IF($D21="","",VLOOKUP($D21,'Boys Si Qual Draw Prep'!$A$7:$P$38,3))</f>
        <v/>
      </c>
      <c r="G21" s="204"/>
      <c r="H21" s="204" t="str">
        <f>IF($D21="","",VLOOKUP($D21,'Boys Si Qual Draw Prep'!$A$7:$P$38,4))</f>
        <v/>
      </c>
      <c r="I21" s="234"/>
      <c r="J21" s="205"/>
      <c r="K21" s="205"/>
      <c r="L21" s="205"/>
      <c r="M21" s="230"/>
      <c r="N21" s="230"/>
      <c r="O21" s="230"/>
      <c r="P21" s="211"/>
      <c r="Q21" s="212"/>
      <c r="R21" s="213"/>
    </row>
    <row r="22" spans="1:18" s="50" customFormat="1" ht="9.6" customHeight="1">
      <c r="A22" s="215"/>
      <c r="B22" s="216"/>
      <c r="C22" s="216"/>
      <c r="D22" s="216"/>
      <c r="E22" s="235"/>
      <c r="F22" s="235"/>
      <c r="G22" s="239"/>
      <c r="H22" s="235"/>
      <c r="I22" s="227"/>
      <c r="J22" s="205"/>
      <c r="K22" s="205"/>
      <c r="L22" s="205"/>
      <c r="M22" s="230"/>
      <c r="N22" s="230"/>
      <c r="O22" s="230"/>
      <c r="P22" s="211"/>
      <c r="Q22" s="212"/>
      <c r="R22" s="213"/>
    </row>
    <row r="23" spans="1:18" s="50" customFormat="1" ht="9.6" customHeight="1">
      <c r="A23" s="200">
        <v>9</v>
      </c>
      <c r="B23" s="202" t="str">
        <f>IF($D23="","",VLOOKUP($D23,'Boys Si Qual Draw Prep'!$A$7:$P$38,15))</f>
        <v/>
      </c>
      <c r="C23" s="202" t="str">
        <f>IF($D23="","",VLOOKUP($D23,'Boys Si Qual Draw Prep'!$A$7:$P$38,16))</f>
        <v/>
      </c>
      <c r="D23" s="203"/>
      <c r="E23" s="204" t="str">
        <f>UPPER(IF($D23="","",VLOOKUP($D23,'Boys Si Qual Draw Prep'!$A$7:$P$38,2)))</f>
        <v/>
      </c>
      <c r="F23" s="204" t="str">
        <f>IF($D23="","",VLOOKUP($D23,'Boys Si Qual Draw Prep'!$A$7:$P$38,3))</f>
        <v/>
      </c>
      <c r="G23" s="204"/>
      <c r="H23" s="204" t="str">
        <f>IF($D23="","",VLOOKUP($D23,'Boys Si Qual Draw Prep'!$A$7:$P$38,4))</f>
        <v/>
      </c>
      <c r="I23" s="206"/>
      <c r="J23" s="205"/>
      <c r="K23" s="205"/>
      <c r="L23" s="205"/>
      <c r="M23" s="230"/>
      <c r="N23" s="230"/>
      <c r="O23" s="230"/>
      <c r="P23" s="211"/>
      <c r="Q23" s="212"/>
      <c r="R23" s="213"/>
    </row>
    <row r="24" spans="1:18" s="50" customFormat="1" ht="9.6" customHeight="1">
      <c r="A24" s="215"/>
      <c r="B24" s="216"/>
      <c r="C24" s="216"/>
      <c r="D24" s="216"/>
      <c r="E24" s="217"/>
      <c r="F24" s="217"/>
      <c r="G24" s="218"/>
      <c r="H24" s="219" t="s">
        <v>15</v>
      </c>
      <c r="I24" s="220"/>
      <c r="J24" s="221" t="str">
        <f>UPPER(IF(OR(I24="a",I24="as"),E23,IF(OR(I24="b",I24="bs"),E25,)))</f>
        <v/>
      </c>
      <c r="K24" s="221"/>
      <c r="L24" s="205"/>
      <c r="M24" s="230"/>
      <c r="N24" s="230"/>
      <c r="O24" s="230"/>
      <c r="P24" s="211"/>
      <c r="Q24" s="212"/>
      <c r="R24" s="213"/>
    </row>
    <row r="25" spans="1:18" s="50" customFormat="1" ht="9.6" customHeight="1">
      <c r="A25" s="215">
        <v>10</v>
      </c>
      <c r="B25" s="202" t="str">
        <f>IF($D25="","",VLOOKUP($D25,'Boys Si Qual Draw Prep'!$A$7:$P$38,15))</f>
        <v/>
      </c>
      <c r="C25" s="202" t="str">
        <f>IF($D25="","",VLOOKUP($D25,'Boys Si Qual Draw Prep'!$A$7:$P$38,16))</f>
        <v/>
      </c>
      <c r="D25" s="203"/>
      <c r="E25" s="223" t="str">
        <f>UPPER(IF($D25="","",VLOOKUP($D25,'Boys Si Qual Draw Prep'!$A$7:$P$38,2)))</f>
        <v/>
      </c>
      <c r="F25" s="223" t="str">
        <f>IF($D25="","",VLOOKUP($D25,'Boys Si Qual Draw Prep'!$A$7:$P$38,3))</f>
        <v/>
      </c>
      <c r="G25" s="223"/>
      <c r="H25" s="223" t="str">
        <f>IF($D25="","",VLOOKUP($D25,'Boys Si Qual Draw Prep'!$A$7:$P$38,4))</f>
        <v/>
      </c>
      <c r="I25" s="224"/>
      <c r="J25" s="205"/>
      <c r="K25" s="225"/>
      <c r="L25" s="205"/>
      <c r="M25" s="230"/>
      <c r="N25" s="230"/>
      <c r="O25" s="230"/>
      <c r="P25" s="211"/>
      <c r="Q25" s="212"/>
      <c r="R25" s="213"/>
    </row>
    <row r="26" spans="1:18" s="50" customFormat="1" ht="9.6" customHeight="1">
      <c r="A26" s="215"/>
      <c r="B26" s="216"/>
      <c r="C26" s="216"/>
      <c r="D26" s="226"/>
      <c r="E26" s="217"/>
      <c r="F26" s="217"/>
      <c r="G26" s="218"/>
      <c r="H26" s="217"/>
      <c r="I26" s="227"/>
      <c r="J26" s="219" t="s">
        <v>15</v>
      </c>
      <c r="K26" s="228"/>
      <c r="L26" s="221" t="str">
        <f>UPPER(IF(OR(K26="a",K26="as"),J24,IF(OR(K26="b",K26="bs"),J28,)))</f>
        <v/>
      </c>
      <c r="M26" s="229"/>
      <c r="N26" s="230"/>
      <c r="O26" s="230"/>
      <c r="P26" s="211"/>
      <c r="Q26" s="212"/>
      <c r="R26" s="213"/>
    </row>
    <row r="27" spans="1:18" s="50" customFormat="1" ht="9.6" customHeight="1">
      <c r="A27" s="215">
        <v>11</v>
      </c>
      <c r="B27" s="202" t="str">
        <f>IF($D27="","",VLOOKUP($D27,'Boys Si Qual Draw Prep'!$A$7:$P$38,15))</f>
        <v/>
      </c>
      <c r="C27" s="202" t="str">
        <f>IF($D27="","",VLOOKUP($D27,'Boys Si Qual Draw Prep'!$A$7:$P$38,16))</f>
        <v/>
      </c>
      <c r="D27" s="203"/>
      <c r="E27" s="223" t="str">
        <f>UPPER(IF($D27="","",VLOOKUP($D27,'Boys Si Qual Draw Prep'!$A$7:$P$38,2)))</f>
        <v/>
      </c>
      <c r="F27" s="223" t="str">
        <f>IF($D27="","",VLOOKUP($D27,'Boys Si Qual Draw Prep'!$A$7:$P$38,3))</f>
        <v/>
      </c>
      <c r="G27" s="223"/>
      <c r="H27" s="223" t="str">
        <f>IF($D27="","",VLOOKUP($D27,'Boys Si Qual Draw Prep'!$A$7:$P$38,4))</f>
        <v/>
      </c>
      <c r="I27" s="206"/>
      <c r="J27" s="205"/>
      <c r="K27" s="231"/>
      <c r="L27" s="205"/>
      <c r="M27" s="667"/>
      <c r="N27" s="230"/>
      <c r="O27" s="230"/>
      <c r="P27" s="211"/>
      <c r="Q27" s="212"/>
      <c r="R27" s="213"/>
    </row>
    <row r="28" spans="1:18" s="50" customFormat="1" ht="9.6" customHeight="1">
      <c r="A28" s="241"/>
      <c r="B28" s="216"/>
      <c r="C28" s="216"/>
      <c r="D28" s="226"/>
      <c r="E28" s="217"/>
      <c r="F28" s="217"/>
      <c r="G28" s="218"/>
      <c r="H28" s="219" t="s">
        <v>15</v>
      </c>
      <c r="I28" s="220"/>
      <c r="J28" s="221" t="str">
        <f>UPPER(IF(OR(I28="a",I28="as"),E27,IF(OR(I28="b",I28="bs"),E29,)))</f>
        <v/>
      </c>
      <c r="K28" s="233"/>
      <c r="L28" s="205"/>
      <c r="M28" s="668"/>
      <c r="N28" s="230"/>
      <c r="O28" s="230"/>
      <c r="P28" s="211"/>
      <c r="Q28" s="212"/>
      <c r="R28" s="213"/>
    </row>
    <row r="29" spans="1:18" s="50" customFormat="1" ht="9.6" customHeight="1">
      <c r="A29" s="200">
        <v>12</v>
      </c>
      <c r="B29" s="202" t="str">
        <f>IF($D29="","",VLOOKUP($D29,'Boys Si Qual Draw Prep'!$A$7:$P$38,15))</f>
        <v/>
      </c>
      <c r="C29" s="202" t="str">
        <f>IF($D29="","",VLOOKUP($D29,'Boys Si Qual Draw Prep'!$A$7:$P$38,16))</f>
        <v/>
      </c>
      <c r="D29" s="203"/>
      <c r="E29" s="204" t="str">
        <f>UPPER(IF($D29="","",VLOOKUP($D29,'Boys Si Qual Draw Prep'!$A$7:$P$38,2)))</f>
        <v/>
      </c>
      <c r="F29" s="204" t="str">
        <f>IF($D29="","",VLOOKUP($D29,'Boys Si Qual Draw Prep'!$A$7:$P$38,3))</f>
        <v/>
      </c>
      <c r="G29" s="204"/>
      <c r="H29" s="204" t="str">
        <f>IF($D29="","",VLOOKUP($D29,'Boys Si Qual Draw Prep'!$A$7:$P$38,4))</f>
        <v/>
      </c>
      <c r="I29" s="234"/>
      <c r="J29" s="205"/>
      <c r="K29" s="205"/>
      <c r="L29" s="205"/>
      <c r="M29" s="668"/>
      <c r="N29" s="230"/>
      <c r="O29" s="230"/>
      <c r="P29" s="211"/>
      <c r="Q29" s="212"/>
      <c r="R29" s="213"/>
    </row>
    <row r="30" spans="1:18" s="50" customFormat="1" ht="9.6" customHeight="1">
      <c r="A30" s="215"/>
      <c r="B30" s="216"/>
      <c r="C30" s="216"/>
      <c r="D30" s="226"/>
      <c r="E30" s="205"/>
      <c r="F30" s="205"/>
      <c r="G30" s="68"/>
      <c r="H30" s="235"/>
      <c r="I30" s="227"/>
      <c r="J30" s="205"/>
      <c r="K30" s="205"/>
      <c r="L30" s="205"/>
      <c r="M30" s="668"/>
      <c r="N30" s="669" t="str">
        <f>UPPER(IF(OR(M30="a",M30="as"),L26,IF(OR(M30="b",M30="bs"),L34,)))</f>
        <v/>
      </c>
      <c r="O30" s="668"/>
      <c r="P30" s="211"/>
      <c r="Q30" s="212"/>
      <c r="R30" s="213"/>
    </row>
    <row r="31" spans="1:18" s="50" customFormat="1" ht="9.6" customHeight="1">
      <c r="A31" s="200">
        <v>13</v>
      </c>
      <c r="B31" s="202" t="str">
        <f>IF($D31="","",VLOOKUP($D31,'Boys Si Qual Draw Prep'!$A$7:$P$38,15))</f>
        <v/>
      </c>
      <c r="C31" s="202" t="str">
        <f>IF($D31="","",VLOOKUP($D31,'Boys Si Qual Draw Prep'!$A$7:$P$38,16))</f>
        <v/>
      </c>
      <c r="D31" s="203"/>
      <c r="E31" s="204" t="str">
        <f>UPPER(IF($D31="","",VLOOKUP($D31,'Boys Si Qual Draw Prep'!$A$7:$P$38,2)))</f>
        <v/>
      </c>
      <c r="F31" s="204" t="str">
        <f>IF($D31="","",VLOOKUP($D31,'Boys Si Qual Draw Prep'!$A$7:$P$38,3))</f>
        <v/>
      </c>
      <c r="G31" s="204"/>
      <c r="H31" s="204" t="str">
        <f>IF($D31="","",VLOOKUP($D31,'Boys Si Qual Draw Prep'!$A$7:$P$38,4))</f>
        <v/>
      </c>
      <c r="I31" s="236"/>
      <c r="J31" s="205"/>
      <c r="K31" s="205"/>
      <c r="L31" s="205"/>
      <c r="M31" s="668"/>
      <c r="N31" s="205"/>
      <c r="O31" s="230"/>
      <c r="P31" s="211"/>
      <c r="Q31" s="212"/>
      <c r="R31" s="213"/>
    </row>
    <row r="32" spans="1:18" s="50" customFormat="1" ht="9.6" customHeight="1">
      <c r="A32" s="215"/>
      <c r="B32" s="216"/>
      <c r="C32" s="216"/>
      <c r="D32" s="226"/>
      <c r="E32" s="217"/>
      <c r="F32" s="217"/>
      <c r="G32" s="218"/>
      <c r="H32" s="219" t="s">
        <v>15</v>
      </c>
      <c r="I32" s="220"/>
      <c r="J32" s="221" t="str">
        <f>UPPER(IF(OR(I32="a",I32="as"),E31,IF(OR(I32="b",I32="bs"),E33,)))</f>
        <v/>
      </c>
      <c r="K32" s="221"/>
      <c r="L32" s="205"/>
      <c r="M32" s="668"/>
      <c r="N32" s="230"/>
      <c r="O32" s="230"/>
      <c r="P32" s="211"/>
      <c r="Q32" s="212"/>
      <c r="R32" s="213"/>
    </row>
    <row r="33" spans="1:18" s="50" customFormat="1" ht="9.6" customHeight="1">
      <c r="A33" s="215">
        <v>14</v>
      </c>
      <c r="B33" s="202" t="str">
        <f>IF($D33="","",VLOOKUP($D33,'Boys Si Qual Draw Prep'!$A$7:$P$38,15))</f>
        <v/>
      </c>
      <c r="C33" s="202" t="str">
        <f>IF($D33="","",VLOOKUP($D33,'Boys Si Qual Draw Prep'!$A$7:$P$38,16))</f>
        <v/>
      </c>
      <c r="D33" s="203"/>
      <c r="E33" s="223" t="str">
        <f>UPPER(IF($D33="","",VLOOKUP($D33,'Boys Si Qual Draw Prep'!$A$7:$P$38,2)))</f>
        <v/>
      </c>
      <c r="F33" s="223" t="str">
        <f>IF($D33="","",VLOOKUP($D33,'Boys Si Qual Draw Prep'!$A$7:$P$38,3))</f>
        <v/>
      </c>
      <c r="G33" s="223"/>
      <c r="H33" s="223" t="str">
        <f>IF($D33="","",VLOOKUP($D33,'Boys Si Qual Draw Prep'!$A$7:$P$38,4))</f>
        <v/>
      </c>
      <c r="I33" s="224"/>
      <c r="J33" s="205"/>
      <c r="K33" s="225"/>
      <c r="L33" s="205"/>
      <c r="M33" s="668"/>
      <c r="N33" s="230"/>
      <c r="O33" s="230"/>
      <c r="P33" s="211"/>
      <c r="Q33" s="212"/>
      <c r="R33" s="213"/>
    </row>
    <row r="34" spans="1:18" s="50" customFormat="1" ht="9.6" customHeight="1">
      <c r="A34" s="215"/>
      <c r="B34" s="216"/>
      <c r="C34" s="216"/>
      <c r="D34" s="226"/>
      <c r="E34" s="217"/>
      <c r="F34" s="217"/>
      <c r="G34" s="218"/>
      <c r="H34" s="205"/>
      <c r="I34" s="227"/>
      <c r="J34" s="219" t="s">
        <v>15</v>
      </c>
      <c r="K34" s="228"/>
      <c r="L34" s="221" t="str">
        <f>UPPER(IF(OR(K34="a",K34="as"),J32,IF(OR(K34="b",K34="bs"),J36,)))</f>
        <v/>
      </c>
      <c r="M34" s="229"/>
      <c r="N34" s="230"/>
      <c r="O34" s="230"/>
      <c r="P34" s="211"/>
      <c r="Q34" s="212"/>
      <c r="R34" s="213"/>
    </row>
    <row r="35" spans="1:18" s="50" customFormat="1" ht="9.6" customHeight="1">
      <c r="A35" s="215">
        <v>15</v>
      </c>
      <c r="B35" s="202" t="str">
        <f>IF($D35="","",VLOOKUP($D35,'Boys Si Qual Draw Prep'!$A$7:$P$38,15))</f>
        <v/>
      </c>
      <c r="C35" s="202" t="str">
        <f>IF($D35="","",VLOOKUP($D35,'Boys Si Qual Draw Prep'!$A$7:$P$38,16))</f>
        <v/>
      </c>
      <c r="D35" s="203"/>
      <c r="E35" s="223" t="str">
        <f>UPPER(IF($D35="","",VLOOKUP($D35,'Boys Si Qual Draw Prep'!$A$7:$P$38,2)))</f>
        <v/>
      </c>
      <c r="F35" s="223" t="str">
        <f>IF($D35="","",VLOOKUP($D35,'Boys Si Qual Draw Prep'!$A$7:$P$38,3))</f>
        <v/>
      </c>
      <c r="G35" s="223"/>
      <c r="H35" s="223" t="str">
        <f>IF($D35="","",VLOOKUP($D35,'Boys Si Qual Draw Prep'!$A$7:$P$38,4))</f>
        <v/>
      </c>
      <c r="I35" s="206"/>
      <c r="J35" s="205"/>
      <c r="K35" s="231"/>
      <c r="L35" s="205"/>
      <c r="M35" s="230"/>
      <c r="N35" s="230"/>
      <c r="O35" s="230"/>
      <c r="P35" s="211"/>
      <c r="Q35" s="212"/>
      <c r="R35" s="213"/>
    </row>
    <row r="36" spans="1:18" s="50" customFormat="1" ht="9.6" customHeight="1">
      <c r="A36" s="215"/>
      <c r="B36" s="216"/>
      <c r="C36" s="216"/>
      <c r="D36" s="216"/>
      <c r="E36" s="217"/>
      <c r="F36" s="217"/>
      <c r="G36" s="218"/>
      <c r="H36" s="219" t="s">
        <v>15</v>
      </c>
      <c r="I36" s="220"/>
      <c r="J36" s="221" t="str">
        <f>UPPER(IF(OR(I36="a",I36="as"),E35,IF(OR(I36="b",I36="bs"),E37,)))</f>
        <v/>
      </c>
      <c r="K36" s="233"/>
      <c r="L36" s="205"/>
      <c r="M36" s="230"/>
      <c r="N36" s="230"/>
      <c r="O36" s="230"/>
      <c r="P36" s="211"/>
      <c r="Q36" s="212"/>
      <c r="R36" s="213"/>
    </row>
    <row r="37" spans="1:18" s="50" customFormat="1" ht="9.6" customHeight="1">
      <c r="A37" s="200">
        <v>16</v>
      </c>
      <c r="B37" s="202" t="str">
        <f>IF($D37="","",VLOOKUP($D37,'Boys Si Qual Draw Prep'!$A$7:$P$38,15))</f>
        <v/>
      </c>
      <c r="C37" s="202" t="str">
        <f>IF($D37="","",VLOOKUP($D37,'Boys Si Qual Draw Prep'!$A$7:$P$38,16))</f>
        <v/>
      </c>
      <c r="D37" s="203"/>
      <c r="E37" s="204" t="str">
        <f>UPPER(IF($D37="","",VLOOKUP($D37,'Boys Si Qual Draw Prep'!$A$7:$P$38,2)))</f>
        <v/>
      </c>
      <c r="F37" s="204" t="str">
        <f>IF($D37="","",VLOOKUP($D37,'Boys Si Qual Draw Prep'!$A$7:$P$38,3))</f>
        <v/>
      </c>
      <c r="G37" s="204"/>
      <c r="H37" s="204" t="str">
        <f>IF($D37="","",VLOOKUP($D37,'Boys Si Qual Draw Prep'!$A$7:$P$38,4))</f>
        <v/>
      </c>
      <c r="I37" s="234"/>
      <c r="J37" s="205"/>
      <c r="K37" s="205"/>
      <c r="L37" s="205"/>
      <c r="M37" s="230"/>
      <c r="N37" s="230"/>
      <c r="O37" s="230"/>
      <c r="P37" s="211"/>
      <c r="Q37" s="212"/>
      <c r="R37" s="213"/>
    </row>
    <row r="38" spans="1:18" s="50" customFormat="1" ht="9.6" customHeight="1">
      <c r="A38" s="215"/>
      <c r="B38" s="216"/>
      <c r="C38" s="216"/>
      <c r="D38" s="216"/>
      <c r="E38" s="217"/>
      <c r="F38" s="217"/>
      <c r="G38" s="218"/>
      <c r="H38" s="217"/>
      <c r="I38" s="227"/>
      <c r="J38" s="205"/>
      <c r="K38" s="205"/>
      <c r="L38" s="205"/>
      <c r="M38" s="230"/>
      <c r="N38" s="230"/>
      <c r="O38" s="230"/>
      <c r="P38" s="211"/>
      <c r="Q38" s="212"/>
      <c r="R38" s="213"/>
    </row>
    <row r="39" spans="1:18" s="50" customFormat="1" ht="9.6" customHeight="1">
      <c r="A39" s="200">
        <v>17</v>
      </c>
      <c r="B39" s="202" t="str">
        <f>IF($D39="","",VLOOKUP($D39,'Boys Si Qual Draw Prep'!$A$7:$P$38,15))</f>
        <v/>
      </c>
      <c r="C39" s="202" t="str">
        <f>IF($D39="","",VLOOKUP($D39,'Boys Si Qual Draw Prep'!$A$7:$P$38,16))</f>
        <v/>
      </c>
      <c r="D39" s="203"/>
      <c r="E39" s="204" t="str">
        <f>UPPER(IF($D39="","",VLOOKUP($D39,'Boys Si Qual Draw Prep'!$A$7:$P$38,2)))</f>
        <v/>
      </c>
      <c r="F39" s="204" t="str">
        <f>IF($D39="","",VLOOKUP($D39,'Boys Si Qual Draw Prep'!$A$7:$P$38,3))</f>
        <v/>
      </c>
      <c r="G39" s="204"/>
      <c r="H39" s="204" t="str">
        <f>IF($D39="","",VLOOKUP($D39,'Boys Si Qual Draw Prep'!$A$7:$P$38,4))</f>
        <v/>
      </c>
      <c r="I39" s="206"/>
      <c r="J39" s="205"/>
      <c r="K39" s="205"/>
      <c r="L39" s="205"/>
      <c r="M39" s="230"/>
      <c r="N39" s="230"/>
      <c r="O39" s="230"/>
      <c r="P39" s="357"/>
      <c r="Q39" s="212"/>
      <c r="R39" s="213"/>
    </row>
    <row r="40" spans="1:18" s="50" customFormat="1" ht="9.6" customHeight="1">
      <c r="A40" s="215"/>
      <c r="B40" s="216"/>
      <c r="C40" s="216"/>
      <c r="D40" s="216"/>
      <c r="E40" s="217"/>
      <c r="F40" s="217"/>
      <c r="G40" s="218"/>
      <c r="H40" s="219" t="s">
        <v>15</v>
      </c>
      <c r="I40" s="220"/>
      <c r="J40" s="221" t="str">
        <f>UPPER(IF(OR(I40="a",I40="as"),E39,IF(OR(I40="b",I40="bs"),E41,)))</f>
        <v/>
      </c>
      <c r="K40" s="221"/>
      <c r="L40" s="205"/>
      <c r="M40" s="230"/>
      <c r="N40" s="230"/>
      <c r="O40" s="230"/>
      <c r="P40" s="359"/>
      <c r="Q40" s="360"/>
      <c r="R40" s="213"/>
    </row>
    <row r="41" spans="1:18" s="50" customFormat="1" ht="9.6" customHeight="1">
      <c r="A41" s="215">
        <v>18</v>
      </c>
      <c r="B41" s="202" t="str">
        <f>IF($D41="","",VLOOKUP($D41,'Boys Si Qual Draw Prep'!$A$7:$P$38,15))</f>
        <v/>
      </c>
      <c r="C41" s="202" t="str">
        <f>IF($D41="","",VLOOKUP($D41,'Boys Si Qual Draw Prep'!$A$7:$P$38,16))</f>
        <v/>
      </c>
      <c r="D41" s="203"/>
      <c r="E41" s="223" t="str">
        <f>UPPER(IF($D41="","",VLOOKUP($D41,'Boys Si Qual Draw Prep'!$A$7:$P$38,2)))</f>
        <v/>
      </c>
      <c r="F41" s="223" t="str">
        <f>IF($D41="","",VLOOKUP($D41,'Boys Si Qual Draw Prep'!$A$7:$P$38,3))</f>
        <v/>
      </c>
      <c r="G41" s="223"/>
      <c r="H41" s="223" t="str">
        <f>IF($D41="","",VLOOKUP($D41,'Boys Si Qual Draw Prep'!$A$7:$P$38,4))</f>
        <v/>
      </c>
      <c r="I41" s="224"/>
      <c r="J41" s="205"/>
      <c r="K41" s="225"/>
      <c r="L41" s="205"/>
      <c r="M41" s="230"/>
      <c r="N41" s="230"/>
      <c r="O41" s="230"/>
      <c r="P41" s="211"/>
      <c r="Q41" s="212"/>
      <c r="R41" s="213"/>
    </row>
    <row r="42" spans="1:18" s="50" customFormat="1" ht="9.6" customHeight="1">
      <c r="A42" s="215"/>
      <c r="B42" s="216"/>
      <c r="C42" s="216"/>
      <c r="D42" s="226"/>
      <c r="E42" s="217"/>
      <c r="F42" s="217"/>
      <c r="G42" s="218"/>
      <c r="H42" s="217"/>
      <c r="I42" s="227"/>
      <c r="J42" s="219" t="s">
        <v>15</v>
      </c>
      <c r="K42" s="228"/>
      <c r="L42" s="221" t="str">
        <f>UPPER(IF(OR(K42="a",K42="as"),J40,IF(OR(K42="b",K42="bs"),J44,)))</f>
        <v/>
      </c>
      <c r="M42" s="229"/>
      <c r="N42" s="230"/>
      <c r="O42" s="230"/>
      <c r="P42" s="211"/>
      <c r="Q42" s="212"/>
      <c r="R42" s="213"/>
    </row>
    <row r="43" spans="1:18" s="50" customFormat="1" ht="9.6" customHeight="1">
      <c r="A43" s="215">
        <v>19</v>
      </c>
      <c r="B43" s="202" t="str">
        <f>IF($D43="","",VLOOKUP($D43,'Boys Si Qual Draw Prep'!$A$7:$P$38,15))</f>
        <v/>
      </c>
      <c r="C43" s="202" t="str">
        <f>IF($D43="","",VLOOKUP($D43,'Boys Si Qual Draw Prep'!$A$7:$P$38,16))</f>
        <v/>
      </c>
      <c r="D43" s="203"/>
      <c r="E43" s="223" t="str">
        <f>UPPER(IF($D43="","",VLOOKUP($D43,'Boys Si Qual Draw Prep'!$A$7:$P$38,2)))</f>
        <v/>
      </c>
      <c r="F43" s="223" t="str">
        <f>IF($D43="","",VLOOKUP($D43,'Boys Si Qual Draw Prep'!$A$7:$P$38,3))</f>
        <v/>
      </c>
      <c r="G43" s="223"/>
      <c r="H43" s="223" t="str">
        <f>IF($D43="","",VLOOKUP($D43,'Boys Si Qual Draw Prep'!$A$7:$P$38,4))</f>
        <v/>
      </c>
      <c r="I43" s="206"/>
      <c r="J43" s="205"/>
      <c r="K43" s="231"/>
      <c r="L43" s="205"/>
      <c r="M43" s="667"/>
      <c r="N43" s="230"/>
      <c r="O43" s="230"/>
      <c r="P43" s="211"/>
      <c r="Q43" s="212"/>
      <c r="R43" s="213"/>
    </row>
    <row r="44" spans="1:18" s="50" customFormat="1" ht="9.6" customHeight="1">
      <c r="A44" s="215"/>
      <c r="B44" s="216"/>
      <c r="C44" s="216"/>
      <c r="D44" s="226"/>
      <c r="E44" s="217"/>
      <c r="F44" s="217"/>
      <c r="G44" s="218"/>
      <c r="H44" s="219" t="s">
        <v>15</v>
      </c>
      <c r="I44" s="220"/>
      <c r="J44" s="221" t="str">
        <f>UPPER(IF(OR(I44="a",I44="as"),E43,IF(OR(I44="b",I44="bs"),E45,)))</f>
        <v/>
      </c>
      <c r="K44" s="233"/>
      <c r="L44" s="205"/>
      <c r="M44" s="668"/>
      <c r="N44" s="230"/>
      <c r="O44" s="230"/>
      <c r="P44" s="211"/>
      <c r="Q44" s="212"/>
      <c r="R44" s="213"/>
    </row>
    <row r="45" spans="1:18" s="50" customFormat="1" ht="9.6" customHeight="1">
      <c r="A45" s="200">
        <v>20</v>
      </c>
      <c r="B45" s="202" t="str">
        <f>IF($D45="","",VLOOKUP($D45,'Boys Si Qual Draw Prep'!$A$7:$P$38,15))</f>
        <v/>
      </c>
      <c r="C45" s="202" t="str">
        <f>IF($D45="","",VLOOKUP($D45,'Boys Si Qual Draw Prep'!$A$7:$P$38,16))</f>
        <v/>
      </c>
      <c r="D45" s="203"/>
      <c r="E45" s="204" t="str">
        <f>UPPER(IF($D45="","",VLOOKUP($D45,'Boys Si Qual Draw Prep'!$A$7:$P$38,2)))</f>
        <v/>
      </c>
      <c r="F45" s="204" t="str">
        <f>IF($D45="","",VLOOKUP($D45,'Boys Si Qual Draw Prep'!$A$7:$P$38,3))</f>
        <v/>
      </c>
      <c r="G45" s="204"/>
      <c r="H45" s="204" t="str">
        <f>IF($D45="","",VLOOKUP($D45,'Boys Si Qual Draw Prep'!$A$7:$P$38,4))</f>
        <v/>
      </c>
      <c r="I45" s="234"/>
      <c r="J45" s="205"/>
      <c r="K45" s="205"/>
      <c r="L45" s="205"/>
      <c r="M45" s="668"/>
      <c r="N45" s="230"/>
      <c r="O45" s="230"/>
      <c r="P45" s="211"/>
      <c r="Q45" s="212"/>
      <c r="R45" s="213"/>
    </row>
    <row r="46" spans="1:18" s="50" customFormat="1" ht="9.6" customHeight="1">
      <c r="A46" s="215"/>
      <c r="B46" s="216"/>
      <c r="C46" s="216"/>
      <c r="D46" s="226"/>
      <c r="E46" s="205"/>
      <c r="F46" s="205"/>
      <c r="G46" s="68"/>
      <c r="H46" s="235"/>
      <c r="I46" s="227"/>
      <c r="J46" s="205"/>
      <c r="K46" s="205"/>
      <c r="L46" s="205"/>
      <c r="M46" s="668"/>
      <c r="N46" s="669" t="str">
        <f>UPPER(IF(OR(M46="a",M46="as"),L42,IF(OR(M46="b",M46="bs"),L50,)))</f>
        <v/>
      </c>
      <c r="O46" s="668"/>
      <c r="P46" s="211"/>
      <c r="Q46" s="212"/>
      <c r="R46" s="213"/>
    </row>
    <row r="47" spans="1:18" s="50" customFormat="1" ht="9.6" customHeight="1">
      <c r="A47" s="200">
        <v>21</v>
      </c>
      <c r="B47" s="202" t="str">
        <f>IF($D47="","",VLOOKUP($D47,'Boys Si Qual Draw Prep'!$A$7:$P$38,15))</f>
        <v/>
      </c>
      <c r="C47" s="202" t="str">
        <f>IF($D47="","",VLOOKUP($D47,'Boys Si Qual Draw Prep'!$A$7:$P$38,16))</f>
        <v/>
      </c>
      <c r="D47" s="203"/>
      <c r="E47" s="204" t="str">
        <f>UPPER(IF($D47="","",VLOOKUP($D47,'Boys Si Qual Draw Prep'!$A$7:$P$38,2)))</f>
        <v/>
      </c>
      <c r="F47" s="204" t="str">
        <f>IF($D47="","",VLOOKUP($D47,'Boys Si Qual Draw Prep'!$A$7:$P$38,3))</f>
        <v/>
      </c>
      <c r="G47" s="204"/>
      <c r="H47" s="204" t="str">
        <f>IF($D47="","",VLOOKUP($D47,'Boys Si Qual Draw Prep'!$A$7:$P$38,4))</f>
        <v/>
      </c>
      <c r="I47" s="236"/>
      <c r="J47" s="205"/>
      <c r="K47" s="205"/>
      <c r="L47" s="205"/>
      <c r="M47" s="668"/>
      <c r="N47" s="205"/>
      <c r="O47" s="230"/>
      <c r="P47" s="211"/>
      <c r="Q47" s="212"/>
      <c r="R47" s="213"/>
    </row>
    <row r="48" spans="1:18" s="50" customFormat="1" ht="9.6" customHeight="1">
      <c r="A48" s="215"/>
      <c r="B48" s="216"/>
      <c r="C48" s="216"/>
      <c r="D48" s="226"/>
      <c r="E48" s="217"/>
      <c r="F48" s="217"/>
      <c r="G48" s="218"/>
      <c r="H48" s="219" t="s">
        <v>15</v>
      </c>
      <c r="I48" s="220"/>
      <c r="J48" s="221" t="str">
        <f>UPPER(IF(OR(I48="a",I48="as"),E47,IF(OR(I48="b",I48="bs"),E49,)))</f>
        <v/>
      </c>
      <c r="K48" s="221"/>
      <c r="L48" s="205"/>
      <c r="M48" s="668"/>
      <c r="N48" s="230"/>
      <c r="O48" s="230"/>
      <c r="P48" s="211"/>
      <c r="Q48" s="212"/>
      <c r="R48" s="213"/>
    </row>
    <row r="49" spans="1:18" s="50" customFormat="1" ht="9.6" customHeight="1">
      <c r="A49" s="215">
        <v>22</v>
      </c>
      <c r="B49" s="202" t="str">
        <f>IF($D49="","",VLOOKUP($D49,'Boys Si Qual Draw Prep'!$A$7:$P$38,15))</f>
        <v/>
      </c>
      <c r="C49" s="202" t="str">
        <f>IF($D49="","",VLOOKUP($D49,'Boys Si Qual Draw Prep'!$A$7:$P$38,16))</f>
        <v/>
      </c>
      <c r="D49" s="203"/>
      <c r="E49" s="223" t="str">
        <f>UPPER(IF($D49="","",VLOOKUP($D49,'Boys Si Qual Draw Prep'!$A$7:$P$38,2)))</f>
        <v/>
      </c>
      <c r="F49" s="223" t="str">
        <f>IF($D49="","",VLOOKUP($D49,'Boys Si Qual Draw Prep'!$A$7:$P$38,3))</f>
        <v/>
      </c>
      <c r="G49" s="223"/>
      <c r="H49" s="223" t="str">
        <f>IF($D49="","",VLOOKUP($D49,'Boys Si Qual Draw Prep'!$A$7:$P$38,4))</f>
        <v/>
      </c>
      <c r="I49" s="224"/>
      <c r="J49" s="205"/>
      <c r="K49" s="225"/>
      <c r="L49" s="205"/>
      <c r="M49" s="668"/>
      <c r="N49" s="230"/>
      <c r="O49" s="230"/>
      <c r="P49" s="211"/>
      <c r="Q49" s="212"/>
      <c r="R49" s="213"/>
    </row>
    <row r="50" spans="1:18" s="50" customFormat="1" ht="9.6" customHeight="1">
      <c r="A50" s="215"/>
      <c r="B50" s="216"/>
      <c r="C50" s="216"/>
      <c r="D50" s="226"/>
      <c r="E50" s="217"/>
      <c r="F50" s="217"/>
      <c r="G50" s="218"/>
      <c r="H50" s="205"/>
      <c r="I50" s="227"/>
      <c r="J50" s="219" t="s">
        <v>15</v>
      </c>
      <c r="K50" s="228"/>
      <c r="L50" s="221" t="str">
        <f>UPPER(IF(OR(K50="a",K50="as"),J48,IF(OR(K50="b",K50="bs"),J52,)))</f>
        <v/>
      </c>
      <c r="M50" s="229"/>
      <c r="N50" s="230"/>
      <c r="O50" s="230"/>
      <c r="P50" s="211"/>
      <c r="Q50" s="212"/>
      <c r="R50" s="213"/>
    </row>
    <row r="51" spans="1:18" s="50" customFormat="1" ht="9.6" customHeight="1">
      <c r="A51" s="215">
        <v>23</v>
      </c>
      <c r="B51" s="202" t="str">
        <f>IF($D51="","",VLOOKUP($D51,'Boys Si Qual Draw Prep'!$A$7:$P$38,15))</f>
        <v/>
      </c>
      <c r="C51" s="202" t="str">
        <f>IF($D51="","",VLOOKUP($D51,'Boys Si Qual Draw Prep'!$A$7:$P$38,16))</f>
        <v/>
      </c>
      <c r="D51" s="203"/>
      <c r="E51" s="223" t="str">
        <f>UPPER(IF($D51="","",VLOOKUP($D51,'Boys Si Qual Draw Prep'!$A$7:$P$38,2)))</f>
        <v/>
      </c>
      <c r="F51" s="223" t="str">
        <f>IF($D51="","",VLOOKUP($D51,'Boys Si Qual Draw Prep'!$A$7:$P$38,3))</f>
        <v/>
      </c>
      <c r="G51" s="223"/>
      <c r="H51" s="223" t="str">
        <f>IF($D51="","",VLOOKUP($D51,'Boys Si Qual Draw Prep'!$A$7:$P$38,4))</f>
        <v/>
      </c>
      <c r="I51" s="206"/>
      <c r="J51" s="205"/>
      <c r="K51" s="231"/>
      <c r="L51" s="205"/>
      <c r="M51" s="230"/>
      <c r="N51" s="230"/>
      <c r="O51" s="230"/>
      <c r="P51" s="211"/>
      <c r="Q51" s="212"/>
      <c r="R51" s="213"/>
    </row>
    <row r="52" spans="1:18" s="50" customFormat="1" ht="9.6" customHeight="1">
      <c r="A52" s="215"/>
      <c r="B52" s="216"/>
      <c r="C52" s="216"/>
      <c r="D52" s="216"/>
      <c r="E52" s="217"/>
      <c r="F52" s="217"/>
      <c r="G52" s="218"/>
      <c r="H52" s="219" t="s">
        <v>15</v>
      </c>
      <c r="I52" s="220"/>
      <c r="J52" s="221" t="str">
        <f>UPPER(IF(OR(I52="a",I52="as"),E51,IF(OR(I52="b",I52="bs"),E53,)))</f>
        <v/>
      </c>
      <c r="K52" s="233"/>
      <c r="L52" s="205"/>
      <c r="M52" s="230"/>
      <c r="N52" s="230"/>
      <c r="O52" s="230"/>
      <c r="P52" s="211"/>
      <c r="Q52" s="212"/>
      <c r="R52" s="213"/>
    </row>
    <row r="53" spans="1:18" s="50" customFormat="1" ht="9.6" customHeight="1">
      <c r="A53" s="200">
        <v>24</v>
      </c>
      <c r="B53" s="202" t="str">
        <f>IF($D53="","",VLOOKUP($D53,'Boys Si Qual Draw Prep'!$A$7:$P$38,15))</f>
        <v/>
      </c>
      <c r="C53" s="202" t="str">
        <f>IF($D53="","",VLOOKUP($D53,'Boys Si Qual Draw Prep'!$A$7:$P$38,16))</f>
        <v/>
      </c>
      <c r="D53" s="203"/>
      <c r="E53" s="204" t="str">
        <f>UPPER(IF($D53="","",VLOOKUP($D53,'Boys Si Qual Draw Prep'!$A$7:$P$38,2)))</f>
        <v/>
      </c>
      <c r="F53" s="204" t="str">
        <f>IF($D53="","",VLOOKUP($D53,'Boys Si Qual Draw Prep'!$A$7:$P$38,3))</f>
        <v/>
      </c>
      <c r="G53" s="204"/>
      <c r="H53" s="204" t="str">
        <f>IF($D53="","",VLOOKUP($D53,'Boys Si Qual Draw Prep'!$A$7:$P$38,4))</f>
        <v/>
      </c>
      <c r="I53" s="234"/>
      <c r="J53" s="205"/>
      <c r="K53" s="205"/>
      <c r="L53" s="205"/>
      <c r="M53" s="230"/>
      <c r="N53" s="230"/>
      <c r="O53" s="230"/>
      <c r="P53" s="211"/>
      <c r="Q53" s="212"/>
      <c r="R53" s="213"/>
    </row>
    <row r="54" spans="1:18" s="50" customFormat="1" ht="9.6" customHeight="1">
      <c r="A54" s="215"/>
      <c r="B54" s="216"/>
      <c r="C54" s="216"/>
      <c r="D54" s="216"/>
      <c r="E54" s="235"/>
      <c r="F54" s="235"/>
      <c r="G54" s="239"/>
      <c r="H54" s="235"/>
      <c r="I54" s="227"/>
      <c r="J54" s="205"/>
      <c r="K54" s="205"/>
      <c r="L54" s="205"/>
      <c r="M54" s="230"/>
      <c r="N54" s="230"/>
      <c r="O54" s="230"/>
      <c r="P54" s="211"/>
      <c r="Q54" s="212"/>
      <c r="R54" s="213"/>
    </row>
    <row r="55" spans="1:18" s="50" customFormat="1" ht="9.6" customHeight="1">
      <c r="A55" s="200">
        <v>25</v>
      </c>
      <c r="B55" s="202" t="str">
        <f>IF($D55="","",VLOOKUP($D55,'Boys Si Qual Draw Prep'!$A$7:$P$38,15))</f>
        <v/>
      </c>
      <c r="C55" s="202" t="str">
        <f>IF($D55="","",VLOOKUP($D55,'Boys Si Qual Draw Prep'!$A$7:$P$38,16))</f>
        <v/>
      </c>
      <c r="D55" s="203"/>
      <c r="E55" s="204" t="str">
        <f>UPPER(IF($D55="","",VLOOKUP($D55,'Boys Si Qual Draw Prep'!$A$7:$P$38,2)))</f>
        <v/>
      </c>
      <c r="F55" s="204" t="str">
        <f>IF($D55="","",VLOOKUP($D55,'Boys Si Qual Draw Prep'!$A$7:$P$38,3))</f>
        <v/>
      </c>
      <c r="G55" s="204"/>
      <c r="H55" s="204" t="str">
        <f>IF($D55="","",VLOOKUP($D55,'Boys Si Qual Draw Prep'!$A$7:$P$38,4))</f>
        <v/>
      </c>
      <c r="I55" s="206"/>
      <c r="J55" s="205"/>
      <c r="K55" s="205"/>
      <c r="L55" s="205"/>
      <c r="M55" s="230"/>
      <c r="N55" s="230"/>
      <c r="O55" s="230"/>
      <c r="P55" s="211"/>
      <c r="Q55" s="212"/>
      <c r="R55" s="213"/>
    </row>
    <row r="56" spans="1:18" s="50" customFormat="1" ht="9.6" customHeight="1">
      <c r="A56" s="215"/>
      <c r="B56" s="216"/>
      <c r="C56" s="216"/>
      <c r="D56" s="216"/>
      <c r="E56" s="217"/>
      <c r="F56" s="217"/>
      <c r="G56" s="218"/>
      <c r="H56" s="219" t="s">
        <v>15</v>
      </c>
      <c r="I56" s="220"/>
      <c r="J56" s="221" t="str">
        <f>UPPER(IF(OR(I56="a",I56="as"),E55,IF(OR(I56="b",I56="bs"),E57,)))</f>
        <v/>
      </c>
      <c r="K56" s="221"/>
      <c r="L56" s="205"/>
      <c r="M56" s="230"/>
      <c r="N56" s="230"/>
      <c r="O56" s="230"/>
      <c r="P56" s="211"/>
      <c r="Q56" s="212"/>
      <c r="R56" s="213"/>
    </row>
    <row r="57" spans="1:18" s="50" customFormat="1" ht="9.6" customHeight="1">
      <c r="A57" s="215">
        <v>26</v>
      </c>
      <c r="B57" s="202" t="str">
        <f>IF($D57="","",VLOOKUP($D57,'Boys Si Qual Draw Prep'!$A$7:$P$38,15))</f>
        <v/>
      </c>
      <c r="C57" s="202" t="str">
        <f>IF($D57="","",VLOOKUP($D57,'Boys Si Qual Draw Prep'!$A$7:$P$38,16))</f>
        <v/>
      </c>
      <c r="D57" s="203"/>
      <c r="E57" s="223" t="str">
        <f>UPPER(IF($D57="","",VLOOKUP($D57,'Boys Si Qual Draw Prep'!$A$7:$P$38,2)))</f>
        <v/>
      </c>
      <c r="F57" s="223" t="str">
        <f>IF($D57="","",VLOOKUP($D57,'Boys Si Qual Draw Prep'!$A$7:$P$38,3))</f>
        <v/>
      </c>
      <c r="G57" s="223"/>
      <c r="H57" s="223" t="str">
        <f>IF($D57="","",VLOOKUP($D57,'Boys Si Qual Draw Prep'!$A$7:$P$38,4))</f>
        <v/>
      </c>
      <c r="I57" s="224"/>
      <c r="J57" s="205"/>
      <c r="K57" s="225"/>
      <c r="L57" s="205"/>
      <c r="M57" s="230"/>
      <c r="N57" s="230"/>
      <c r="O57" s="230"/>
      <c r="P57" s="211"/>
      <c r="Q57" s="212"/>
      <c r="R57" s="213"/>
    </row>
    <row r="58" spans="1:18" s="50" customFormat="1" ht="9.6" customHeight="1">
      <c r="A58" s="215"/>
      <c r="B58" s="216"/>
      <c r="C58" s="216"/>
      <c r="D58" s="226"/>
      <c r="E58" s="217"/>
      <c r="F58" s="217"/>
      <c r="G58" s="218"/>
      <c r="H58" s="217"/>
      <c r="I58" s="227"/>
      <c r="J58" s="219" t="s">
        <v>15</v>
      </c>
      <c r="K58" s="228"/>
      <c r="L58" s="221" t="str">
        <f>UPPER(IF(OR(K58="a",K58="as"),J56,IF(OR(K58="b",K58="bs"),J60,)))</f>
        <v/>
      </c>
      <c r="M58" s="229"/>
      <c r="N58" s="230"/>
      <c r="O58" s="230"/>
      <c r="P58" s="211"/>
      <c r="Q58" s="212"/>
      <c r="R58" s="213"/>
    </row>
    <row r="59" spans="1:18" s="50" customFormat="1" ht="9.6" customHeight="1">
      <c r="A59" s="215">
        <v>27</v>
      </c>
      <c r="B59" s="202" t="str">
        <f>IF($D59="","",VLOOKUP($D59,'Boys Si Qual Draw Prep'!$A$7:$P$38,15))</f>
        <v/>
      </c>
      <c r="C59" s="202" t="str">
        <f>IF($D59="","",VLOOKUP($D59,'Boys Si Qual Draw Prep'!$A$7:$P$38,16))</f>
        <v/>
      </c>
      <c r="D59" s="203"/>
      <c r="E59" s="223" t="str">
        <f>UPPER(IF($D59="","",VLOOKUP($D59,'Boys Si Qual Draw Prep'!$A$7:$P$38,2)))</f>
        <v/>
      </c>
      <c r="F59" s="223" t="str">
        <f>IF($D59="","",VLOOKUP($D59,'Boys Si Qual Draw Prep'!$A$7:$P$38,3))</f>
        <v/>
      </c>
      <c r="G59" s="223"/>
      <c r="H59" s="223" t="str">
        <f>IF($D59="","",VLOOKUP($D59,'Boys Si Qual Draw Prep'!$A$7:$P$38,4))</f>
        <v/>
      </c>
      <c r="I59" s="206"/>
      <c r="J59" s="205"/>
      <c r="K59" s="231"/>
      <c r="L59" s="205"/>
      <c r="M59" s="667"/>
      <c r="N59" s="230"/>
      <c r="O59" s="230"/>
      <c r="P59" s="211"/>
      <c r="Q59" s="212"/>
      <c r="R59" s="247"/>
    </row>
    <row r="60" spans="1:18" s="50" customFormat="1" ht="9.6" customHeight="1">
      <c r="A60" s="215"/>
      <c r="B60" s="216"/>
      <c r="C60" s="216"/>
      <c r="D60" s="226"/>
      <c r="E60" s="217"/>
      <c r="F60" s="217"/>
      <c r="G60" s="218"/>
      <c r="H60" s="219" t="s">
        <v>15</v>
      </c>
      <c r="I60" s="220"/>
      <c r="J60" s="221" t="str">
        <f>UPPER(IF(OR(I60="a",I60="as"),E59,IF(OR(I60="b",I60="bs"),E61,)))</f>
        <v/>
      </c>
      <c r="K60" s="233"/>
      <c r="L60" s="205"/>
      <c r="M60" s="668"/>
      <c r="N60" s="230"/>
      <c r="O60" s="230"/>
      <c r="P60" s="211"/>
      <c r="Q60" s="212"/>
      <c r="R60" s="213"/>
    </row>
    <row r="61" spans="1:18" s="50" customFormat="1" ht="9.6" customHeight="1">
      <c r="A61" s="200">
        <v>28</v>
      </c>
      <c r="B61" s="202" t="str">
        <f>IF($D61="","",VLOOKUP($D61,'Boys Si Qual Draw Prep'!$A$7:$P$38,15))</f>
        <v/>
      </c>
      <c r="C61" s="202" t="str">
        <f>IF($D61="","",VLOOKUP($D61,'Boys Si Qual Draw Prep'!$A$7:$P$38,16))</f>
        <v/>
      </c>
      <c r="D61" s="203"/>
      <c r="E61" s="204" t="str">
        <f>UPPER(IF($D61="","",VLOOKUP($D61,'Boys Si Qual Draw Prep'!$A$7:$P$38,2)))</f>
        <v/>
      </c>
      <c r="F61" s="204" t="str">
        <f>IF($D61="","",VLOOKUP($D61,'Boys Si Qual Draw Prep'!$A$7:$P$38,3))</f>
        <v/>
      </c>
      <c r="G61" s="204"/>
      <c r="H61" s="204" t="str">
        <f>IF($D61="","",VLOOKUP($D61,'Boys Si Qual Draw Prep'!$A$7:$P$38,4))</f>
        <v/>
      </c>
      <c r="I61" s="234"/>
      <c r="J61" s="205"/>
      <c r="K61" s="205"/>
      <c r="L61" s="205"/>
      <c r="M61" s="668"/>
      <c r="N61" s="230"/>
      <c r="O61" s="230"/>
      <c r="P61" s="211"/>
      <c r="Q61" s="212"/>
      <c r="R61" s="213"/>
    </row>
    <row r="62" spans="1:18" s="50" customFormat="1" ht="9.6" customHeight="1">
      <c r="A62" s="215"/>
      <c r="B62" s="216"/>
      <c r="C62" s="216"/>
      <c r="D62" s="226"/>
      <c r="E62" s="205"/>
      <c r="F62" s="205"/>
      <c r="G62" s="68"/>
      <c r="H62" s="235"/>
      <c r="I62" s="227"/>
      <c r="J62" s="205"/>
      <c r="K62" s="205"/>
      <c r="L62" s="205"/>
      <c r="M62" s="668"/>
      <c r="N62" s="669" t="str">
        <f>UPPER(IF(OR(M62="a",M62="as"),L58,IF(OR(M62="b",M62="bs"),L66,)))</f>
        <v/>
      </c>
      <c r="O62" s="668"/>
      <c r="P62" s="211"/>
      <c r="Q62" s="212"/>
      <c r="R62" s="213"/>
    </row>
    <row r="63" spans="1:18" s="50" customFormat="1" ht="9.6" customHeight="1">
      <c r="A63" s="200">
        <v>29</v>
      </c>
      <c r="B63" s="202" t="str">
        <f>IF($D63="","",VLOOKUP($D63,'Boys Si Qual Draw Prep'!$A$7:$P$38,15))</f>
        <v/>
      </c>
      <c r="C63" s="202" t="str">
        <f>IF($D63="","",VLOOKUP($D63,'Boys Si Qual Draw Prep'!$A$7:$P$38,16))</f>
        <v/>
      </c>
      <c r="D63" s="203"/>
      <c r="E63" s="204" t="str">
        <f>UPPER(IF($D63="","",VLOOKUP($D63,'Boys Si Qual Draw Prep'!$A$7:$P$38,2)))</f>
        <v/>
      </c>
      <c r="F63" s="204" t="str">
        <f>IF($D63="","",VLOOKUP($D63,'Boys Si Qual Draw Prep'!$A$7:$P$38,3))</f>
        <v/>
      </c>
      <c r="G63" s="204"/>
      <c r="H63" s="204" t="str">
        <f>IF($D63="","",VLOOKUP($D63,'Boys Si Qual Draw Prep'!$A$7:$P$38,4))</f>
        <v/>
      </c>
      <c r="I63" s="236"/>
      <c r="J63" s="205"/>
      <c r="K63" s="205"/>
      <c r="L63" s="205"/>
      <c r="M63" s="668"/>
      <c r="N63" s="205"/>
      <c r="O63" s="230"/>
      <c r="P63" s="211"/>
      <c r="Q63" s="212"/>
      <c r="R63" s="213"/>
    </row>
    <row r="64" spans="1:18" s="50" customFormat="1" ht="9.6" customHeight="1">
      <c r="A64" s="215"/>
      <c r="B64" s="216"/>
      <c r="C64" s="216"/>
      <c r="D64" s="226"/>
      <c r="E64" s="217"/>
      <c r="F64" s="217"/>
      <c r="G64" s="218"/>
      <c r="H64" s="219" t="s">
        <v>15</v>
      </c>
      <c r="I64" s="220"/>
      <c r="J64" s="221" t="str">
        <f>UPPER(IF(OR(I64="a",I64="as"),E63,IF(OR(I64="b",I64="bs"),E65,)))</f>
        <v/>
      </c>
      <c r="K64" s="221"/>
      <c r="L64" s="205"/>
      <c r="M64" s="668"/>
      <c r="N64" s="230"/>
      <c r="O64" s="230"/>
      <c r="P64" s="211"/>
      <c r="Q64" s="212"/>
      <c r="R64" s="213"/>
    </row>
    <row r="65" spans="1:18" s="50" customFormat="1" ht="9.6" customHeight="1">
      <c r="A65" s="215">
        <v>30</v>
      </c>
      <c r="B65" s="202" t="str">
        <f>IF($D65="","",VLOOKUP($D65,'Boys Si Qual Draw Prep'!$A$7:$P$38,15))</f>
        <v/>
      </c>
      <c r="C65" s="202" t="str">
        <f>IF($D65="","",VLOOKUP($D65,'Boys Si Qual Draw Prep'!$A$7:$P$38,16))</f>
        <v/>
      </c>
      <c r="D65" s="203"/>
      <c r="E65" s="223" t="str">
        <f>UPPER(IF($D65="","",VLOOKUP($D65,'Boys Si Qual Draw Prep'!$A$7:$P$38,2)))</f>
        <v/>
      </c>
      <c r="F65" s="223" t="str">
        <f>IF($D65="","",VLOOKUP($D65,'Boys Si Qual Draw Prep'!$A$7:$P$38,3))</f>
        <v/>
      </c>
      <c r="G65" s="223"/>
      <c r="H65" s="223" t="str">
        <f>IF($D65="","",VLOOKUP($D65,'Boys Si Qual Draw Prep'!$A$7:$P$38,4))</f>
        <v/>
      </c>
      <c r="I65" s="224"/>
      <c r="J65" s="205"/>
      <c r="K65" s="225"/>
      <c r="L65" s="205"/>
      <c r="M65" s="668"/>
      <c r="N65" s="230"/>
      <c r="O65" s="230"/>
      <c r="P65" s="211"/>
      <c r="Q65" s="212"/>
      <c r="R65" s="213"/>
    </row>
    <row r="66" spans="1:18" s="50" customFormat="1" ht="9.6" customHeight="1">
      <c r="A66" s="215"/>
      <c r="B66" s="216"/>
      <c r="C66" s="216"/>
      <c r="D66" s="226"/>
      <c r="E66" s="217"/>
      <c r="F66" s="217"/>
      <c r="G66" s="218"/>
      <c r="H66" s="205"/>
      <c r="I66" s="227"/>
      <c r="J66" s="219" t="s">
        <v>15</v>
      </c>
      <c r="K66" s="228"/>
      <c r="L66" s="221" t="str">
        <f>UPPER(IF(OR(K66="a",K66="as"),J64,IF(OR(K66="b",K66="bs"),J68,)))</f>
        <v/>
      </c>
      <c r="M66" s="229"/>
      <c r="N66" s="230"/>
      <c r="O66" s="230"/>
      <c r="P66" s="211"/>
      <c r="Q66" s="212"/>
      <c r="R66" s="213"/>
    </row>
    <row r="67" spans="1:18" s="50" customFormat="1" ht="9.6" customHeight="1">
      <c r="A67" s="215">
        <v>31</v>
      </c>
      <c r="B67" s="202" t="str">
        <f>IF($D67="","",VLOOKUP($D67,'Boys Si Qual Draw Prep'!$A$7:$P$38,15))</f>
        <v/>
      </c>
      <c r="C67" s="202" t="str">
        <f>IF($D67="","",VLOOKUP($D67,'Boys Si Qual Draw Prep'!$A$7:$P$38,16))</f>
        <v/>
      </c>
      <c r="D67" s="203"/>
      <c r="E67" s="223" t="str">
        <f>UPPER(IF($D67="","",VLOOKUP($D67,'Boys Si Qual Draw Prep'!$A$7:$P$38,2)))</f>
        <v/>
      </c>
      <c r="F67" s="223" t="str">
        <f>IF($D67="","",VLOOKUP($D67,'Boys Si Qual Draw Prep'!$A$7:$P$38,3))</f>
        <v/>
      </c>
      <c r="G67" s="223"/>
      <c r="H67" s="223" t="str">
        <f>IF($D67="","",VLOOKUP($D67,'Boys Si Qual Draw Prep'!$A$7:$P$38,4))</f>
        <v/>
      </c>
      <c r="I67" s="206"/>
      <c r="J67" s="205"/>
      <c r="K67" s="231"/>
      <c r="L67" s="205"/>
      <c r="M67" s="230"/>
      <c r="N67" s="230"/>
      <c r="O67" s="230"/>
      <c r="P67" s="211"/>
      <c r="Q67" s="212"/>
      <c r="R67" s="213"/>
    </row>
    <row r="68" spans="1:18" s="50" customFormat="1" ht="9.6" customHeight="1">
      <c r="A68" s="215"/>
      <c r="B68" s="216"/>
      <c r="C68" s="216"/>
      <c r="D68" s="216"/>
      <c r="E68" s="217"/>
      <c r="F68" s="217"/>
      <c r="G68" s="218"/>
      <c r="H68" s="219" t="s">
        <v>15</v>
      </c>
      <c r="I68" s="220"/>
      <c r="J68" s="221" t="str">
        <f>UPPER(IF(OR(I68="a",I68="as"),E67,IF(OR(I68="b",I68="bs"),E69,)))</f>
        <v/>
      </c>
      <c r="K68" s="233"/>
      <c r="L68" s="205"/>
      <c r="M68" s="230"/>
      <c r="N68" s="230"/>
      <c r="O68" s="230"/>
      <c r="P68" s="211"/>
      <c r="Q68" s="212"/>
      <c r="R68" s="213"/>
    </row>
    <row r="69" spans="1:18" s="50" customFormat="1" ht="9.6" customHeight="1">
      <c r="A69" s="200">
        <v>32</v>
      </c>
      <c r="B69" s="202" t="str">
        <f>IF($D69="","",VLOOKUP($D69,'Boys Si Qual Draw Prep'!$A$7:$P$38,15))</f>
        <v/>
      </c>
      <c r="C69" s="202" t="str">
        <f>IF($D69="","",VLOOKUP($D69,'Boys Si Qual Draw Prep'!$A$7:$P$38,16))</f>
        <v/>
      </c>
      <c r="D69" s="203"/>
      <c r="E69" s="204" t="str">
        <f>UPPER(IF($D69="","",VLOOKUP($D69,'Boys Si Qual Draw Prep'!$A$7:$P$38,2)))</f>
        <v/>
      </c>
      <c r="F69" s="204" t="str">
        <f>IF($D69="","",VLOOKUP($D69,'Boys Si Qual Draw Prep'!$A$7:$P$38,3))</f>
        <v/>
      </c>
      <c r="G69" s="204"/>
      <c r="H69" s="204" t="str">
        <f>IF($D69="","",VLOOKUP($D69,'Boys Si Qual Draw Prep'!$A$7:$P$38,4))</f>
        <v/>
      </c>
      <c r="I69" s="234"/>
      <c r="J69" s="205"/>
      <c r="K69" s="205"/>
      <c r="L69" s="205"/>
      <c r="M69" s="205"/>
      <c r="N69" s="208"/>
      <c r="O69" s="210"/>
      <c r="P69" s="211"/>
      <c r="Q69" s="212"/>
      <c r="R69" s="213"/>
    </row>
    <row r="70" spans="1:18" s="2" customFormat="1" ht="6.75" customHeight="1">
      <c r="A70" s="248"/>
      <c r="B70" s="248"/>
      <c r="C70" s="248"/>
      <c r="D70" s="248"/>
      <c r="E70" s="249"/>
      <c r="F70" s="249"/>
      <c r="G70" s="249"/>
      <c r="H70" s="249"/>
      <c r="I70" s="250"/>
      <c r="J70" s="251"/>
      <c r="K70" s="252"/>
      <c r="L70" s="251"/>
      <c r="M70" s="252"/>
      <c r="N70" s="251"/>
      <c r="O70" s="252"/>
      <c r="P70" s="251"/>
      <c r="Q70" s="252"/>
      <c r="R70" s="253"/>
    </row>
    <row r="71" spans="1:18" s="19" customFormat="1" ht="10.5" customHeight="1">
      <c r="A71" s="254" t="s">
        <v>61</v>
      </c>
      <c r="B71" s="255"/>
      <c r="C71" s="256"/>
      <c r="D71" s="257" t="s">
        <v>62</v>
      </c>
      <c r="E71" s="258" t="s">
        <v>63</v>
      </c>
      <c r="F71" s="257"/>
      <c r="G71" s="259"/>
      <c r="H71" s="260"/>
      <c r="I71" s="257" t="s">
        <v>62</v>
      </c>
      <c r="J71" s="258" t="s">
        <v>64</v>
      </c>
      <c r="K71" s="261"/>
      <c r="L71" s="258" t="s">
        <v>65</v>
      </c>
      <c r="M71" s="262"/>
      <c r="N71" s="263" t="s">
        <v>66</v>
      </c>
      <c r="O71" s="263"/>
      <c r="P71" s="264"/>
      <c r="Q71" s="265"/>
    </row>
    <row r="72" spans="1:18" s="19" customFormat="1" ht="9" customHeight="1">
      <c r="A72" s="267" t="s">
        <v>67</v>
      </c>
      <c r="B72" s="266"/>
      <c r="C72" s="268"/>
      <c r="D72" s="269">
        <v>1</v>
      </c>
      <c r="E72" s="80">
        <f>IF(D72&gt;$Q$79,,UPPER(VLOOKUP(D72,'Boys Si Qual Draw Prep'!$A$7:$R$134,2)))</f>
        <v>0</v>
      </c>
      <c r="F72" s="270" t="s">
        <v>88</v>
      </c>
      <c r="G72" s="80">
        <f>IF(F72&gt;$Q$79,,UPPER(VLOOKUP(F72,'Boys Si Qual Draw Prep'!$A$7:$R$134,2)))</f>
        <v>0</v>
      </c>
      <c r="H72" s="79"/>
      <c r="I72" s="271" t="s">
        <v>68</v>
      </c>
      <c r="J72" s="266"/>
      <c r="K72" s="272"/>
      <c r="L72" s="266"/>
      <c r="M72" s="273"/>
      <c r="N72" s="275" t="s">
        <v>69</v>
      </c>
      <c r="O72" s="276"/>
      <c r="P72" s="276"/>
      <c r="Q72" s="277"/>
    </row>
    <row r="73" spans="1:18" s="19" customFormat="1" ht="9" customHeight="1">
      <c r="A73" s="267" t="s">
        <v>70</v>
      </c>
      <c r="B73" s="266"/>
      <c r="C73" s="268"/>
      <c r="D73" s="269">
        <v>2</v>
      </c>
      <c r="E73" s="80">
        <f>IF(D73&gt;$Q$79,,UPPER(VLOOKUP(D73,'Boys Si Qual Draw Prep'!$A$7:$R$134,2)))</f>
        <v>0</v>
      </c>
      <c r="F73" s="270" t="s">
        <v>89</v>
      </c>
      <c r="G73" s="80">
        <f>IF(F73&gt;$Q$79,,UPPER(VLOOKUP(F73,'Boys Si Qual Draw Prep'!$A$7:$R$134,2)))</f>
        <v>0</v>
      </c>
      <c r="H73" s="79"/>
      <c r="I73" s="271" t="s">
        <v>71</v>
      </c>
      <c r="J73" s="266"/>
      <c r="K73" s="272"/>
      <c r="L73" s="266"/>
      <c r="M73" s="273"/>
      <c r="N73" s="278"/>
      <c r="O73" s="279"/>
      <c r="P73" s="280"/>
      <c r="Q73" s="281"/>
    </row>
    <row r="74" spans="1:18" s="19" customFormat="1" ht="9" customHeight="1">
      <c r="A74" s="282" t="s">
        <v>72</v>
      </c>
      <c r="B74" s="280"/>
      <c r="C74" s="283"/>
      <c r="D74" s="269">
        <v>3</v>
      </c>
      <c r="E74" s="80">
        <f>IF(D74&gt;$Q$79,,UPPER(VLOOKUP(D74,'Boys Si Qual Draw Prep'!$A$7:$R$134,2)))</f>
        <v>0</v>
      </c>
      <c r="F74" s="270" t="s">
        <v>90</v>
      </c>
      <c r="G74" s="80">
        <f>IF(F74&gt;$Q$79,,UPPER(VLOOKUP(F74,'Boys Si Qual Draw Prep'!$A$7:$R$134,2)))</f>
        <v>0</v>
      </c>
      <c r="H74" s="79"/>
      <c r="I74" s="271" t="s">
        <v>73</v>
      </c>
      <c r="J74" s="266"/>
      <c r="K74" s="272"/>
      <c r="L74" s="266"/>
      <c r="M74" s="273"/>
      <c r="N74" s="275" t="s">
        <v>74</v>
      </c>
      <c r="O74" s="276"/>
      <c r="P74" s="276"/>
      <c r="Q74" s="277"/>
    </row>
    <row r="75" spans="1:18" s="19" customFormat="1" ht="9" customHeight="1">
      <c r="A75" s="284"/>
      <c r="B75" s="188"/>
      <c r="C75" s="285"/>
      <c r="D75" s="269">
        <v>4</v>
      </c>
      <c r="E75" s="80">
        <f>IF(D75&gt;$Q$79,,UPPER(VLOOKUP(D75,'Boys Si Qual Draw Prep'!$A$7:$R$134,2)))</f>
        <v>0</v>
      </c>
      <c r="F75" s="270" t="s">
        <v>91</v>
      </c>
      <c r="G75" s="80">
        <f>IF(F75&gt;$Q$79,,UPPER(VLOOKUP(F75,'Boys Si Qual Draw Prep'!$A$7:$R$134,2)))</f>
        <v>0</v>
      </c>
      <c r="H75" s="79"/>
      <c r="I75" s="271" t="s">
        <v>75</v>
      </c>
      <c r="J75" s="266"/>
      <c r="K75" s="272"/>
      <c r="L75" s="266"/>
      <c r="M75" s="273"/>
      <c r="N75" s="266"/>
      <c r="O75" s="272"/>
      <c r="P75" s="266"/>
      <c r="Q75" s="273"/>
    </row>
    <row r="76" spans="1:18" s="19" customFormat="1" ht="9" customHeight="1">
      <c r="A76" s="286" t="s">
        <v>76</v>
      </c>
      <c r="B76" s="287"/>
      <c r="C76" s="288"/>
      <c r="D76" s="269">
        <v>5</v>
      </c>
      <c r="E76" s="80">
        <f>IF(D76&gt;$Q$79,,UPPER(VLOOKUP(D76,'Boys Si Qual Draw Prep'!$A$7:$R$134,2)))</f>
        <v>0</v>
      </c>
      <c r="F76" s="270" t="s">
        <v>92</v>
      </c>
      <c r="G76" s="80">
        <f>IF(F76&gt;$Q$79,,UPPER(VLOOKUP(F76,'Boys Si Qual Draw Prep'!$A$7:$R$134,2)))</f>
        <v>0</v>
      </c>
      <c r="H76" s="79"/>
      <c r="I76" s="271" t="s">
        <v>77</v>
      </c>
      <c r="J76" s="266"/>
      <c r="K76" s="272"/>
      <c r="L76" s="266"/>
      <c r="M76" s="273"/>
      <c r="N76" s="280"/>
      <c r="O76" s="279"/>
      <c r="P76" s="280"/>
      <c r="Q76" s="281"/>
    </row>
    <row r="77" spans="1:18" s="19" customFormat="1" ht="9" customHeight="1">
      <c r="A77" s="267" t="s">
        <v>67</v>
      </c>
      <c r="B77" s="266"/>
      <c r="C77" s="268"/>
      <c r="D77" s="269">
        <v>6</v>
      </c>
      <c r="E77" s="80">
        <f>IF(D77&gt;$Q$79,,UPPER(VLOOKUP(D77,'Boys Si Qual Draw Prep'!$A$7:$R$134,2)))</f>
        <v>0</v>
      </c>
      <c r="F77" s="270" t="s">
        <v>93</v>
      </c>
      <c r="G77" s="80">
        <f>IF(F77&gt;$Q$79,,UPPER(VLOOKUP(F77,'Boys Si Qual Draw Prep'!$A$7:$R$134,2)))</f>
        <v>0</v>
      </c>
      <c r="H77" s="79"/>
      <c r="I77" s="271" t="s">
        <v>78</v>
      </c>
      <c r="J77" s="266"/>
      <c r="K77" s="272"/>
      <c r="L77" s="266"/>
      <c r="M77" s="273"/>
      <c r="N77" s="275" t="s">
        <v>24</v>
      </c>
      <c r="O77" s="276"/>
      <c r="P77" s="276"/>
      <c r="Q77" s="277"/>
    </row>
    <row r="78" spans="1:18" s="19" customFormat="1" ht="9" customHeight="1">
      <c r="A78" s="267" t="s">
        <v>79</v>
      </c>
      <c r="B78" s="266"/>
      <c r="C78" s="289"/>
      <c r="D78" s="269">
        <v>7</v>
      </c>
      <c r="E78" s="80">
        <f>IF(D78&gt;$Q$79,,UPPER(VLOOKUP(D78,'Boys Si Qual Draw Prep'!$A$7:$R$134,2)))</f>
        <v>0</v>
      </c>
      <c r="F78" s="270" t="s">
        <v>94</v>
      </c>
      <c r="G78" s="80">
        <f>IF(F78&gt;$Q$79,,UPPER(VLOOKUP(F78,'Boys Si Qual Draw Prep'!$A$7:$R$134,2)))</f>
        <v>0</v>
      </c>
      <c r="H78" s="79"/>
      <c r="I78" s="271" t="s">
        <v>80</v>
      </c>
      <c r="J78" s="266"/>
      <c r="K78" s="272"/>
      <c r="L78" s="266"/>
      <c r="M78" s="273"/>
      <c r="N78" s="266"/>
      <c r="O78" s="272"/>
      <c r="P78" s="266"/>
      <c r="Q78" s="273"/>
    </row>
    <row r="79" spans="1:18" s="19" customFormat="1" ht="9" customHeight="1">
      <c r="A79" s="282" t="s">
        <v>81</v>
      </c>
      <c r="B79" s="280"/>
      <c r="C79" s="290"/>
      <c r="D79" s="291">
        <v>8</v>
      </c>
      <c r="E79" s="292">
        <f>IF(D79&gt;$Q$79,,UPPER(VLOOKUP(D79,'Boys Si Qual Draw Prep'!$A$7:$R$134,2)))</f>
        <v>0</v>
      </c>
      <c r="F79" s="293" t="s">
        <v>95</v>
      </c>
      <c r="G79" s="292">
        <f>IF(F79&gt;$Q$79,,UPPER(VLOOKUP(F79,'Boys Si Qual Draw Prep'!$A$7:$R$134,2)))</f>
        <v>0</v>
      </c>
      <c r="H79" s="294"/>
      <c r="I79" s="295" t="s">
        <v>82</v>
      </c>
      <c r="J79" s="280"/>
      <c r="K79" s="279"/>
      <c r="L79" s="280"/>
      <c r="M79" s="281"/>
      <c r="N79" s="280">
        <f>Q4</f>
        <v>0</v>
      </c>
      <c r="O79" s="279"/>
      <c r="P79" s="280"/>
      <c r="Q79" s="296">
        <f>MIN(8,'Boys Si Qual Draw Prep'!R5)</f>
        <v>0</v>
      </c>
    </row>
  </sheetData>
  <mergeCells count="1">
    <mergeCell ref="A4:C4"/>
  </mergeCells>
  <phoneticPr fontId="0" type="noConversion"/>
  <conditionalFormatting sqref="G39 G41 G7 G9 G11 G13 G15 G17 G19 G23 G43 G45 G47 G49 G51 G53 G21 G25 G27 G29 G31 G33 G35 G37 G55 G57 G59 G61 G63 G65 G67 G69">
    <cfRule type="expression" dxfId="250" priority="1" stopIfTrue="1">
      <formula>AND($D7&lt;9,$C7&gt;0)</formula>
    </cfRule>
  </conditionalFormatting>
  <conditionalFormatting sqref="H8 H40 H16 H60 H20 H68 H24 H48 H64 H52 H32 H44 H36 H12 H56 H28 J18 J26 J34 J42 J50 J58 J66 J10">
    <cfRule type="expression" dxfId="249" priority="2" stopIfTrue="1">
      <formula>AND($N$1="CU",H8="Umpire")</formula>
    </cfRule>
    <cfRule type="expression" dxfId="248" priority="3" stopIfTrue="1">
      <formula>AND($N$1="CU",H8&lt;&gt;"Umpire",I8&lt;&gt;"")</formula>
    </cfRule>
    <cfRule type="expression" dxfId="247" priority="4" stopIfTrue="1">
      <formula>AND($N$1="CU",H8&lt;&gt;"Umpire")</formula>
    </cfRule>
  </conditionalFormatting>
  <conditionalFormatting sqref="L10 L18 L26 J64 L42 L34 L58 L50 N14 J68 N30 N46 J8 J12 J16 J20 J24 J28 J32 J36 J40 J44 J48 J52 J56 J60 L66 N62">
    <cfRule type="expression" dxfId="246" priority="5" stopIfTrue="1">
      <formula>I8="as"</formula>
    </cfRule>
    <cfRule type="expression" dxfId="245" priority="6" stopIfTrue="1">
      <formula>I8="bs"</formula>
    </cfRule>
  </conditionalFormatting>
  <conditionalFormatting sqref="B7 B9 B11 B13 B15 B17 B19 B21 B23 B25 B27 B29 B31 B33 B35 B37 B39 B41 B43 B45 B47 B49 B51 B53 B55 B57 B59 B61 B63 B65 B67 B69">
    <cfRule type="cellIs" dxfId="244" priority="7" stopIfTrue="1" operator="equal">
      <formula>"QA"</formula>
    </cfRule>
    <cfRule type="cellIs" dxfId="243" priority="8" stopIfTrue="1" operator="equal">
      <formula>"DA"</formula>
    </cfRule>
  </conditionalFormatting>
  <conditionalFormatting sqref="I8 I12 I16 I20 I24 I28 I32 I36 I40 I44 I48 I52 I56 I60 I64 I68 K66 K58 K50 K42 K34 K26 K18 K10 Q79">
    <cfRule type="expression" dxfId="242" priority="9" stopIfTrue="1">
      <formula>$N$1="CU"</formula>
    </cfRule>
  </conditionalFormatting>
  <conditionalFormatting sqref="D7 D9 D11 D13 D15 D17 D19 D21 D23 D25 D27 D29 D31 D33 D35 D37 D39 D41 D43 D45 D47 D49 D51 D53 D55 D57 D59 D61 D63 D65 D67 D69">
    <cfRule type="expression" dxfId="241" priority="10" stopIfTrue="1">
      <formula>$D7&lt;9</formula>
    </cfRule>
  </conditionalFormatting>
  <dataValidations count="1">
    <dataValidation type="list" allowBlank="1" showInputMessage="1" sqref="H8 H24 H12 H28 H16 H40 H20 H44 H48 H52 H32 H36 H56 H60 H64 H68 J66 J58 J50 J42 J34 J26 J18 J10">
      <formula1>$T$7:$T$16</formula1>
    </dataValidation>
  </dataValidations>
  <printOptions horizontalCentered="1"/>
  <pageMargins left="0.35" right="0.35" top="0.39" bottom="0.39" header="0" footer="0"/>
  <pageSetup paperSize="9" orientation="portrait" horizontalDpi="360" verticalDpi="200" r:id="rId1"/>
  <headerFooter alignWithMargins="0"/>
  <drawing r:id="rId2"/>
  <legacyDrawing r:id="rId3"/>
</worksheet>
</file>

<file path=xl/worksheets/sheet20.xml><?xml version="1.0" encoding="utf-8"?>
<worksheet xmlns="http://schemas.openxmlformats.org/spreadsheetml/2006/main" xmlns:r="http://schemas.openxmlformats.org/officeDocument/2006/relationships">
  <sheetPr codeName="Sheet152">
    <pageSetUpPr fitToPage="1"/>
  </sheetPr>
  <dimension ref="A1:T82"/>
  <sheetViews>
    <sheetView showGridLines="0" showZeros="0" workbookViewId="0">
      <selection activeCell="A4" sqref="A4:C4"/>
    </sheetView>
  </sheetViews>
  <sheetFormatPr defaultRowHeight="12.75"/>
  <cols>
    <col min="1" max="2" width="3.28515625" customWidth="1"/>
    <col min="3" max="3" width="4.7109375" customWidth="1"/>
    <col min="4" max="4" width="4.28515625" customWidth="1"/>
    <col min="5" max="5" width="12.7109375" customWidth="1"/>
    <col min="6" max="6" width="2.7109375" customWidth="1"/>
    <col min="7" max="7" width="7.7109375" customWidth="1"/>
    <col min="8" max="8" width="5.85546875" customWidth="1"/>
    <col min="9" max="9" width="1.7109375" style="172" customWidth="1"/>
    <col min="10" max="10" width="10.7109375" customWidth="1"/>
    <col min="11" max="11" width="1.7109375" style="172" customWidth="1"/>
    <col min="12" max="12" width="10.7109375" customWidth="1"/>
    <col min="13" max="13" width="1.7109375" style="173" customWidth="1"/>
    <col min="14" max="14" width="10.7109375" customWidth="1"/>
    <col min="15" max="15" width="1.7109375" style="172" customWidth="1"/>
    <col min="16" max="16" width="10.7109375" customWidth="1"/>
    <col min="17" max="17" width="1.7109375" style="173" customWidth="1"/>
    <col min="18" max="18" width="0" hidden="1" customWidth="1"/>
    <col min="19" max="19" width="8.28515625" customWidth="1"/>
    <col min="20" max="20" width="11.42578125" hidden="1" customWidth="1"/>
  </cols>
  <sheetData>
    <row r="1" spans="1:20" s="174" customFormat="1" ht="21.75" customHeight="1">
      <c r="A1" s="82">
        <f>'Week SetUp'!$A$6</f>
        <v>0</v>
      </c>
      <c r="B1" s="82"/>
      <c r="C1" s="177"/>
      <c r="D1" s="177"/>
      <c r="E1" s="177"/>
      <c r="F1" s="177"/>
      <c r="G1" s="177"/>
      <c r="H1" s="177"/>
      <c r="I1" s="178"/>
      <c r="J1" s="146" t="s">
        <v>49</v>
      </c>
      <c r="K1" s="146"/>
      <c r="L1" s="83"/>
      <c r="M1" s="178"/>
      <c r="N1" s="178" t="s">
        <v>378</v>
      </c>
      <c r="O1" s="178"/>
      <c r="P1" s="177"/>
      <c r="Q1" s="178"/>
    </row>
    <row r="2" spans="1:20" s="103" customFormat="1">
      <c r="A2" s="85" t="str">
        <f>'Week SetUp'!$A$8</f>
        <v>ITF Junior Circuit</v>
      </c>
      <c r="B2" s="85"/>
      <c r="C2" s="85"/>
      <c r="D2" s="85"/>
      <c r="E2" s="85"/>
      <c r="F2" s="179"/>
      <c r="G2" s="108"/>
      <c r="H2" s="108"/>
      <c r="I2" s="180"/>
      <c r="J2" s="146" t="s">
        <v>244</v>
      </c>
      <c r="K2" s="146"/>
      <c r="L2" s="146"/>
      <c r="M2" s="180"/>
      <c r="N2" s="108"/>
      <c r="O2" s="180"/>
      <c r="P2" s="108"/>
      <c r="Q2" s="180"/>
    </row>
    <row r="3" spans="1:20" s="20" customFormat="1" ht="9">
      <c r="A3" s="63" t="s">
        <v>12</v>
      </c>
      <c r="B3" s="63"/>
      <c r="C3" s="63"/>
      <c r="D3" s="63"/>
      <c r="E3" s="63"/>
      <c r="F3" s="63" t="s">
        <v>6</v>
      </c>
      <c r="G3" s="63"/>
      <c r="H3" s="63"/>
      <c r="I3" s="182"/>
      <c r="J3" s="63" t="s">
        <v>7</v>
      </c>
      <c r="K3" s="182"/>
      <c r="L3" s="73" t="s">
        <v>18</v>
      </c>
      <c r="M3" s="182"/>
      <c r="N3" s="63"/>
      <c r="O3" s="182"/>
      <c r="P3" s="63"/>
      <c r="Q3" s="64" t="s">
        <v>8</v>
      </c>
    </row>
    <row r="4" spans="1:20" s="39" customFormat="1" ht="11.25" customHeight="1" thickBot="1">
      <c r="A4" s="711">
        <f>'Week SetUp'!$A$10</f>
        <v>0</v>
      </c>
      <c r="B4" s="711"/>
      <c r="C4" s="711"/>
      <c r="D4" s="184"/>
      <c r="E4" s="184"/>
      <c r="F4" s="184">
        <f>'Week SetUp'!$C$10</f>
        <v>0</v>
      </c>
      <c r="G4" s="92"/>
      <c r="H4" s="184"/>
      <c r="I4" s="185"/>
      <c r="J4" s="186">
        <f>'Week SetUp'!$D$10</f>
        <v>0</v>
      </c>
      <c r="K4" s="185"/>
      <c r="L4" s="97">
        <f>'Week SetUp'!$A$12</f>
        <v>0</v>
      </c>
      <c r="M4" s="185"/>
      <c r="N4" s="184"/>
      <c r="O4" s="185"/>
      <c r="P4" s="184"/>
      <c r="Q4" s="76">
        <f>'Week SetUp'!$E$10</f>
        <v>0</v>
      </c>
    </row>
    <row r="5" spans="1:20" s="20" customFormat="1" ht="9.75">
      <c r="A5" s="188"/>
      <c r="B5" s="189" t="s">
        <v>52</v>
      </c>
      <c r="C5" s="189" t="s">
        <v>53</v>
      </c>
      <c r="D5" s="189" t="s">
        <v>54</v>
      </c>
      <c r="E5" s="190" t="s">
        <v>55</v>
      </c>
      <c r="F5" s="190" t="s">
        <v>14</v>
      </c>
      <c r="G5" s="190"/>
      <c r="H5" s="190" t="s">
        <v>56</v>
      </c>
      <c r="I5" s="190"/>
      <c r="J5" s="189" t="s">
        <v>57</v>
      </c>
      <c r="K5" s="191"/>
      <c r="L5" s="189" t="s">
        <v>237</v>
      </c>
      <c r="M5" s="191"/>
      <c r="N5" s="189" t="s">
        <v>238</v>
      </c>
      <c r="O5" s="191"/>
      <c r="P5" s="189"/>
      <c r="Q5" s="192"/>
    </row>
    <row r="6" spans="1:20" s="20" customFormat="1" ht="3.75" customHeight="1" thickBot="1">
      <c r="A6" s="193"/>
      <c r="B6" s="194"/>
      <c r="C6" s="91"/>
      <c r="D6" s="194"/>
      <c r="E6" s="195"/>
      <c r="F6" s="195"/>
      <c r="G6" s="196"/>
      <c r="H6" s="195"/>
      <c r="I6" s="197"/>
      <c r="J6" s="194"/>
      <c r="K6" s="197"/>
      <c r="L6" s="194"/>
      <c r="M6" s="197"/>
      <c r="N6" s="194"/>
      <c r="O6" s="197"/>
      <c r="P6" s="194"/>
      <c r="Q6" s="198"/>
    </row>
    <row r="7" spans="1:20" s="50" customFormat="1" ht="9" customHeight="1">
      <c r="A7" s="200" t="s">
        <v>68</v>
      </c>
      <c r="B7" s="202" t="str">
        <f>IF($D7="","",VLOOKUP($D7,'Boys Si Qual Draw Prep'!$A$7:$P$54,15))</f>
        <v/>
      </c>
      <c r="C7" s="202" t="str">
        <f>IF($D7="","",VLOOKUP($D7,'Boys Si Qual Draw Prep'!$A$7:$P$54,16))</f>
        <v/>
      </c>
      <c r="D7" s="203"/>
      <c r="E7" s="204" t="str">
        <f>UPPER(IF($D7="","",VLOOKUP($D7,'Boys Si Qual Draw Prep'!$A$7:$P$54,2)))</f>
        <v/>
      </c>
      <c r="F7" s="204" t="str">
        <f>IF($D7="","",VLOOKUP($D7,'Boys Si Qual Draw Prep'!$A$7:$P$54,3))</f>
        <v/>
      </c>
      <c r="G7" s="204"/>
      <c r="H7" s="204" t="str">
        <f>IF($D7="","",VLOOKUP($D7,'Boys Si Qual Draw Prep'!$A$7:$P$54,4))</f>
        <v/>
      </c>
      <c r="I7" s="304"/>
      <c r="J7" s="221" t="str">
        <f>UPPER(IF(OR(I8="a",I8="as"),E7,IF(OR(I8="b",I8="bs"),E8,)))</f>
        <v/>
      </c>
      <c r="K7" s="229"/>
      <c r="L7" s="230"/>
      <c r="M7" s="230"/>
      <c r="N7" s="230"/>
      <c r="O7" s="230"/>
      <c r="P7" s="230"/>
      <c r="Q7" s="230"/>
      <c r="R7" s="213"/>
      <c r="T7" s="214" t="e">
        <f>#REF!</f>
        <v>#REF!</v>
      </c>
    </row>
    <row r="8" spans="1:20" s="50" customFormat="1" ht="9" customHeight="1">
      <c r="A8" s="305" t="s">
        <v>71</v>
      </c>
      <c r="B8" s="202" t="str">
        <f>IF($D8="","",VLOOKUP($D8,'Boys Si Qual Draw Prep'!$A$7:$P$54,15))</f>
        <v/>
      </c>
      <c r="C8" s="202" t="str">
        <f>IF($D8="","",VLOOKUP($D8,'Boys Si Qual Draw Prep'!$A$7:$P$54,16))</f>
        <v/>
      </c>
      <c r="D8" s="203"/>
      <c r="E8" s="223" t="str">
        <f>UPPER(IF($D8="","",VLOOKUP($D8,'Boys Si Qual Draw Prep'!$A$7:$P$54,2)))</f>
        <v/>
      </c>
      <c r="F8" s="223" t="str">
        <f>IF($D8="","",VLOOKUP($D8,'Boys Si Qual Draw Prep'!$A$7:$P$54,3))</f>
        <v/>
      </c>
      <c r="G8" s="223"/>
      <c r="H8" s="223" t="str">
        <f>IF($D8="","",VLOOKUP($D8,'Boys Si Qual Draw Prep'!$A$7:$P$54,4))</f>
        <v/>
      </c>
      <c r="I8" s="306"/>
      <c r="J8" s="205"/>
      <c r="K8" s="220"/>
      <c r="L8" s="221" t="str">
        <f>UPPER(IF(OR(K8="a",K8="as"),J7,IF(OR(K8="b",K8="bs"),J9,)))</f>
        <v/>
      </c>
      <c r="M8" s="229"/>
      <c r="N8" s="230"/>
      <c r="O8" s="230"/>
      <c r="P8" s="230"/>
      <c r="Q8" s="230"/>
      <c r="R8" s="213"/>
      <c r="T8" s="222" t="e">
        <f>#REF!</f>
        <v>#REF!</v>
      </c>
    </row>
    <row r="9" spans="1:20" s="50" customFormat="1" ht="9" customHeight="1">
      <c r="A9" s="215" t="s">
        <v>73</v>
      </c>
      <c r="B9" s="202" t="str">
        <f>IF($D9="","",VLOOKUP($D9,'Boys Si Qual Draw Prep'!$A$7:$P$54,15))</f>
        <v/>
      </c>
      <c r="C9" s="202" t="str">
        <f>IF($D9="","",VLOOKUP($D9,'Boys Si Qual Draw Prep'!$A$7:$P$54,16))</f>
        <v/>
      </c>
      <c r="D9" s="203"/>
      <c r="E9" s="223" t="str">
        <f>UPPER(IF($D9="","",VLOOKUP($D9,'Boys Si Qual Draw Prep'!$A$7:$P$54,2)))</f>
        <v/>
      </c>
      <c r="F9" s="223" t="str">
        <f>IF($D9="","",VLOOKUP($D9,'Boys Si Qual Draw Prep'!$A$7:$P$54,3))</f>
        <v/>
      </c>
      <c r="G9" s="223"/>
      <c r="H9" s="223" t="str">
        <f>IF($D9="","",VLOOKUP($D9,'Boys Si Qual Draw Prep'!$A$7:$P$54,4))</f>
        <v/>
      </c>
      <c r="I9" s="304"/>
      <c r="J9" s="221" t="str">
        <f>UPPER(IF(OR(I10="a",I10="as"),E9,IF(OR(I10="b",I10="bs"),E10,)))</f>
        <v/>
      </c>
      <c r="K9" s="307"/>
      <c r="L9" s="205"/>
      <c r="M9" s="232"/>
      <c r="N9" s="230"/>
      <c r="O9" s="230"/>
      <c r="P9" s="230"/>
      <c r="Q9" s="230"/>
      <c r="R9" s="213"/>
      <c r="T9" s="222" t="e">
        <f>#REF!</f>
        <v>#REF!</v>
      </c>
    </row>
    <row r="10" spans="1:20" s="50" customFormat="1" ht="9" customHeight="1">
      <c r="A10" s="215" t="s">
        <v>75</v>
      </c>
      <c r="B10" s="202" t="str">
        <f>IF($D10="","",VLOOKUP($D10,'Boys Si Qual Draw Prep'!$A$7:$P$54,15))</f>
        <v/>
      </c>
      <c r="C10" s="202" t="str">
        <f>IF($D10="","",VLOOKUP($D10,'Boys Si Qual Draw Prep'!$A$7:$P$54,16))</f>
        <v/>
      </c>
      <c r="D10" s="203"/>
      <c r="E10" s="223" t="str">
        <f>UPPER(IF($D10="","",VLOOKUP($D10,'Boys Si Qual Draw Prep'!$A$7:$P$54,2)))</f>
        <v/>
      </c>
      <c r="F10" s="223" t="str">
        <f>IF($D10="","",VLOOKUP($D10,'Boys Si Qual Draw Prep'!$A$7:$P$54,3))</f>
        <v/>
      </c>
      <c r="G10" s="223"/>
      <c r="H10" s="223" t="str">
        <f>IF($D10="","",VLOOKUP($D10,'Boys Si Qual Draw Prep'!$A$7:$P$54,4))</f>
        <v/>
      </c>
      <c r="I10" s="306"/>
      <c r="J10" s="205"/>
      <c r="K10" s="230"/>
      <c r="L10" s="219" t="s">
        <v>15</v>
      </c>
      <c r="M10" s="228"/>
      <c r="N10" s="221" t="str">
        <f>UPPER(IF(OR(M10="a",M10="as"),L8,IF(OR(M10="b",M10="bs"),L12,)))</f>
        <v/>
      </c>
      <c r="O10" s="229"/>
      <c r="P10" s="230"/>
      <c r="Q10" s="230"/>
      <c r="R10" s="213"/>
      <c r="T10" s="222" t="e">
        <f>#REF!</f>
        <v>#REF!</v>
      </c>
    </row>
    <row r="11" spans="1:20" s="50" customFormat="1" ht="9.6" customHeight="1">
      <c r="A11" s="215" t="s">
        <v>77</v>
      </c>
      <c r="B11" s="202" t="str">
        <f>IF($D11="","",VLOOKUP($D11,'Boys Si Qual Draw Prep'!$A$7:$P$54,15))</f>
        <v/>
      </c>
      <c r="C11" s="202" t="str">
        <f>IF($D11="","",VLOOKUP($D11,'Boys Si Qual Draw Prep'!$A$7:$P$54,16))</f>
        <v/>
      </c>
      <c r="D11" s="203"/>
      <c r="E11" s="223" t="str">
        <f>UPPER(IF($D11="","",VLOOKUP($D11,'Boys Si Qual Draw Prep'!$A$7:$P$54,2)))</f>
        <v/>
      </c>
      <c r="F11" s="223" t="str">
        <f>IF($D11="","",VLOOKUP($D11,'Boys Si Qual Draw Prep'!$A$7:$P$54,3))</f>
        <v/>
      </c>
      <c r="G11" s="223"/>
      <c r="H11" s="223" t="str">
        <f>IF($D11="","",VLOOKUP($D11,'Boys Si Qual Draw Prep'!$A$7:$P$54,4))</f>
        <v/>
      </c>
      <c r="I11" s="304"/>
      <c r="J11" s="221" t="str">
        <f>UPPER(IF(OR(I12="a",I12="as"),E11,IF(OR(I12="b",I12="bs"),E12,)))</f>
        <v/>
      </c>
      <c r="K11" s="229"/>
      <c r="L11" s="308"/>
      <c r="M11" s="309"/>
      <c r="N11" s="205"/>
      <c r="O11" s="230"/>
      <c r="P11" s="230"/>
      <c r="Q11" s="230"/>
      <c r="R11" s="213"/>
      <c r="T11" s="222" t="e">
        <f>#REF!</f>
        <v>#REF!</v>
      </c>
    </row>
    <row r="12" spans="1:20" s="50" customFormat="1" ht="9.6" customHeight="1">
      <c r="A12" s="215" t="s">
        <v>78</v>
      </c>
      <c r="B12" s="202" t="str">
        <f>IF($D12="","",VLOOKUP($D12,'Boys Si Qual Draw Prep'!$A$7:$P$54,15))</f>
        <v/>
      </c>
      <c r="C12" s="202" t="str">
        <f>IF($D12="","",VLOOKUP($D12,'Boys Si Qual Draw Prep'!$A$7:$P$54,16))</f>
        <v/>
      </c>
      <c r="D12" s="203"/>
      <c r="E12" s="223" t="str">
        <f>UPPER(IF($D12="","",VLOOKUP($D12,'Boys Si Qual Draw Prep'!$A$7:$P$54,2)))</f>
        <v/>
      </c>
      <c r="F12" s="223" t="str">
        <f>IF($D12="","",VLOOKUP($D12,'Boys Si Qual Draw Prep'!$A$7:$P$54,3))</f>
        <v/>
      </c>
      <c r="G12" s="223"/>
      <c r="H12" s="223" t="str">
        <f>IF($D12="","",VLOOKUP($D12,'Boys Si Qual Draw Prep'!$A$7:$P$54,4))</f>
        <v/>
      </c>
      <c r="I12" s="306"/>
      <c r="J12" s="205"/>
      <c r="K12" s="220"/>
      <c r="L12" s="221" t="str">
        <f>UPPER(IF(OR(K12="a",K12="as"),J11,IF(OR(K12="b",K12="bs"),J13,)))</f>
        <v/>
      </c>
      <c r="M12" s="310"/>
      <c r="N12" s="230"/>
      <c r="O12" s="230"/>
      <c r="P12" s="230"/>
      <c r="Q12" s="230"/>
      <c r="R12" s="213"/>
      <c r="T12" s="222" t="e">
        <f>#REF!</f>
        <v>#REF!</v>
      </c>
    </row>
    <row r="13" spans="1:20" s="50" customFormat="1" ht="9.6" customHeight="1">
      <c r="A13" s="305" t="s">
        <v>80</v>
      </c>
      <c r="B13" s="202" t="str">
        <f>IF($D13="","",VLOOKUP($D13,'Boys Si Qual Draw Prep'!$A$7:$P$54,15))</f>
        <v/>
      </c>
      <c r="C13" s="202" t="str">
        <f>IF($D13="","",VLOOKUP($D13,'Boys Si Qual Draw Prep'!$A$7:$P$54,16))</f>
        <v/>
      </c>
      <c r="D13" s="203"/>
      <c r="E13" s="223" t="str">
        <f>UPPER(IF($D13="","",VLOOKUP($D13,'Boys Si Qual Draw Prep'!$A$7:$P$54,2)))</f>
        <v/>
      </c>
      <c r="F13" s="223" t="str">
        <f>IF($D13="","",VLOOKUP($D13,'Boys Si Qual Draw Prep'!$A$7:$P$54,3))</f>
        <v/>
      </c>
      <c r="G13" s="223"/>
      <c r="H13" s="223" t="str">
        <f>IF($D13="","",VLOOKUP($D13,'Boys Si Qual Draw Prep'!$A$7:$P$54,4))</f>
        <v/>
      </c>
      <c r="I13" s="304"/>
      <c r="J13" s="221" t="str">
        <f>UPPER(IF(OR(I14="a",I14="as"),E13,IF(OR(I14="b",I14="bs"),E14,)))</f>
        <v/>
      </c>
      <c r="K13" s="238"/>
      <c r="L13" s="205"/>
      <c r="M13" s="230"/>
      <c r="N13" s="230"/>
      <c r="O13" s="230"/>
      <c r="P13" s="230"/>
      <c r="Q13" s="230"/>
      <c r="R13" s="213"/>
      <c r="T13" s="222" t="e">
        <f>#REF!</f>
        <v>#REF!</v>
      </c>
    </row>
    <row r="14" spans="1:20" s="50" customFormat="1" ht="9.6" customHeight="1">
      <c r="A14" s="241" t="s">
        <v>82</v>
      </c>
      <c r="B14" s="202" t="str">
        <f>IF($D14="","",VLOOKUP($D14,'Boys Si Qual Draw Prep'!$A$7:$P$54,15))</f>
        <v/>
      </c>
      <c r="C14" s="202" t="str">
        <f>IF($D14="","",VLOOKUP($D14,'Boys Si Qual Draw Prep'!$A$7:$P$54,16))</f>
        <v/>
      </c>
      <c r="D14" s="203"/>
      <c r="E14" s="204" t="str">
        <f>UPPER(IF($D14="","",VLOOKUP($D14,'Boys Si Qual Draw Prep'!$A$7:$P$54,2)))</f>
        <v/>
      </c>
      <c r="F14" s="204" t="str">
        <f>IF($D14="","",VLOOKUP($D14,'Boys Si Qual Draw Prep'!$A$7:$P$54,3))</f>
        <v/>
      </c>
      <c r="G14" s="204"/>
      <c r="H14" s="204" t="str">
        <f>IF($D14="","",VLOOKUP($D14,'Boys Si Qual Draw Prep'!$A$7:$P$54,4))</f>
        <v/>
      </c>
      <c r="I14" s="306"/>
      <c r="J14" s="205"/>
      <c r="K14" s="230"/>
      <c r="L14" s="230"/>
      <c r="M14" s="311"/>
      <c r="N14" s="230"/>
      <c r="O14" s="230"/>
      <c r="P14" s="230"/>
      <c r="Q14" s="230"/>
      <c r="R14" s="213"/>
      <c r="T14" s="222" t="e">
        <f>#REF!</f>
        <v>#REF!</v>
      </c>
    </row>
    <row r="15" spans="1:20" s="50" customFormat="1" ht="9.6" customHeight="1">
      <c r="A15" s="200" t="s">
        <v>88</v>
      </c>
      <c r="B15" s="202" t="str">
        <f>IF($D15="","",VLOOKUP($D15,'Boys Si Qual Draw Prep'!$A$7:$P$54,15))</f>
        <v/>
      </c>
      <c r="C15" s="202" t="str">
        <f>IF($D15="","",VLOOKUP($D15,'Boys Si Qual Draw Prep'!$A$7:$P$54,16))</f>
        <v/>
      </c>
      <c r="D15" s="203"/>
      <c r="E15" s="204" t="str">
        <f>UPPER(IF($D15="","",VLOOKUP($D15,'Boys Si Qual Draw Prep'!$A$7:$P$54,2)))</f>
        <v/>
      </c>
      <c r="F15" s="204" t="str">
        <f>IF($D15="","",VLOOKUP($D15,'Boys Si Qual Draw Prep'!$A$7:$P$54,3))</f>
        <v/>
      </c>
      <c r="G15" s="204"/>
      <c r="H15" s="204" t="str">
        <f>IF($D15="","",VLOOKUP($D15,'Boys Si Qual Draw Prep'!$A$7:$P$54,4))</f>
        <v/>
      </c>
      <c r="I15" s="304"/>
      <c r="J15" s="221" t="str">
        <f>UPPER(IF(OR(I16="a",I16="as"),E15,IF(OR(I16="b",I16="bs"),E16,)))</f>
        <v/>
      </c>
      <c r="K15" s="229"/>
      <c r="L15" s="230"/>
      <c r="M15" s="230"/>
      <c r="N15" s="230"/>
      <c r="O15" s="230"/>
      <c r="P15" s="230"/>
      <c r="Q15" s="230"/>
      <c r="R15" s="213"/>
      <c r="T15" s="222" t="e">
        <f>#REF!</f>
        <v>#REF!</v>
      </c>
    </row>
    <row r="16" spans="1:20" s="50" customFormat="1" ht="9.6" customHeight="1" thickBot="1">
      <c r="A16" s="305" t="s">
        <v>89</v>
      </c>
      <c r="B16" s="202" t="str">
        <f>IF($D16="","",VLOOKUP($D16,'Boys Si Qual Draw Prep'!$A$7:$P$54,15))</f>
        <v/>
      </c>
      <c r="C16" s="202" t="str">
        <f>IF($D16="","",VLOOKUP($D16,'Boys Si Qual Draw Prep'!$A$7:$P$54,16))</f>
        <v/>
      </c>
      <c r="D16" s="203"/>
      <c r="E16" s="223" t="str">
        <f>UPPER(IF($D16="","",VLOOKUP($D16,'Boys Si Qual Draw Prep'!$A$7:$P$54,2)))</f>
        <v/>
      </c>
      <c r="F16" s="223" t="str">
        <f>IF($D16="","",VLOOKUP($D16,'Boys Si Qual Draw Prep'!$A$7:$P$54,3))</f>
        <v/>
      </c>
      <c r="G16" s="223"/>
      <c r="H16" s="223" t="str">
        <f>IF($D16="","",VLOOKUP($D16,'Boys Si Qual Draw Prep'!$A$7:$P$54,4))</f>
        <v/>
      </c>
      <c r="I16" s="306"/>
      <c r="J16" s="205"/>
      <c r="K16" s="220"/>
      <c r="L16" s="221" t="str">
        <f>UPPER(IF(OR(K16="a",K16="as"),J15,IF(OR(K16="b",K16="bs"),J17,)))</f>
        <v/>
      </c>
      <c r="M16" s="229"/>
      <c r="N16" s="230"/>
      <c r="O16" s="230"/>
      <c r="P16" s="230"/>
      <c r="Q16" s="230"/>
      <c r="R16" s="213"/>
      <c r="T16" s="237" t="e">
        <f>#REF!</f>
        <v>#REF!</v>
      </c>
    </row>
    <row r="17" spans="1:18" s="50" customFormat="1" ht="9.6" customHeight="1">
      <c r="A17" s="215" t="s">
        <v>90</v>
      </c>
      <c r="B17" s="202" t="str">
        <f>IF($D17="","",VLOOKUP($D17,'Boys Si Qual Draw Prep'!$A$7:$P$54,15))</f>
        <v/>
      </c>
      <c r="C17" s="202" t="str">
        <f>IF($D17="","",VLOOKUP($D17,'Boys Si Qual Draw Prep'!$A$7:$P$54,16))</f>
        <v/>
      </c>
      <c r="D17" s="203"/>
      <c r="E17" s="223" t="str">
        <f>UPPER(IF($D17="","",VLOOKUP($D17,'Boys Si Qual Draw Prep'!$A$7:$P$54,2)))</f>
        <v/>
      </c>
      <c r="F17" s="223" t="str">
        <f>IF($D17="","",VLOOKUP($D17,'Boys Si Qual Draw Prep'!$A$7:$P$54,3))</f>
        <v/>
      </c>
      <c r="G17" s="223"/>
      <c r="H17" s="223" t="str">
        <f>IF($D17="","",VLOOKUP($D17,'Boys Si Qual Draw Prep'!$A$7:$P$54,4))</f>
        <v/>
      </c>
      <c r="I17" s="304"/>
      <c r="J17" s="221" t="str">
        <f>UPPER(IF(OR(I18="a",I18="as"),E17,IF(OR(I18="b",I18="bs"),E18,)))</f>
        <v/>
      </c>
      <c r="K17" s="307"/>
      <c r="L17" s="205"/>
      <c r="M17" s="232"/>
      <c r="N17" s="230"/>
      <c r="O17" s="230"/>
      <c r="P17" s="230"/>
      <c r="Q17" s="230"/>
      <c r="R17" s="213"/>
    </row>
    <row r="18" spans="1:18" s="50" customFormat="1" ht="9.6" customHeight="1">
      <c r="A18" s="215" t="s">
        <v>91</v>
      </c>
      <c r="B18" s="202" t="str">
        <f>IF($D18="","",VLOOKUP($D18,'Boys Si Qual Draw Prep'!$A$7:$P$54,15))</f>
        <v/>
      </c>
      <c r="C18" s="202" t="str">
        <f>IF($D18="","",VLOOKUP($D18,'Boys Si Qual Draw Prep'!$A$7:$P$54,16))</f>
        <v/>
      </c>
      <c r="D18" s="203"/>
      <c r="E18" s="223" t="str">
        <f>UPPER(IF($D18="","",VLOOKUP($D18,'Boys Si Qual Draw Prep'!$A$7:$P$54,2)))</f>
        <v/>
      </c>
      <c r="F18" s="223" t="str">
        <f>IF($D18="","",VLOOKUP($D18,'Boys Si Qual Draw Prep'!$A$7:$P$54,3))</f>
        <v/>
      </c>
      <c r="G18" s="223"/>
      <c r="H18" s="223" t="str">
        <f>IF($D18="","",VLOOKUP($D18,'Boys Si Qual Draw Prep'!$A$7:$P$54,4))</f>
        <v/>
      </c>
      <c r="I18" s="306"/>
      <c r="J18" s="205"/>
      <c r="K18" s="230"/>
      <c r="L18" s="219" t="s">
        <v>15</v>
      </c>
      <c r="M18" s="228"/>
      <c r="N18" s="221" t="str">
        <f>UPPER(IF(OR(M18="a",M18="as"),L16,IF(OR(M18="b",M18="bs"),L20,)))</f>
        <v/>
      </c>
      <c r="O18" s="229"/>
      <c r="P18" s="230"/>
      <c r="Q18" s="230"/>
      <c r="R18" s="213"/>
    </row>
    <row r="19" spans="1:18" s="50" customFormat="1" ht="9.6" customHeight="1">
      <c r="A19" s="215" t="s">
        <v>92</v>
      </c>
      <c r="B19" s="202" t="str">
        <f>IF($D19="","",VLOOKUP($D19,'Boys Si Qual Draw Prep'!$A$7:$P$54,15))</f>
        <v/>
      </c>
      <c r="C19" s="202" t="str">
        <f>IF($D19="","",VLOOKUP($D19,'Boys Si Qual Draw Prep'!$A$7:$P$54,16))</f>
        <v/>
      </c>
      <c r="D19" s="203"/>
      <c r="E19" s="223" t="str">
        <f>UPPER(IF($D19="","",VLOOKUP($D19,'Boys Si Qual Draw Prep'!$A$7:$P$54,2)))</f>
        <v/>
      </c>
      <c r="F19" s="223" t="str">
        <f>IF($D19="","",VLOOKUP($D19,'Boys Si Qual Draw Prep'!$A$7:$P$54,3))</f>
        <v/>
      </c>
      <c r="G19" s="223"/>
      <c r="H19" s="223" t="str">
        <f>IF($D19="","",VLOOKUP($D19,'Boys Si Qual Draw Prep'!$A$7:$P$54,4))</f>
        <v/>
      </c>
      <c r="I19" s="304"/>
      <c r="J19" s="221" t="str">
        <f>UPPER(IF(OR(I20="a",I20="as"),E19,IF(OR(I20="b",I20="bs"),E20,)))</f>
        <v/>
      </c>
      <c r="K19" s="229"/>
      <c r="L19" s="308"/>
      <c r="M19" s="309"/>
      <c r="N19" s="205"/>
      <c r="O19" s="230"/>
      <c r="P19" s="230"/>
      <c r="Q19" s="230"/>
      <c r="R19" s="213"/>
    </row>
    <row r="20" spans="1:18" s="50" customFormat="1" ht="9.6" customHeight="1">
      <c r="A20" s="215" t="s">
        <v>93</v>
      </c>
      <c r="B20" s="202" t="str">
        <f>IF($D20="","",VLOOKUP($D20,'Boys Si Qual Draw Prep'!$A$7:$P$54,15))</f>
        <v/>
      </c>
      <c r="C20" s="202" t="str">
        <f>IF($D20="","",VLOOKUP($D20,'Boys Si Qual Draw Prep'!$A$7:$P$54,16))</f>
        <v/>
      </c>
      <c r="D20" s="203"/>
      <c r="E20" s="223" t="str">
        <f>UPPER(IF($D20="","",VLOOKUP($D20,'Boys Si Qual Draw Prep'!$A$7:$P$54,2)))</f>
        <v/>
      </c>
      <c r="F20" s="223" t="str">
        <f>IF($D20="","",VLOOKUP($D20,'Boys Si Qual Draw Prep'!$A$7:$P$54,3))</f>
        <v/>
      </c>
      <c r="G20" s="223"/>
      <c r="H20" s="223" t="str">
        <f>IF($D20="","",VLOOKUP($D20,'Boys Si Qual Draw Prep'!$A$7:$P$54,4))</f>
        <v/>
      </c>
      <c r="I20" s="306"/>
      <c r="J20" s="205"/>
      <c r="K20" s="220"/>
      <c r="L20" s="221" t="str">
        <f>UPPER(IF(OR(K20="a",K20="as"),J19,IF(OR(K20="b",K20="bs"),J21,)))</f>
        <v/>
      </c>
      <c r="M20" s="310"/>
      <c r="N20" s="230"/>
      <c r="O20" s="230"/>
      <c r="P20" s="230"/>
      <c r="Q20" s="230"/>
      <c r="R20" s="213"/>
    </row>
    <row r="21" spans="1:18" s="50" customFormat="1" ht="9.6" customHeight="1">
      <c r="A21" s="305" t="s">
        <v>94</v>
      </c>
      <c r="B21" s="202" t="str">
        <f>IF($D21="","",VLOOKUP($D21,'Boys Si Qual Draw Prep'!$A$7:$P$54,15))</f>
        <v/>
      </c>
      <c r="C21" s="202" t="str">
        <f>IF($D21="","",VLOOKUP($D21,'Boys Si Qual Draw Prep'!$A$7:$P$54,16))</f>
        <v/>
      </c>
      <c r="D21" s="203"/>
      <c r="E21" s="223" t="str">
        <f>UPPER(IF($D21="","",VLOOKUP($D21,'Boys Si Qual Draw Prep'!$A$7:$P$54,2)))</f>
        <v/>
      </c>
      <c r="F21" s="223" t="str">
        <f>IF($D21="","",VLOOKUP($D21,'Boys Si Qual Draw Prep'!$A$7:$P$54,3))</f>
        <v/>
      </c>
      <c r="G21" s="223"/>
      <c r="H21" s="223" t="str">
        <f>IF($D21="","",VLOOKUP($D21,'Boys Si Qual Draw Prep'!$A$7:$P$54,4))</f>
        <v/>
      </c>
      <c r="I21" s="304"/>
      <c r="J21" s="221" t="str">
        <f>UPPER(IF(OR(I22="a",I22="as"),E21,IF(OR(I22="b",I22="bs"),E22,)))</f>
        <v/>
      </c>
      <c r="K21" s="238"/>
      <c r="L21" s="205"/>
      <c r="M21" s="230"/>
      <c r="N21" s="230"/>
      <c r="O21" s="230"/>
      <c r="P21" s="230"/>
      <c r="Q21" s="230"/>
      <c r="R21" s="213"/>
    </row>
    <row r="22" spans="1:18" s="50" customFormat="1" ht="9.6" customHeight="1">
      <c r="A22" s="241" t="s">
        <v>95</v>
      </c>
      <c r="B22" s="202" t="str">
        <f>IF($D22="","",VLOOKUP($D22,'Boys Si Qual Draw Prep'!$A$7:$P$54,15))</f>
        <v/>
      </c>
      <c r="C22" s="202" t="str">
        <f>IF($D22="","",VLOOKUP($D22,'Boys Si Qual Draw Prep'!$A$7:$P$54,16))</f>
        <v/>
      </c>
      <c r="D22" s="203"/>
      <c r="E22" s="204" t="str">
        <f>UPPER(IF($D22="","",VLOOKUP($D22,'Boys Si Qual Draw Prep'!$A$7:$P$54,2)))</f>
        <v/>
      </c>
      <c r="F22" s="204" t="str">
        <f>IF($D22="","",VLOOKUP($D22,'Boys Si Qual Draw Prep'!$A$7:$P$54,3))</f>
        <v/>
      </c>
      <c r="G22" s="204"/>
      <c r="H22" s="204" t="str">
        <f>IF($D22="","",VLOOKUP($D22,'Boys Si Qual Draw Prep'!$A$7:$P$54,4))</f>
        <v/>
      </c>
      <c r="I22" s="306"/>
      <c r="J22" s="205"/>
      <c r="K22" s="230"/>
      <c r="L22" s="230"/>
      <c r="M22" s="311"/>
      <c r="N22" s="230"/>
      <c r="O22" s="230"/>
      <c r="P22" s="230"/>
      <c r="Q22" s="230"/>
      <c r="R22" s="213"/>
    </row>
    <row r="23" spans="1:18" s="50" customFormat="1" ht="9.6" customHeight="1">
      <c r="A23" s="200" t="s">
        <v>97</v>
      </c>
      <c r="B23" s="202" t="str">
        <f>IF($D23="","",VLOOKUP($D23,'Boys Si Qual Draw Prep'!$A$7:$P$54,15))</f>
        <v/>
      </c>
      <c r="C23" s="202" t="str">
        <f>IF($D23="","",VLOOKUP($D23,'Boys Si Qual Draw Prep'!$A$7:$P$54,16))</f>
        <v/>
      </c>
      <c r="D23" s="203"/>
      <c r="E23" s="204" t="str">
        <f>UPPER(IF($D23="","",VLOOKUP($D23,'Boys Si Qual Draw Prep'!$A$7:$P$54,2)))</f>
        <v/>
      </c>
      <c r="F23" s="204" t="str">
        <f>IF($D23="","",VLOOKUP($D23,'Boys Si Qual Draw Prep'!$A$7:$P$54,3))</f>
        <v/>
      </c>
      <c r="G23" s="204"/>
      <c r="H23" s="204" t="str">
        <f>IF($D23="","",VLOOKUP($D23,'Boys Si Qual Draw Prep'!$A$7:$P$54,4))</f>
        <v/>
      </c>
      <c r="I23" s="304"/>
      <c r="J23" s="221" t="str">
        <f>UPPER(IF(OR(I24="a",I24="as"),E23,IF(OR(I24="b",I24="bs"),E24,)))</f>
        <v/>
      </c>
      <c r="K23" s="229"/>
      <c r="L23" s="230"/>
      <c r="M23" s="230"/>
      <c r="N23" s="230"/>
      <c r="O23" s="230"/>
      <c r="P23" s="230"/>
      <c r="Q23" s="230"/>
      <c r="R23" s="213"/>
    </row>
    <row r="24" spans="1:18" s="50" customFormat="1" ht="9.6" customHeight="1">
      <c r="A24" s="305" t="s">
        <v>98</v>
      </c>
      <c r="B24" s="202" t="str">
        <f>IF($D24="","",VLOOKUP($D24,'Boys Si Qual Draw Prep'!$A$7:$P$54,15))</f>
        <v/>
      </c>
      <c r="C24" s="202" t="str">
        <f>IF($D24="","",VLOOKUP($D24,'Boys Si Qual Draw Prep'!$A$7:$P$54,16))</f>
        <v/>
      </c>
      <c r="D24" s="203"/>
      <c r="E24" s="223" t="str">
        <f>UPPER(IF($D24="","",VLOOKUP($D24,'Boys Si Qual Draw Prep'!$A$7:$P$54,2)))</f>
        <v/>
      </c>
      <c r="F24" s="223" t="str">
        <f>IF($D24="","",VLOOKUP($D24,'Boys Si Qual Draw Prep'!$A$7:$P$54,3))</f>
        <v/>
      </c>
      <c r="G24" s="223"/>
      <c r="H24" s="223" t="str">
        <f>IF($D24="","",VLOOKUP($D24,'Boys Si Qual Draw Prep'!$A$7:$P$54,4))</f>
        <v/>
      </c>
      <c r="I24" s="306"/>
      <c r="J24" s="205"/>
      <c r="K24" s="220"/>
      <c r="L24" s="221" t="str">
        <f>UPPER(IF(OR(K24="a",K24="as"),J23,IF(OR(K24="b",K24="bs"),J25,)))</f>
        <v/>
      </c>
      <c r="M24" s="229"/>
      <c r="N24" s="230"/>
      <c r="O24" s="230"/>
      <c r="P24" s="230"/>
      <c r="Q24" s="230"/>
      <c r="R24" s="213"/>
    </row>
    <row r="25" spans="1:18" s="50" customFormat="1" ht="9.6" customHeight="1">
      <c r="A25" s="215" t="s">
        <v>99</v>
      </c>
      <c r="B25" s="202" t="str">
        <f>IF($D25="","",VLOOKUP($D25,'Boys Si Qual Draw Prep'!$A$7:$P$54,15))</f>
        <v/>
      </c>
      <c r="C25" s="202" t="str">
        <f>IF($D25="","",VLOOKUP($D25,'Boys Si Qual Draw Prep'!$A$7:$P$54,16))</f>
        <v/>
      </c>
      <c r="D25" s="203"/>
      <c r="E25" s="223" t="str">
        <f>UPPER(IF($D25="","",VLOOKUP($D25,'Boys Si Qual Draw Prep'!$A$7:$P$54,2)))</f>
        <v/>
      </c>
      <c r="F25" s="223" t="str">
        <f>IF($D25="","",VLOOKUP($D25,'Boys Si Qual Draw Prep'!$A$7:$P$54,3))</f>
        <v/>
      </c>
      <c r="G25" s="223"/>
      <c r="H25" s="223" t="str">
        <f>IF($D25="","",VLOOKUP($D25,'Boys Si Qual Draw Prep'!$A$7:$P$54,4))</f>
        <v/>
      </c>
      <c r="I25" s="304"/>
      <c r="J25" s="221" t="str">
        <f>UPPER(IF(OR(I26="a",I26="as"),E25,IF(OR(I26="b",I26="bs"),E26,)))</f>
        <v/>
      </c>
      <c r="K25" s="307"/>
      <c r="L25" s="205"/>
      <c r="M25" s="232"/>
      <c r="N25" s="230"/>
      <c r="O25" s="230"/>
      <c r="P25" s="230"/>
      <c r="Q25" s="230"/>
      <c r="R25" s="213"/>
    </row>
    <row r="26" spans="1:18" s="50" customFormat="1" ht="9.6" customHeight="1">
      <c r="A26" s="215" t="s">
        <v>100</v>
      </c>
      <c r="B26" s="202" t="str">
        <f>IF($D26="","",VLOOKUP($D26,'Boys Si Qual Draw Prep'!$A$7:$P$54,15))</f>
        <v/>
      </c>
      <c r="C26" s="202" t="str">
        <f>IF($D26="","",VLOOKUP($D26,'Boys Si Qual Draw Prep'!$A$7:$P$54,16))</f>
        <v/>
      </c>
      <c r="D26" s="203"/>
      <c r="E26" s="223" t="str">
        <f>UPPER(IF($D26="","",VLOOKUP($D26,'Boys Si Qual Draw Prep'!$A$7:$P$54,2)))</f>
        <v/>
      </c>
      <c r="F26" s="223" t="str">
        <f>IF($D26="","",VLOOKUP($D26,'Boys Si Qual Draw Prep'!$A$7:$P$54,3))</f>
        <v/>
      </c>
      <c r="G26" s="223"/>
      <c r="H26" s="223" t="str">
        <f>IF($D26="","",VLOOKUP($D26,'Boys Si Qual Draw Prep'!$A$7:$P$54,4))</f>
        <v/>
      </c>
      <c r="I26" s="306"/>
      <c r="J26" s="205"/>
      <c r="K26" s="230"/>
      <c r="L26" s="219" t="s">
        <v>15</v>
      </c>
      <c r="M26" s="228"/>
      <c r="N26" s="221" t="str">
        <f>UPPER(IF(OR(M26="a",M26="as"),L24,IF(OR(M26="b",M26="bs"),L28,)))</f>
        <v/>
      </c>
      <c r="O26" s="229"/>
      <c r="P26" s="230"/>
      <c r="Q26" s="230"/>
      <c r="R26" s="213"/>
    </row>
    <row r="27" spans="1:18" s="50" customFormat="1" ht="9.6" customHeight="1">
      <c r="A27" s="215" t="s">
        <v>101</v>
      </c>
      <c r="B27" s="202" t="str">
        <f>IF($D27="","",VLOOKUP($D27,'Boys Si Qual Draw Prep'!$A$7:$P$54,15))</f>
        <v/>
      </c>
      <c r="C27" s="202" t="str">
        <f>IF($D27="","",VLOOKUP($D27,'Boys Si Qual Draw Prep'!$A$7:$P$54,16))</f>
        <v/>
      </c>
      <c r="D27" s="203"/>
      <c r="E27" s="223" t="str">
        <f>UPPER(IF($D27="","",VLOOKUP($D27,'Boys Si Qual Draw Prep'!$A$7:$P$54,2)))</f>
        <v/>
      </c>
      <c r="F27" s="223" t="str">
        <f>IF($D27="","",VLOOKUP($D27,'Boys Si Qual Draw Prep'!$A$7:$P$54,3))</f>
        <v/>
      </c>
      <c r="G27" s="223"/>
      <c r="H27" s="223" t="str">
        <f>IF($D27="","",VLOOKUP($D27,'Boys Si Qual Draw Prep'!$A$7:$P$54,4))</f>
        <v/>
      </c>
      <c r="I27" s="304"/>
      <c r="J27" s="221" t="str">
        <f>UPPER(IF(OR(I28="a",I28="as"),E27,IF(OR(I28="b",I28="bs"),E28,)))</f>
        <v/>
      </c>
      <c r="K27" s="229"/>
      <c r="L27" s="308"/>
      <c r="M27" s="309"/>
      <c r="N27" s="205"/>
      <c r="O27" s="230"/>
      <c r="P27" s="230"/>
      <c r="Q27" s="230"/>
      <c r="R27" s="213"/>
    </row>
    <row r="28" spans="1:18" s="50" customFormat="1" ht="9.6" customHeight="1">
      <c r="A28" s="215" t="s">
        <v>102</v>
      </c>
      <c r="B28" s="202" t="str">
        <f>IF($D28="","",VLOOKUP($D28,'Boys Si Qual Draw Prep'!$A$7:$P$54,15))</f>
        <v/>
      </c>
      <c r="C28" s="202" t="str">
        <f>IF($D28="","",VLOOKUP($D28,'Boys Si Qual Draw Prep'!$A$7:$P$54,16))</f>
        <v/>
      </c>
      <c r="D28" s="203"/>
      <c r="E28" s="223" t="str">
        <f>UPPER(IF($D28="","",VLOOKUP($D28,'Boys Si Qual Draw Prep'!$A$7:$P$54,2)))</f>
        <v/>
      </c>
      <c r="F28" s="223" t="str">
        <f>IF($D28="","",VLOOKUP($D28,'Boys Si Qual Draw Prep'!$A$7:$P$54,3))</f>
        <v/>
      </c>
      <c r="G28" s="223"/>
      <c r="H28" s="223" t="str">
        <f>IF($D28="","",VLOOKUP($D28,'Boys Si Qual Draw Prep'!$A$7:$P$54,4))</f>
        <v/>
      </c>
      <c r="I28" s="306"/>
      <c r="J28" s="205"/>
      <c r="K28" s="220"/>
      <c r="L28" s="221" t="str">
        <f>UPPER(IF(OR(K28="a",K28="as"),J27,IF(OR(K28="b",K28="bs"),J29,)))</f>
        <v/>
      </c>
      <c r="M28" s="310"/>
      <c r="N28" s="230"/>
      <c r="O28" s="230"/>
      <c r="P28" s="230"/>
      <c r="Q28" s="230"/>
      <c r="R28" s="213"/>
    </row>
    <row r="29" spans="1:18" s="50" customFormat="1" ht="9.6" customHeight="1">
      <c r="A29" s="305" t="s">
        <v>103</v>
      </c>
      <c r="B29" s="202" t="str">
        <f>IF($D29="","",VLOOKUP($D29,'Boys Si Qual Draw Prep'!$A$7:$P$54,15))</f>
        <v/>
      </c>
      <c r="C29" s="202" t="str">
        <f>IF($D29="","",VLOOKUP($D29,'Boys Si Qual Draw Prep'!$A$7:$P$54,16))</f>
        <v/>
      </c>
      <c r="D29" s="203"/>
      <c r="E29" s="223" t="str">
        <f>UPPER(IF($D29="","",VLOOKUP($D29,'Boys Si Qual Draw Prep'!$A$7:$P$54,2)))</f>
        <v/>
      </c>
      <c r="F29" s="223" t="str">
        <f>IF($D29="","",VLOOKUP($D29,'Boys Si Qual Draw Prep'!$A$7:$P$54,3))</f>
        <v/>
      </c>
      <c r="G29" s="223"/>
      <c r="H29" s="223" t="str">
        <f>IF($D29="","",VLOOKUP($D29,'Boys Si Qual Draw Prep'!$A$7:$P$54,4))</f>
        <v/>
      </c>
      <c r="I29" s="304"/>
      <c r="J29" s="221" t="str">
        <f>UPPER(IF(OR(I30="a",I30="as"),E29,IF(OR(I30="b",I30="bs"),E30,)))</f>
        <v/>
      </c>
      <c r="K29" s="238"/>
      <c r="L29" s="205"/>
      <c r="M29" s="230"/>
      <c r="N29" s="230"/>
      <c r="O29" s="230"/>
      <c r="P29" s="230"/>
      <c r="Q29" s="230"/>
      <c r="R29" s="213"/>
    </row>
    <row r="30" spans="1:18" s="50" customFormat="1" ht="9.6" customHeight="1">
      <c r="A30" s="241" t="s">
        <v>104</v>
      </c>
      <c r="B30" s="202" t="str">
        <f>IF($D30="","",VLOOKUP($D30,'Boys Si Qual Draw Prep'!$A$7:$P$54,15))</f>
        <v/>
      </c>
      <c r="C30" s="202" t="str">
        <f>IF($D30="","",VLOOKUP($D30,'Boys Si Qual Draw Prep'!$A$7:$P$54,16))</f>
        <v/>
      </c>
      <c r="D30" s="203"/>
      <c r="E30" s="204" t="str">
        <f>UPPER(IF($D30="","",VLOOKUP($D30,'Boys Si Qual Draw Prep'!$A$7:$P$54,2)))</f>
        <v/>
      </c>
      <c r="F30" s="204" t="str">
        <f>IF($D30="","",VLOOKUP($D30,'Boys Si Qual Draw Prep'!$A$7:$P$54,3))</f>
        <v/>
      </c>
      <c r="G30" s="204"/>
      <c r="H30" s="204" t="str">
        <f>IF($D30="","",VLOOKUP($D30,'Boys Si Qual Draw Prep'!$A$7:$P$54,4))</f>
        <v/>
      </c>
      <c r="I30" s="306"/>
      <c r="J30" s="205"/>
      <c r="K30" s="230"/>
      <c r="L30" s="230"/>
      <c r="M30" s="311"/>
      <c r="N30" s="230"/>
      <c r="O30" s="230"/>
      <c r="P30" s="230"/>
      <c r="Q30" s="230"/>
      <c r="R30" s="213"/>
    </row>
    <row r="31" spans="1:18" s="50" customFormat="1" ht="9.6" customHeight="1">
      <c r="A31" s="200" t="s">
        <v>105</v>
      </c>
      <c r="B31" s="202" t="str">
        <f>IF($D31="","",VLOOKUP($D31,'Boys Si Qual Draw Prep'!$A$7:$P$54,15))</f>
        <v/>
      </c>
      <c r="C31" s="202" t="str">
        <f>IF($D31="","",VLOOKUP($D31,'Boys Si Qual Draw Prep'!$A$7:$P$54,16))</f>
        <v/>
      </c>
      <c r="D31" s="203"/>
      <c r="E31" s="204" t="str">
        <f>UPPER(IF($D31="","",VLOOKUP($D31,'Boys Si Qual Draw Prep'!$A$7:$P$54,2)))</f>
        <v/>
      </c>
      <c r="F31" s="204" t="str">
        <f>IF($D31="","",VLOOKUP($D31,'Boys Si Qual Draw Prep'!$A$7:$P$54,3))</f>
        <v/>
      </c>
      <c r="G31" s="204"/>
      <c r="H31" s="204" t="str">
        <f>IF($D31="","",VLOOKUP($D31,'Boys Si Qual Draw Prep'!$A$7:$P$54,4))</f>
        <v/>
      </c>
      <c r="I31" s="304"/>
      <c r="J31" s="221" t="str">
        <f>UPPER(IF(OR(I32="a",I32="as"),E31,IF(OR(I32="b",I32="bs"),E32,)))</f>
        <v/>
      </c>
      <c r="K31" s="229"/>
      <c r="L31" s="230"/>
      <c r="M31" s="230"/>
      <c r="N31" s="230"/>
      <c r="O31" s="230"/>
      <c r="P31" s="230"/>
      <c r="Q31" s="230"/>
      <c r="R31" s="213"/>
    </row>
    <row r="32" spans="1:18" s="50" customFormat="1" ht="9.6" customHeight="1">
      <c r="A32" s="305" t="s">
        <v>106</v>
      </c>
      <c r="B32" s="202" t="str">
        <f>IF($D32="","",VLOOKUP($D32,'Boys Si Qual Draw Prep'!$A$7:$P$54,15))</f>
        <v/>
      </c>
      <c r="C32" s="202" t="str">
        <f>IF($D32="","",VLOOKUP($D32,'Boys Si Qual Draw Prep'!$A$7:$P$54,16))</f>
        <v/>
      </c>
      <c r="D32" s="203"/>
      <c r="E32" s="223" t="str">
        <f>UPPER(IF($D32="","",VLOOKUP($D32,'Boys Si Qual Draw Prep'!$A$7:$P$54,2)))</f>
        <v/>
      </c>
      <c r="F32" s="223" t="str">
        <f>IF($D32="","",VLOOKUP($D32,'Boys Si Qual Draw Prep'!$A$7:$P$54,3))</f>
        <v/>
      </c>
      <c r="G32" s="223"/>
      <c r="H32" s="223" t="str">
        <f>IF($D32="","",VLOOKUP($D32,'Boys Si Qual Draw Prep'!$A$7:$P$54,4))</f>
        <v/>
      </c>
      <c r="I32" s="306"/>
      <c r="J32" s="205"/>
      <c r="K32" s="220"/>
      <c r="L32" s="221" t="str">
        <f>UPPER(IF(OR(K32="a",K32="as"),J31,IF(OR(K32="b",K32="bs"),J33,)))</f>
        <v/>
      </c>
      <c r="M32" s="229"/>
      <c r="N32" s="230"/>
      <c r="O32" s="230"/>
      <c r="P32" s="230"/>
      <c r="Q32" s="230"/>
      <c r="R32" s="213"/>
    </row>
    <row r="33" spans="1:18" s="50" customFormat="1" ht="9.6" customHeight="1">
      <c r="A33" s="215" t="s">
        <v>107</v>
      </c>
      <c r="B33" s="202" t="str">
        <f>IF($D33="","",VLOOKUP($D33,'Boys Si Qual Draw Prep'!$A$7:$P$54,15))</f>
        <v/>
      </c>
      <c r="C33" s="202" t="str">
        <f>IF($D33="","",VLOOKUP($D33,'Boys Si Qual Draw Prep'!$A$7:$P$54,16))</f>
        <v/>
      </c>
      <c r="D33" s="203"/>
      <c r="E33" s="223" t="str">
        <f>UPPER(IF($D33="","",VLOOKUP($D33,'Boys Si Qual Draw Prep'!$A$7:$P$54,2)))</f>
        <v/>
      </c>
      <c r="F33" s="223" t="str">
        <f>IF($D33="","",VLOOKUP($D33,'Boys Si Qual Draw Prep'!$A$7:$P$54,3))</f>
        <v/>
      </c>
      <c r="G33" s="223"/>
      <c r="H33" s="223" t="str">
        <f>IF($D33="","",VLOOKUP($D33,'Boys Si Qual Draw Prep'!$A$7:$P$54,4))</f>
        <v/>
      </c>
      <c r="I33" s="304"/>
      <c r="J33" s="221" t="str">
        <f>UPPER(IF(OR(I34="a",I34="as"),E33,IF(OR(I34="b",I34="bs"),E34,)))</f>
        <v/>
      </c>
      <c r="K33" s="307"/>
      <c r="L33" s="205"/>
      <c r="M33" s="232"/>
      <c r="N33" s="230"/>
      <c r="O33" s="230"/>
      <c r="P33" s="230"/>
      <c r="Q33" s="230"/>
      <c r="R33" s="213"/>
    </row>
    <row r="34" spans="1:18" s="50" customFormat="1" ht="9.6" customHeight="1">
      <c r="A34" s="215" t="s">
        <v>108</v>
      </c>
      <c r="B34" s="202" t="str">
        <f>IF($D34="","",VLOOKUP($D34,'Boys Si Qual Draw Prep'!$A$7:$P$54,15))</f>
        <v/>
      </c>
      <c r="C34" s="202" t="str">
        <f>IF($D34="","",VLOOKUP($D34,'Boys Si Qual Draw Prep'!$A$7:$P$54,16))</f>
        <v/>
      </c>
      <c r="D34" s="203"/>
      <c r="E34" s="223" t="str">
        <f>UPPER(IF($D34="","",VLOOKUP($D34,'Boys Si Qual Draw Prep'!$A$7:$P$54,2)))</f>
        <v/>
      </c>
      <c r="F34" s="223" t="str">
        <f>IF($D34="","",VLOOKUP($D34,'Boys Si Qual Draw Prep'!$A$7:$P$54,3))</f>
        <v/>
      </c>
      <c r="G34" s="223"/>
      <c r="H34" s="223" t="str">
        <f>IF($D34="","",VLOOKUP($D34,'Boys Si Qual Draw Prep'!$A$7:$P$54,4))</f>
        <v/>
      </c>
      <c r="I34" s="306"/>
      <c r="J34" s="205"/>
      <c r="K34" s="230"/>
      <c r="L34" s="219" t="s">
        <v>15</v>
      </c>
      <c r="M34" s="228"/>
      <c r="N34" s="221" t="str">
        <f>UPPER(IF(OR(M34="a",M34="as"),L32,IF(OR(M34="b",M34="bs"),L36,)))</f>
        <v/>
      </c>
      <c r="O34" s="229"/>
      <c r="P34" s="230"/>
      <c r="Q34" s="230"/>
      <c r="R34" s="213"/>
    </row>
    <row r="35" spans="1:18" s="50" customFormat="1" ht="9.6" customHeight="1">
      <c r="A35" s="215" t="s">
        <v>109</v>
      </c>
      <c r="B35" s="202" t="str">
        <f>IF($D35="","",VLOOKUP($D35,'Boys Si Qual Draw Prep'!$A$7:$P$54,15))</f>
        <v/>
      </c>
      <c r="C35" s="202" t="str">
        <f>IF($D35="","",VLOOKUP($D35,'Boys Si Qual Draw Prep'!$A$7:$P$54,16))</f>
        <v/>
      </c>
      <c r="D35" s="203"/>
      <c r="E35" s="223" t="str">
        <f>UPPER(IF($D35="","",VLOOKUP($D35,'Boys Si Qual Draw Prep'!$A$7:$P$54,2)))</f>
        <v/>
      </c>
      <c r="F35" s="223" t="str">
        <f>IF($D35="","",VLOOKUP($D35,'Boys Si Qual Draw Prep'!$A$7:$P$54,3))</f>
        <v/>
      </c>
      <c r="G35" s="223"/>
      <c r="H35" s="223" t="str">
        <f>IF($D35="","",VLOOKUP($D35,'Boys Si Qual Draw Prep'!$A$7:$P$54,4))</f>
        <v/>
      </c>
      <c r="I35" s="304"/>
      <c r="J35" s="221" t="str">
        <f>UPPER(IF(OR(I36="a",I36="as"),E35,IF(OR(I36="b",I36="bs"),E36,)))</f>
        <v/>
      </c>
      <c r="K35" s="229"/>
      <c r="L35" s="308"/>
      <c r="M35" s="309"/>
      <c r="N35" s="205"/>
      <c r="O35" s="230"/>
      <c r="P35" s="230"/>
      <c r="Q35" s="230"/>
      <c r="R35" s="213"/>
    </row>
    <row r="36" spans="1:18" s="50" customFormat="1" ht="9.6" customHeight="1">
      <c r="A36" s="215" t="s">
        <v>110</v>
      </c>
      <c r="B36" s="202" t="str">
        <f>IF($D36="","",VLOOKUP($D36,'Boys Si Qual Draw Prep'!$A$7:$P$54,15))</f>
        <v/>
      </c>
      <c r="C36" s="202" t="str">
        <f>IF($D36="","",VLOOKUP($D36,'Boys Si Qual Draw Prep'!$A$7:$P$54,16))</f>
        <v/>
      </c>
      <c r="D36" s="203"/>
      <c r="E36" s="223" t="str">
        <f>UPPER(IF($D36="","",VLOOKUP($D36,'Boys Si Qual Draw Prep'!$A$7:$P$54,2)))</f>
        <v/>
      </c>
      <c r="F36" s="223" t="str">
        <f>IF($D36="","",VLOOKUP($D36,'Boys Si Qual Draw Prep'!$A$7:$P$54,3))</f>
        <v/>
      </c>
      <c r="G36" s="223"/>
      <c r="H36" s="223" t="str">
        <f>IF($D36="","",VLOOKUP($D36,'Boys Si Qual Draw Prep'!$A$7:$P$54,4))</f>
        <v/>
      </c>
      <c r="I36" s="306"/>
      <c r="J36" s="205"/>
      <c r="K36" s="220"/>
      <c r="L36" s="221" t="str">
        <f>UPPER(IF(OR(K36="a",K36="as"),J35,IF(OR(K36="b",K36="bs"),J37,)))</f>
        <v/>
      </c>
      <c r="M36" s="310"/>
      <c r="N36" s="230"/>
      <c r="O36" s="230"/>
      <c r="P36" s="230"/>
      <c r="Q36" s="230"/>
      <c r="R36" s="213"/>
    </row>
    <row r="37" spans="1:18" s="50" customFormat="1" ht="9.6" customHeight="1">
      <c r="A37" s="305" t="s">
        <v>111</v>
      </c>
      <c r="B37" s="202" t="str">
        <f>IF($D37="","",VLOOKUP($D37,'Boys Si Qual Draw Prep'!$A$7:$P$54,15))</f>
        <v/>
      </c>
      <c r="C37" s="202" t="str">
        <f>IF($D37="","",VLOOKUP($D37,'Boys Si Qual Draw Prep'!$A$7:$P$54,16))</f>
        <v/>
      </c>
      <c r="D37" s="203"/>
      <c r="E37" s="223" t="str">
        <f>UPPER(IF($D37="","",VLOOKUP($D37,'Boys Si Qual Draw Prep'!$A$7:$P$54,2)))</f>
        <v/>
      </c>
      <c r="F37" s="223" t="str">
        <f>IF($D37="","",VLOOKUP($D37,'Boys Si Qual Draw Prep'!$A$7:$P$54,3))</f>
        <v/>
      </c>
      <c r="G37" s="223"/>
      <c r="H37" s="223" t="str">
        <f>IF($D37="","",VLOOKUP($D37,'Boys Si Qual Draw Prep'!$A$7:$P$54,4))</f>
        <v/>
      </c>
      <c r="I37" s="304"/>
      <c r="J37" s="221" t="str">
        <f>UPPER(IF(OR(I38="a",I38="as"),E37,IF(OR(I38="b",I38="bs"),E38,)))</f>
        <v/>
      </c>
      <c r="K37" s="238"/>
      <c r="L37" s="205"/>
      <c r="M37" s="230"/>
      <c r="N37" s="230"/>
      <c r="O37" s="230"/>
      <c r="P37" s="230"/>
      <c r="Q37" s="230"/>
      <c r="R37" s="213"/>
    </row>
    <row r="38" spans="1:18" s="50" customFormat="1" ht="9.6" customHeight="1">
      <c r="A38" s="241" t="s">
        <v>112</v>
      </c>
      <c r="B38" s="202" t="str">
        <f>IF($D38="","",VLOOKUP($D38,'Boys Si Qual Draw Prep'!$A$7:$P$54,15))</f>
        <v/>
      </c>
      <c r="C38" s="202" t="str">
        <f>IF($D38="","",VLOOKUP($D38,'Boys Si Qual Draw Prep'!$A$7:$P$54,16))</f>
        <v/>
      </c>
      <c r="D38" s="203"/>
      <c r="E38" s="204" t="str">
        <f>UPPER(IF($D38="","",VLOOKUP($D38,'Boys Si Qual Draw Prep'!$A$7:$P$54,2)))</f>
        <v/>
      </c>
      <c r="F38" s="204" t="str">
        <f>IF($D38="","",VLOOKUP($D38,'Boys Si Qual Draw Prep'!$A$7:$P$54,3))</f>
        <v/>
      </c>
      <c r="G38" s="204"/>
      <c r="H38" s="204" t="str">
        <f>IF($D38="","",VLOOKUP($D38,'Boys Si Qual Draw Prep'!$A$7:$P$54,4))</f>
        <v/>
      </c>
      <c r="I38" s="306"/>
      <c r="J38" s="205"/>
      <c r="K38" s="230"/>
      <c r="L38" s="230"/>
      <c r="M38" s="311"/>
      <c r="N38" s="230"/>
      <c r="O38" s="230"/>
      <c r="P38" s="230"/>
      <c r="Q38" s="230"/>
      <c r="R38" s="213"/>
    </row>
    <row r="39" spans="1:18" s="50" customFormat="1" ht="9.6" customHeight="1">
      <c r="A39" s="200" t="s">
        <v>113</v>
      </c>
      <c r="B39" s="202" t="str">
        <f>IF($D39="","",VLOOKUP($D39,'Boys Si Qual Draw Prep'!$A$7:$P$54,15))</f>
        <v/>
      </c>
      <c r="C39" s="202" t="str">
        <f>IF($D39="","",VLOOKUP($D39,'Boys Si Qual Draw Prep'!$A$7:$P$54,16))</f>
        <v/>
      </c>
      <c r="D39" s="203"/>
      <c r="E39" s="204" t="str">
        <f>UPPER(IF($D39="","",VLOOKUP($D39,'Boys Si Qual Draw Prep'!$A$7:$P$54,2)))</f>
        <v/>
      </c>
      <c r="F39" s="204" t="str">
        <f>IF($D39="","",VLOOKUP($D39,'Boys Si Qual Draw Prep'!$A$7:$P$54,3))</f>
        <v/>
      </c>
      <c r="G39" s="204"/>
      <c r="H39" s="204" t="str">
        <f>IF($D39="","",VLOOKUP($D39,'Boys Si Qual Draw Prep'!$A$7:$P$54,4))</f>
        <v/>
      </c>
      <c r="I39" s="304"/>
      <c r="J39" s="221" t="str">
        <f>UPPER(IF(OR(I40="a",I40="as"),E39,IF(OR(I40="b",I40="bs"),E40,)))</f>
        <v/>
      </c>
      <c r="K39" s="229"/>
      <c r="L39" s="230"/>
      <c r="M39" s="230"/>
      <c r="N39" s="230"/>
      <c r="O39" s="230"/>
      <c r="P39" s="230"/>
      <c r="Q39" s="230"/>
      <c r="R39" s="213"/>
    </row>
    <row r="40" spans="1:18" s="50" customFormat="1" ht="9.6" customHeight="1">
      <c r="A40" s="305" t="s">
        <v>114</v>
      </c>
      <c r="B40" s="202" t="str">
        <f>IF($D40="","",VLOOKUP($D40,'Boys Si Qual Draw Prep'!$A$7:$P$54,15))</f>
        <v/>
      </c>
      <c r="C40" s="202" t="str">
        <f>IF($D40="","",VLOOKUP($D40,'Boys Si Qual Draw Prep'!$A$7:$P$54,16))</f>
        <v/>
      </c>
      <c r="D40" s="203"/>
      <c r="E40" s="223" t="str">
        <f>UPPER(IF($D40="","",VLOOKUP($D40,'Boys Si Qual Draw Prep'!$A$7:$P$54,2)))</f>
        <v/>
      </c>
      <c r="F40" s="223" t="str">
        <f>IF($D40="","",VLOOKUP($D40,'Boys Si Qual Draw Prep'!$A$7:$P$54,3))</f>
        <v/>
      </c>
      <c r="G40" s="223"/>
      <c r="H40" s="223" t="str">
        <f>IF($D40="","",VLOOKUP($D40,'Boys Si Qual Draw Prep'!$A$7:$P$54,4))</f>
        <v/>
      </c>
      <c r="I40" s="306"/>
      <c r="J40" s="205"/>
      <c r="K40" s="220"/>
      <c r="L40" s="221" t="str">
        <f>UPPER(IF(OR(K40="a",K40="as"),J39,IF(OR(K40="b",K40="bs"),J41,)))</f>
        <v/>
      </c>
      <c r="M40" s="229"/>
      <c r="N40" s="230"/>
      <c r="O40" s="230"/>
      <c r="P40" s="230"/>
      <c r="Q40" s="230"/>
      <c r="R40" s="213"/>
    </row>
    <row r="41" spans="1:18" s="50" customFormat="1" ht="9.6" customHeight="1">
      <c r="A41" s="215" t="s">
        <v>115</v>
      </c>
      <c r="B41" s="202" t="str">
        <f>IF($D41="","",VLOOKUP($D41,'Boys Si Qual Draw Prep'!$A$7:$P$54,15))</f>
        <v/>
      </c>
      <c r="C41" s="202" t="str">
        <f>IF($D41="","",VLOOKUP($D41,'Boys Si Qual Draw Prep'!$A$7:$P$54,16))</f>
        <v/>
      </c>
      <c r="D41" s="203"/>
      <c r="E41" s="223" t="str">
        <f>UPPER(IF($D41="","",VLOOKUP($D41,'Boys Si Qual Draw Prep'!$A$7:$P$54,2)))</f>
        <v/>
      </c>
      <c r="F41" s="223" t="str">
        <f>IF($D41="","",VLOOKUP($D41,'Boys Si Qual Draw Prep'!$A$7:$P$54,3))</f>
        <v/>
      </c>
      <c r="G41" s="223"/>
      <c r="H41" s="223" t="str">
        <f>IF($D41="","",VLOOKUP($D41,'Boys Si Qual Draw Prep'!$A$7:$P$54,4))</f>
        <v/>
      </c>
      <c r="I41" s="304"/>
      <c r="J41" s="221" t="str">
        <f>UPPER(IF(OR(I42="a",I42="as"),E41,IF(OR(I42="b",I42="bs"),E42,)))</f>
        <v/>
      </c>
      <c r="K41" s="307"/>
      <c r="L41" s="205"/>
      <c r="M41" s="232"/>
      <c r="N41" s="230"/>
      <c r="O41" s="230"/>
      <c r="P41" s="230"/>
      <c r="Q41" s="230"/>
      <c r="R41" s="213"/>
    </row>
    <row r="42" spans="1:18" s="50" customFormat="1" ht="9.6" customHeight="1">
      <c r="A42" s="215" t="s">
        <v>116</v>
      </c>
      <c r="B42" s="202" t="str">
        <f>IF($D42="","",VLOOKUP($D42,'Boys Si Qual Draw Prep'!$A$7:$P$54,15))</f>
        <v/>
      </c>
      <c r="C42" s="202" t="str">
        <f>IF($D42="","",VLOOKUP($D42,'Boys Si Qual Draw Prep'!$A$7:$P$54,16))</f>
        <v/>
      </c>
      <c r="D42" s="203"/>
      <c r="E42" s="223" t="str">
        <f>UPPER(IF($D42="","",VLOOKUP($D42,'Boys Si Qual Draw Prep'!$A$7:$P$54,2)))</f>
        <v/>
      </c>
      <c r="F42" s="223" t="str">
        <f>IF($D42="","",VLOOKUP($D42,'Boys Si Qual Draw Prep'!$A$7:$P$54,3))</f>
        <v/>
      </c>
      <c r="G42" s="223"/>
      <c r="H42" s="223" t="str">
        <f>IF($D42="","",VLOOKUP($D42,'Boys Si Qual Draw Prep'!$A$7:$P$54,4))</f>
        <v/>
      </c>
      <c r="I42" s="306"/>
      <c r="J42" s="205"/>
      <c r="K42" s="230"/>
      <c r="L42" s="219" t="s">
        <v>15</v>
      </c>
      <c r="M42" s="228"/>
      <c r="N42" s="221" t="str">
        <f>UPPER(IF(OR(M42="a",M42="as"),L40,IF(OR(M42="b",M42="bs"),L44,)))</f>
        <v/>
      </c>
      <c r="O42" s="229"/>
      <c r="P42" s="230"/>
      <c r="Q42" s="230"/>
      <c r="R42" s="213"/>
    </row>
    <row r="43" spans="1:18" s="50" customFormat="1" ht="9.6" customHeight="1">
      <c r="A43" s="215" t="s">
        <v>117</v>
      </c>
      <c r="B43" s="202" t="str">
        <f>IF($D43="","",VLOOKUP($D43,'Boys Si Qual Draw Prep'!$A$7:$P$54,15))</f>
        <v/>
      </c>
      <c r="C43" s="202" t="str">
        <f>IF($D43="","",VLOOKUP($D43,'Boys Si Qual Draw Prep'!$A$7:$P$54,16))</f>
        <v/>
      </c>
      <c r="D43" s="203"/>
      <c r="E43" s="223" t="str">
        <f>UPPER(IF($D43="","",VLOOKUP($D43,'Boys Si Qual Draw Prep'!$A$7:$P$54,2)))</f>
        <v/>
      </c>
      <c r="F43" s="223" t="str">
        <f>IF($D43="","",VLOOKUP($D43,'Boys Si Qual Draw Prep'!$A$7:$P$54,3))</f>
        <v/>
      </c>
      <c r="G43" s="223"/>
      <c r="H43" s="223" t="str">
        <f>IF($D43="","",VLOOKUP($D43,'Boys Si Qual Draw Prep'!$A$7:$P$54,4))</f>
        <v/>
      </c>
      <c r="I43" s="304"/>
      <c r="J43" s="221" t="str">
        <f>UPPER(IF(OR(I44="a",I44="as"),E43,IF(OR(I44="b",I44="bs"),E44,)))</f>
        <v/>
      </c>
      <c r="K43" s="229"/>
      <c r="L43" s="308"/>
      <c r="M43" s="309"/>
      <c r="N43" s="205"/>
      <c r="O43" s="230"/>
      <c r="P43" s="230"/>
      <c r="Q43" s="230"/>
      <c r="R43" s="213"/>
    </row>
    <row r="44" spans="1:18" s="50" customFormat="1" ht="9.6" customHeight="1">
      <c r="A44" s="215" t="s">
        <v>118</v>
      </c>
      <c r="B44" s="202" t="str">
        <f>IF($D44="","",VLOOKUP($D44,'Boys Si Qual Draw Prep'!$A$7:$P$54,15))</f>
        <v/>
      </c>
      <c r="C44" s="202" t="str">
        <f>IF($D44="","",VLOOKUP($D44,'Boys Si Qual Draw Prep'!$A$7:$P$54,16))</f>
        <v/>
      </c>
      <c r="D44" s="203"/>
      <c r="E44" s="223" t="str">
        <f>UPPER(IF($D44="","",VLOOKUP($D44,'Boys Si Qual Draw Prep'!$A$7:$P$54,2)))</f>
        <v/>
      </c>
      <c r="F44" s="223" t="str">
        <f>IF($D44="","",VLOOKUP($D44,'Boys Si Qual Draw Prep'!$A$7:$P$54,3))</f>
        <v/>
      </c>
      <c r="G44" s="223"/>
      <c r="H44" s="223" t="str">
        <f>IF($D44="","",VLOOKUP($D44,'Boys Si Qual Draw Prep'!$A$7:$P$54,4))</f>
        <v/>
      </c>
      <c r="I44" s="306"/>
      <c r="J44" s="205"/>
      <c r="K44" s="220"/>
      <c r="L44" s="221" t="str">
        <f>UPPER(IF(OR(K44="a",K44="as"),J43,IF(OR(K44="b",K44="bs"),J45,)))</f>
        <v/>
      </c>
      <c r="M44" s="310"/>
      <c r="N44" s="230"/>
      <c r="O44" s="230"/>
      <c r="P44" s="230"/>
      <c r="Q44" s="230"/>
      <c r="R44" s="213"/>
    </row>
    <row r="45" spans="1:18" s="50" customFormat="1" ht="9.6" customHeight="1">
      <c r="A45" s="305" t="s">
        <v>119</v>
      </c>
      <c r="B45" s="202" t="str">
        <f>IF($D45="","",VLOOKUP($D45,'Boys Si Qual Draw Prep'!$A$7:$P$54,15))</f>
        <v/>
      </c>
      <c r="C45" s="202" t="str">
        <f>IF($D45="","",VLOOKUP($D45,'Boys Si Qual Draw Prep'!$A$7:$P$54,16))</f>
        <v/>
      </c>
      <c r="D45" s="203"/>
      <c r="E45" s="223" t="str">
        <f>UPPER(IF($D45="","",VLOOKUP($D45,'Boys Si Qual Draw Prep'!$A$7:$P$54,2)))</f>
        <v/>
      </c>
      <c r="F45" s="223" t="str">
        <f>IF($D45="","",VLOOKUP($D45,'Boys Si Qual Draw Prep'!$A$7:$P$54,3))</f>
        <v/>
      </c>
      <c r="G45" s="223"/>
      <c r="H45" s="223" t="str">
        <f>IF($D45="","",VLOOKUP($D45,'Boys Si Qual Draw Prep'!$A$7:$P$54,4))</f>
        <v/>
      </c>
      <c r="I45" s="304"/>
      <c r="J45" s="221" t="str">
        <f>UPPER(IF(OR(I46="a",I46="as"),E45,IF(OR(I46="b",I46="bs"),E46,)))</f>
        <v/>
      </c>
      <c r="K45" s="238"/>
      <c r="L45" s="205"/>
      <c r="M45" s="230"/>
      <c r="N45" s="230"/>
      <c r="O45" s="230"/>
      <c r="P45" s="230"/>
      <c r="Q45" s="230"/>
      <c r="R45" s="213"/>
    </row>
    <row r="46" spans="1:18" s="50" customFormat="1" ht="9.6" customHeight="1">
      <c r="A46" s="241" t="s">
        <v>120</v>
      </c>
      <c r="B46" s="202" t="str">
        <f>IF($D46="","",VLOOKUP($D46,'Boys Si Qual Draw Prep'!$A$7:$P$54,15))</f>
        <v/>
      </c>
      <c r="C46" s="202" t="str">
        <f>IF($D46="","",VLOOKUP($D46,'Boys Si Qual Draw Prep'!$A$7:$P$54,16))</f>
        <v/>
      </c>
      <c r="D46" s="203"/>
      <c r="E46" s="204" t="str">
        <f>UPPER(IF($D46="","",VLOOKUP($D46,'Boys Si Qual Draw Prep'!$A$7:$P$54,2)))</f>
        <v/>
      </c>
      <c r="F46" s="204" t="str">
        <f>IF($D46="","",VLOOKUP($D46,'Boys Si Qual Draw Prep'!$A$7:$P$54,3))</f>
        <v/>
      </c>
      <c r="G46" s="204"/>
      <c r="H46" s="204" t="str">
        <f>IF($D46="","",VLOOKUP($D46,'Boys Si Qual Draw Prep'!$A$7:$P$54,4))</f>
        <v/>
      </c>
      <c r="I46" s="306"/>
      <c r="J46" s="205"/>
      <c r="K46" s="230"/>
      <c r="L46" s="230"/>
      <c r="M46" s="311"/>
      <c r="N46" s="230"/>
      <c r="O46" s="230"/>
      <c r="P46" s="230"/>
      <c r="Q46" s="230"/>
      <c r="R46" s="213"/>
    </row>
    <row r="47" spans="1:18" s="50" customFormat="1" ht="9.6" customHeight="1">
      <c r="A47" s="200" t="s">
        <v>121</v>
      </c>
      <c r="B47" s="202" t="str">
        <f>IF($D47="","",VLOOKUP($D47,'Boys Si Qual Draw Prep'!$A$7:$P$54,15))</f>
        <v/>
      </c>
      <c r="C47" s="202" t="str">
        <f>IF($D47="","",VLOOKUP($D47,'Boys Si Qual Draw Prep'!$A$7:$P$54,16))</f>
        <v/>
      </c>
      <c r="D47" s="203"/>
      <c r="E47" s="204" t="str">
        <f>UPPER(IF($D47="","",VLOOKUP($D47,'Boys Si Qual Draw Prep'!$A$7:$P$54,2)))</f>
        <v/>
      </c>
      <c r="F47" s="204" t="str">
        <f>IF($D47="","",VLOOKUP($D47,'Boys Si Qual Draw Prep'!$A$7:$P$54,3))</f>
        <v/>
      </c>
      <c r="G47" s="204"/>
      <c r="H47" s="204" t="str">
        <f>IF($D47="","",VLOOKUP($D47,'Boys Si Qual Draw Prep'!$A$7:$P$54,4))</f>
        <v/>
      </c>
      <c r="I47" s="304"/>
      <c r="J47" s="221" t="str">
        <f>UPPER(IF(OR(I48="a",I48="as"),E47,IF(OR(I48="b",I48="bs"),E48,)))</f>
        <v/>
      </c>
      <c r="K47" s="229"/>
      <c r="L47" s="230"/>
      <c r="M47" s="230"/>
      <c r="N47" s="230"/>
      <c r="O47" s="230"/>
      <c r="P47" s="230"/>
      <c r="Q47" s="230"/>
      <c r="R47" s="213"/>
    </row>
    <row r="48" spans="1:18" s="50" customFormat="1" ht="9.6" customHeight="1">
      <c r="A48" s="305" t="s">
        <v>122</v>
      </c>
      <c r="B48" s="202" t="str">
        <f>IF($D48="","",VLOOKUP($D48,'Boys Si Qual Draw Prep'!$A$7:$P$54,15))</f>
        <v/>
      </c>
      <c r="C48" s="202" t="str">
        <f>IF($D48="","",VLOOKUP($D48,'Boys Si Qual Draw Prep'!$A$7:$P$54,16))</f>
        <v/>
      </c>
      <c r="D48" s="203"/>
      <c r="E48" s="223" t="str">
        <f>UPPER(IF($D48="","",VLOOKUP($D48,'Boys Si Qual Draw Prep'!$A$7:$P$54,2)))</f>
        <v/>
      </c>
      <c r="F48" s="223" t="str">
        <f>IF($D48="","",VLOOKUP($D48,'Boys Si Qual Draw Prep'!$A$7:$P$54,3))</f>
        <v/>
      </c>
      <c r="G48" s="223"/>
      <c r="H48" s="223" t="str">
        <f>IF($D48="","",VLOOKUP($D48,'Boys Si Qual Draw Prep'!$A$7:$P$54,4))</f>
        <v/>
      </c>
      <c r="I48" s="306"/>
      <c r="J48" s="205"/>
      <c r="K48" s="220"/>
      <c r="L48" s="221" t="str">
        <f>UPPER(IF(OR(K48="a",K48="as"),J47,IF(OR(K48="b",K48="bs"),J49,)))</f>
        <v/>
      </c>
      <c r="M48" s="229"/>
      <c r="N48" s="230"/>
      <c r="O48" s="230"/>
      <c r="P48" s="230"/>
      <c r="Q48" s="230"/>
      <c r="R48" s="213"/>
    </row>
    <row r="49" spans="1:18" s="50" customFormat="1" ht="9.6" customHeight="1">
      <c r="A49" s="215" t="s">
        <v>123</v>
      </c>
      <c r="B49" s="202" t="str">
        <f>IF($D49="","",VLOOKUP($D49,'Boys Si Qual Draw Prep'!$A$7:$P$54,15))</f>
        <v/>
      </c>
      <c r="C49" s="202" t="str">
        <f>IF($D49="","",VLOOKUP($D49,'Boys Si Qual Draw Prep'!$A$7:$P$54,16))</f>
        <v/>
      </c>
      <c r="D49" s="203"/>
      <c r="E49" s="223" t="str">
        <f>UPPER(IF($D49="","",VLOOKUP($D49,'Boys Si Qual Draw Prep'!$A$7:$P$54,2)))</f>
        <v/>
      </c>
      <c r="F49" s="223" t="str">
        <f>IF($D49="","",VLOOKUP($D49,'Boys Si Qual Draw Prep'!$A$7:$P$54,3))</f>
        <v/>
      </c>
      <c r="G49" s="223"/>
      <c r="H49" s="223" t="str">
        <f>IF($D49="","",VLOOKUP($D49,'Boys Si Qual Draw Prep'!$A$7:$P$54,4))</f>
        <v/>
      </c>
      <c r="I49" s="304"/>
      <c r="J49" s="221" t="str">
        <f>UPPER(IF(OR(I50="a",I50="as"),E49,IF(OR(I50="b",I50="bs"),E50,)))</f>
        <v/>
      </c>
      <c r="K49" s="307"/>
      <c r="L49" s="205"/>
      <c r="M49" s="232"/>
      <c r="N49" s="230"/>
      <c r="O49" s="230"/>
      <c r="P49" s="230"/>
      <c r="Q49" s="230"/>
      <c r="R49" s="213"/>
    </row>
    <row r="50" spans="1:18" s="50" customFormat="1" ht="9.6" customHeight="1">
      <c r="A50" s="215" t="s">
        <v>124</v>
      </c>
      <c r="B50" s="202" t="str">
        <f>IF($D50="","",VLOOKUP($D50,'Boys Si Qual Draw Prep'!$A$7:$P$54,15))</f>
        <v/>
      </c>
      <c r="C50" s="202" t="str">
        <f>IF($D50="","",VLOOKUP($D50,'Boys Si Qual Draw Prep'!$A$7:$P$54,16))</f>
        <v/>
      </c>
      <c r="D50" s="203"/>
      <c r="E50" s="223" t="str">
        <f>UPPER(IF($D50="","",VLOOKUP($D50,'Boys Si Qual Draw Prep'!$A$7:$P$54,2)))</f>
        <v/>
      </c>
      <c r="F50" s="223" t="str">
        <f>IF($D50="","",VLOOKUP($D50,'Boys Si Qual Draw Prep'!$A$7:$P$54,3))</f>
        <v/>
      </c>
      <c r="G50" s="223"/>
      <c r="H50" s="223" t="str">
        <f>IF($D50="","",VLOOKUP($D50,'Boys Si Qual Draw Prep'!$A$7:$P$54,4))</f>
        <v/>
      </c>
      <c r="I50" s="306"/>
      <c r="J50" s="205"/>
      <c r="K50" s="230"/>
      <c r="L50" s="219" t="s">
        <v>15</v>
      </c>
      <c r="M50" s="228"/>
      <c r="N50" s="221" t="str">
        <f>UPPER(IF(OR(M50="a",M50="as"),L48,IF(OR(M50="b",M50="bs"),L52,)))</f>
        <v/>
      </c>
      <c r="O50" s="229"/>
      <c r="P50" s="230"/>
      <c r="Q50" s="230"/>
      <c r="R50" s="213"/>
    </row>
    <row r="51" spans="1:18" s="50" customFormat="1" ht="9.6" customHeight="1">
      <c r="A51" s="215" t="s">
        <v>125</v>
      </c>
      <c r="B51" s="202" t="str">
        <f>IF($D51="","",VLOOKUP($D51,'Boys Si Qual Draw Prep'!$A$7:$P$54,15))</f>
        <v/>
      </c>
      <c r="C51" s="202" t="str">
        <f>IF($D51="","",VLOOKUP($D51,'Boys Si Qual Draw Prep'!$A$7:$P$54,16))</f>
        <v/>
      </c>
      <c r="D51" s="203"/>
      <c r="E51" s="223" t="str">
        <f>UPPER(IF($D51="","",VLOOKUP($D51,'Boys Si Qual Draw Prep'!$A$7:$P$54,2)))</f>
        <v/>
      </c>
      <c r="F51" s="223" t="str">
        <f>IF($D51="","",VLOOKUP($D51,'Boys Si Qual Draw Prep'!$A$7:$P$54,3))</f>
        <v/>
      </c>
      <c r="G51" s="223"/>
      <c r="H51" s="223" t="str">
        <f>IF($D51="","",VLOOKUP($D51,'Boys Si Qual Draw Prep'!$A$7:$P$54,4))</f>
        <v/>
      </c>
      <c r="I51" s="304"/>
      <c r="J51" s="221" t="str">
        <f>UPPER(IF(OR(I52="a",I52="as"),E51,IF(OR(I52="b",I52="bs"),E52,)))</f>
        <v/>
      </c>
      <c r="K51" s="229"/>
      <c r="L51" s="308"/>
      <c r="M51" s="309"/>
      <c r="N51" s="205"/>
      <c r="O51" s="230"/>
      <c r="P51" s="230"/>
      <c r="Q51" s="230"/>
      <c r="R51" s="213"/>
    </row>
    <row r="52" spans="1:18" s="50" customFormat="1" ht="9.6" customHeight="1">
      <c r="A52" s="215" t="s">
        <v>126</v>
      </c>
      <c r="B52" s="202" t="str">
        <f>IF($D52="","",VLOOKUP($D52,'Boys Si Qual Draw Prep'!$A$7:$P$54,15))</f>
        <v/>
      </c>
      <c r="C52" s="202" t="str">
        <f>IF($D52="","",VLOOKUP($D52,'Boys Si Qual Draw Prep'!$A$7:$P$54,16))</f>
        <v/>
      </c>
      <c r="D52" s="203"/>
      <c r="E52" s="223" t="str">
        <f>UPPER(IF($D52="","",VLOOKUP($D52,'Boys Si Qual Draw Prep'!$A$7:$P$54,2)))</f>
        <v/>
      </c>
      <c r="F52" s="223" t="str">
        <f>IF($D52="","",VLOOKUP($D52,'Boys Si Qual Draw Prep'!$A$7:$P$54,3))</f>
        <v/>
      </c>
      <c r="G52" s="223"/>
      <c r="H52" s="223" t="str">
        <f>IF($D52="","",VLOOKUP($D52,'Boys Si Qual Draw Prep'!$A$7:$P$54,4))</f>
        <v/>
      </c>
      <c r="I52" s="306"/>
      <c r="J52" s="205"/>
      <c r="K52" s="220"/>
      <c r="L52" s="221" t="str">
        <f>UPPER(IF(OR(K52="a",K52="as"),J51,IF(OR(K52="b",K52="bs"),J53,)))</f>
        <v/>
      </c>
      <c r="M52" s="310"/>
      <c r="N52" s="230"/>
      <c r="O52" s="230"/>
      <c r="P52" s="230"/>
      <c r="Q52" s="230"/>
      <c r="R52" s="213"/>
    </row>
    <row r="53" spans="1:18" s="50" customFormat="1" ht="9.6" customHeight="1">
      <c r="A53" s="305" t="s">
        <v>127</v>
      </c>
      <c r="B53" s="202" t="str">
        <f>IF($D53="","",VLOOKUP($D53,'Boys Si Qual Draw Prep'!$A$7:$P$54,15))</f>
        <v/>
      </c>
      <c r="C53" s="202" t="str">
        <f>IF($D53="","",VLOOKUP($D53,'Boys Si Qual Draw Prep'!$A$7:$P$54,16))</f>
        <v/>
      </c>
      <c r="D53" s="203"/>
      <c r="E53" s="223" t="str">
        <f>UPPER(IF($D53="","",VLOOKUP($D53,'Boys Si Qual Draw Prep'!$A$7:$P$54,2)))</f>
        <v/>
      </c>
      <c r="F53" s="223" t="str">
        <f>IF($D53="","",VLOOKUP($D53,'Boys Si Qual Draw Prep'!$A$7:$P$54,3))</f>
        <v/>
      </c>
      <c r="G53" s="223"/>
      <c r="H53" s="223" t="str">
        <f>IF($D53="","",VLOOKUP($D53,'Boys Si Qual Draw Prep'!$A$7:$P$54,4))</f>
        <v/>
      </c>
      <c r="I53" s="304"/>
      <c r="J53" s="221" t="str">
        <f>UPPER(IF(OR(I54="a",I54="as"),E53,IF(OR(I54="b",I54="bs"),E54,)))</f>
        <v/>
      </c>
      <c r="K53" s="238"/>
      <c r="L53" s="205"/>
      <c r="M53" s="230"/>
      <c r="N53" s="230"/>
      <c r="O53" s="230"/>
      <c r="P53" s="230"/>
      <c r="Q53" s="230"/>
      <c r="R53" s="213"/>
    </row>
    <row r="54" spans="1:18" s="50" customFormat="1" ht="9.6" customHeight="1">
      <c r="A54" s="241" t="s">
        <v>128</v>
      </c>
      <c r="B54" s="202" t="str">
        <f>IF($D54="","",VLOOKUP($D54,'Boys Si Qual Draw Prep'!$A$7:$P$54,15))</f>
        <v/>
      </c>
      <c r="C54" s="202" t="str">
        <f>IF($D54="","",VLOOKUP($D54,'Boys Si Qual Draw Prep'!$A$7:$P$54,16))</f>
        <v/>
      </c>
      <c r="D54" s="203"/>
      <c r="E54" s="204" t="str">
        <f>UPPER(IF($D54="","",VLOOKUP($D54,'Boys Si Qual Draw Prep'!$A$7:$P$54,2)))</f>
        <v/>
      </c>
      <c r="F54" s="204" t="str">
        <f>IF($D54="","",VLOOKUP($D54,'Boys Si Qual Draw Prep'!$A$7:$P$54,3))</f>
        <v/>
      </c>
      <c r="G54" s="204"/>
      <c r="H54" s="204" t="str">
        <f>IF($D54="","",VLOOKUP($D54,'Boys Si Qual Draw Prep'!$A$7:$P$54,4))</f>
        <v/>
      </c>
      <c r="I54" s="306"/>
      <c r="J54" s="205"/>
      <c r="K54" s="230"/>
      <c r="L54" s="230"/>
      <c r="M54" s="311"/>
      <c r="N54" s="230"/>
      <c r="O54" s="230"/>
      <c r="P54" s="230"/>
      <c r="Q54" s="230"/>
      <c r="R54" s="213"/>
    </row>
    <row r="55" spans="1:18" s="50" customFormat="1" ht="9.6" customHeight="1">
      <c r="A55" s="243"/>
      <c r="B55" s="201" t="str">
        <f>IF($D55="","",VLOOKUP($D55,'Boys Si Qual Draw Prep'!$A$7:$P$54,15))</f>
        <v/>
      </c>
      <c r="C55" s="201" t="str">
        <f>IF($D55="","",VLOOKUP($D55,'Boys Si Qual Draw Prep'!$A$7:$P$54,16))</f>
        <v/>
      </c>
      <c r="D55" s="226"/>
      <c r="E55" s="207" t="str">
        <f>UPPER(IF($D55="","",VLOOKUP($D55,'Boys Si Qual Draw Prep'!$A$7:$P$54,2)))</f>
        <v/>
      </c>
      <c r="F55" s="207" t="str">
        <f>IF($D55="","",VLOOKUP($D55,'Boys Si Qual Draw Prep'!$A$7:$P$54,3))</f>
        <v/>
      </c>
      <c r="G55" s="207"/>
      <c r="H55" s="207" t="str">
        <f>IF($D55="","",VLOOKUP($D55,'Boys Si Qual Draw Prep'!$A$7:$P$54,4))</f>
        <v/>
      </c>
      <c r="I55" s="308"/>
      <c r="J55" s="205" t="str">
        <f>UPPER(IF(OR(I56="a",I56="as"),E55,IF(OR(I56="b",I56="bs"),E56,)))</f>
        <v/>
      </c>
      <c r="K55" s="230"/>
      <c r="L55" s="230"/>
      <c r="M55" s="230"/>
      <c r="N55" s="230"/>
      <c r="O55" s="230"/>
      <c r="P55" s="230"/>
      <c r="Q55" s="230"/>
      <c r="R55" s="213"/>
    </row>
    <row r="56" spans="1:18" s="50" customFormat="1" ht="9.6" customHeight="1">
      <c r="A56" s="361"/>
      <c r="B56" s="201" t="str">
        <f>IF($D56="","",VLOOKUP($D56,'Boys Si Qual Draw Prep'!$A$7:$P$54,15))</f>
        <v/>
      </c>
      <c r="C56" s="201" t="str">
        <f>IF($D56="","",VLOOKUP($D56,'Boys Si Qual Draw Prep'!$A$7:$P$54,16))</f>
        <v/>
      </c>
      <c r="D56" s="226"/>
      <c r="E56" s="207" t="str">
        <f>UPPER(IF($D56="","",VLOOKUP($D56,'Boys Si Qual Draw Prep'!$A$7:$P$54,2)))</f>
        <v/>
      </c>
      <c r="F56" s="207" t="str">
        <f>IF($D56="","",VLOOKUP($D56,'Boys Si Qual Draw Prep'!$A$7:$P$54,3))</f>
        <v/>
      </c>
      <c r="G56" s="207"/>
      <c r="H56" s="207" t="str">
        <f>IF($D56="","",VLOOKUP($D56,'Boys Si Qual Draw Prep'!$A$7:$P$54,4))</f>
        <v/>
      </c>
      <c r="I56" s="362"/>
      <c r="J56" s="205"/>
      <c r="K56" s="362"/>
      <c r="L56" s="205" t="str">
        <f>UPPER(IF(OR(K56="a",K56="as"),J55,IF(OR(K56="b",K56="bs"),J57,)))</f>
        <v/>
      </c>
      <c r="M56" s="230"/>
      <c r="N56" s="230"/>
      <c r="O56" s="230"/>
      <c r="P56" s="230"/>
      <c r="Q56" s="230"/>
      <c r="R56" s="213"/>
    </row>
    <row r="57" spans="1:18" s="50" customFormat="1" ht="9.6" customHeight="1">
      <c r="A57" s="242"/>
      <c r="B57" s="201" t="str">
        <f>IF($D57="","",VLOOKUP($D57,'Boys Si Qual Draw Prep'!$A$7:$P$54,15))</f>
        <v/>
      </c>
      <c r="C57" s="201" t="str">
        <f>IF($D57="","",VLOOKUP($D57,'Boys Si Qual Draw Prep'!$A$7:$P$54,16))</f>
        <v/>
      </c>
      <c r="D57" s="226"/>
      <c r="E57" s="207" t="str">
        <f>UPPER(IF($D57="","",VLOOKUP($D57,'Boys Si Qual Draw Prep'!$A$7:$P$54,2)))</f>
        <v/>
      </c>
      <c r="F57" s="207" t="str">
        <f>IF($D57="","",VLOOKUP($D57,'Boys Si Qual Draw Prep'!$A$7:$P$54,3))</f>
        <v/>
      </c>
      <c r="G57" s="207"/>
      <c r="H57" s="207" t="str">
        <f>IF($D57="","",VLOOKUP($D57,'Boys Si Qual Draw Prep'!$A$7:$P$54,4))</f>
        <v/>
      </c>
      <c r="I57" s="308"/>
      <c r="J57" s="205" t="str">
        <f>UPPER(IF(OR(I58="a",I58="as"),E57,IF(OR(I58="b",I58="bs"),E58,)))</f>
        <v/>
      </c>
      <c r="K57" s="308"/>
      <c r="L57" s="205"/>
      <c r="M57" s="230"/>
      <c r="N57" s="230"/>
      <c r="O57" s="230"/>
      <c r="P57" s="230"/>
      <c r="Q57" s="230"/>
      <c r="R57" s="213"/>
    </row>
    <row r="58" spans="1:18" s="50" customFormat="1" ht="9.6" customHeight="1">
      <c r="A58" s="242"/>
      <c r="B58" s="201" t="str">
        <f>IF($D58="","",VLOOKUP($D58,'Boys Si Qual Draw Prep'!$A$7:$P$54,15))</f>
        <v/>
      </c>
      <c r="C58" s="201" t="str">
        <f>IF($D58="","",VLOOKUP($D58,'Boys Si Qual Draw Prep'!$A$7:$P$54,16))</f>
        <v/>
      </c>
      <c r="D58" s="226"/>
      <c r="E58" s="207" t="str">
        <f>UPPER(IF($D58="","",VLOOKUP($D58,'Boys Si Qual Draw Prep'!$A$7:$P$54,2)))</f>
        <v/>
      </c>
      <c r="F58" s="207" t="str">
        <f>IF($D58="","",VLOOKUP($D58,'Boys Si Qual Draw Prep'!$A$7:$P$54,3))</f>
        <v/>
      </c>
      <c r="G58" s="207"/>
      <c r="H58" s="207" t="str">
        <f>IF($D58="","",VLOOKUP($D58,'Boys Si Qual Draw Prep'!$A$7:$P$54,4))</f>
        <v/>
      </c>
      <c r="I58" s="362"/>
      <c r="J58" s="205"/>
      <c r="K58" s="230"/>
      <c r="L58" s="245"/>
      <c r="M58" s="362"/>
      <c r="N58" s="205" t="str">
        <f>UPPER(IF(OR(M58="a",M58="as"),L56,IF(OR(M58="b",M58="bs"),L60,)))</f>
        <v/>
      </c>
      <c r="O58" s="230"/>
      <c r="P58" s="230"/>
      <c r="Q58" s="230"/>
      <c r="R58" s="213"/>
    </row>
    <row r="59" spans="1:18" s="50" customFormat="1" ht="9.6" customHeight="1">
      <c r="A59" s="242"/>
      <c r="B59" s="201" t="str">
        <f>IF($D59="","",VLOOKUP($D59,'Boys Si Qual Draw Prep'!$A$7:$P$54,15))</f>
        <v/>
      </c>
      <c r="C59" s="201" t="str">
        <f>IF($D59="","",VLOOKUP($D59,'Boys Si Qual Draw Prep'!$A$7:$P$54,16))</f>
        <v/>
      </c>
      <c r="D59" s="226"/>
      <c r="E59" s="207" t="str">
        <f>UPPER(IF($D59="","",VLOOKUP($D59,'Boys Si Qual Draw Prep'!$A$7:$P$54,2)))</f>
        <v/>
      </c>
      <c r="F59" s="207" t="str">
        <f>IF($D59="","",VLOOKUP($D59,'Boys Si Qual Draw Prep'!$A$7:$P$54,3))</f>
        <v/>
      </c>
      <c r="G59" s="207"/>
      <c r="H59" s="207" t="str">
        <f>IF($D59="","",VLOOKUP($D59,'Boys Si Qual Draw Prep'!$A$7:$P$54,4))</f>
        <v/>
      </c>
      <c r="I59" s="308"/>
      <c r="J59" s="205" t="str">
        <f>UPPER(IF(OR(I60="a",I60="as"),E59,IF(OR(I60="b",I60="bs"),E60,)))</f>
        <v/>
      </c>
      <c r="K59" s="230"/>
      <c r="L59" s="308"/>
      <c r="M59" s="308"/>
      <c r="N59" s="205"/>
      <c r="O59" s="230"/>
      <c r="P59" s="230"/>
      <c r="Q59" s="230"/>
      <c r="R59" s="213"/>
    </row>
    <row r="60" spans="1:18" s="50" customFormat="1" ht="9.6" customHeight="1">
      <c r="A60" s="242"/>
      <c r="B60" s="201" t="str">
        <f>IF($D60="","",VLOOKUP($D60,'Boys Si Qual Draw Prep'!$A$7:$P$54,15))</f>
        <v/>
      </c>
      <c r="C60" s="201" t="str">
        <f>IF($D60="","",VLOOKUP($D60,'Boys Si Qual Draw Prep'!$A$7:$P$54,16))</f>
        <v/>
      </c>
      <c r="D60" s="226"/>
      <c r="E60" s="207" t="str">
        <f>UPPER(IF($D60="","",VLOOKUP($D60,'Boys Si Qual Draw Prep'!$A$7:$P$54,2)))</f>
        <v/>
      </c>
      <c r="F60" s="207" t="str">
        <f>IF($D60="","",VLOOKUP($D60,'Boys Si Qual Draw Prep'!$A$7:$P$54,3))</f>
        <v/>
      </c>
      <c r="G60" s="207"/>
      <c r="H60" s="207" t="str">
        <f>IF($D60="","",VLOOKUP($D60,'Boys Si Qual Draw Prep'!$A$7:$P$54,4))</f>
        <v/>
      </c>
      <c r="I60" s="362"/>
      <c r="J60" s="205"/>
      <c r="K60" s="362"/>
      <c r="L60" s="205" t="str">
        <f>UPPER(IF(OR(K60="a",K60="as"),J59,IF(OR(K60="b",K60="bs"),J61,)))</f>
        <v/>
      </c>
      <c r="M60" s="311"/>
      <c r="N60" s="230"/>
      <c r="O60" s="230"/>
      <c r="P60" s="230"/>
      <c r="Q60" s="230"/>
      <c r="R60" s="213"/>
    </row>
    <row r="61" spans="1:18" s="50" customFormat="1" ht="9.6" customHeight="1">
      <c r="A61" s="361"/>
      <c r="B61" s="201" t="str">
        <f>IF($D61="","",VLOOKUP($D61,'Boys Si Qual Draw Prep'!$A$7:$P$54,15))</f>
        <v/>
      </c>
      <c r="C61" s="201" t="str">
        <f>IF($D61="","",VLOOKUP($D61,'Boys Si Qual Draw Prep'!$A$7:$P$54,16))</f>
        <v/>
      </c>
      <c r="D61" s="226"/>
      <c r="E61" s="207" t="str">
        <f>UPPER(IF($D61="","",VLOOKUP($D61,'Boys Si Qual Draw Prep'!$A$7:$P$54,2)))</f>
        <v/>
      </c>
      <c r="F61" s="207" t="str">
        <f>IF($D61="","",VLOOKUP($D61,'Boys Si Qual Draw Prep'!$A$7:$P$54,3))</f>
        <v/>
      </c>
      <c r="G61" s="207"/>
      <c r="H61" s="207" t="str">
        <f>IF($D61="","",VLOOKUP($D61,'Boys Si Qual Draw Prep'!$A$7:$P$54,4))</f>
        <v/>
      </c>
      <c r="I61" s="308"/>
      <c r="J61" s="205" t="str">
        <f>UPPER(IF(OR(I62="a",I62="as"),E61,IF(OR(I62="b",I62="bs"),E62,)))</f>
        <v/>
      </c>
      <c r="K61" s="230"/>
      <c r="L61" s="205"/>
      <c r="M61" s="230"/>
      <c r="N61" s="230"/>
      <c r="O61" s="230"/>
      <c r="P61" s="230"/>
      <c r="Q61" s="230"/>
      <c r="R61" s="213"/>
    </row>
    <row r="62" spans="1:18" s="50" customFormat="1" ht="9.6" customHeight="1">
      <c r="A62" s="321"/>
      <c r="B62" s="201" t="str">
        <f>IF($D62="","",VLOOKUP($D62,'Boys Si Qual Draw Prep'!$A$7:$P$54,15))</f>
        <v/>
      </c>
      <c r="C62" s="201" t="str">
        <f>IF($D62="","",VLOOKUP($D62,'Boys Si Qual Draw Prep'!$A$7:$P$54,16))</f>
        <v/>
      </c>
      <c r="D62" s="226"/>
      <c r="E62" s="207" t="str">
        <f>UPPER(IF($D62="","",VLOOKUP($D62,'Boys Si Qual Draw Prep'!$A$7:$P$54,2)))</f>
        <v/>
      </c>
      <c r="F62" s="207" t="str">
        <f>IF($D62="","",VLOOKUP($D62,'Boys Si Qual Draw Prep'!$A$7:$P$54,3))</f>
        <v/>
      </c>
      <c r="G62" s="207"/>
      <c r="H62" s="207" t="str">
        <f>IF($D62="","",VLOOKUP($D62,'Boys Si Qual Draw Prep'!$A$7:$P$54,4))</f>
        <v/>
      </c>
      <c r="I62" s="362"/>
      <c r="J62" s="205"/>
      <c r="K62" s="230"/>
      <c r="L62" s="230"/>
      <c r="M62" s="311"/>
      <c r="N62" s="230"/>
      <c r="O62" s="230"/>
      <c r="P62" s="230"/>
      <c r="Q62" s="230"/>
      <c r="R62" s="213"/>
    </row>
    <row r="63" spans="1:18" s="50" customFormat="1" ht="9.6" customHeight="1">
      <c r="A63" s="243"/>
      <c r="B63" s="201" t="str">
        <f>IF($D63="","",VLOOKUP($D63,'Boys Si Qual Draw Prep'!$A$7:$P$54,15))</f>
        <v/>
      </c>
      <c r="C63" s="201" t="str">
        <f>IF($D63="","",VLOOKUP($D63,'Boys Si Qual Draw Prep'!$A$7:$P$54,16))</f>
        <v/>
      </c>
      <c r="D63" s="226"/>
      <c r="E63" s="207" t="str">
        <f>UPPER(IF($D63="","",VLOOKUP($D63,'Boys Si Qual Draw Prep'!$A$7:$P$54,2)))</f>
        <v/>
      </c>
      <c r="F63" s="207" t="str">
        <f>IF($D63="","",VLOOKUP($D63,'Boys Si Qual Draw Prep'!$A$7:$P$54,3))</f>
        <v/>
      </c>
      <c r="G63" s="207"/>
      <c r="H63" s="207" t="str">
        <f>IF($D63="","",VLOOKUP($D63,'Boys Si Qual Draw Prep'!$A$7:$P$54,4))</f>
        <v/>
      </c>
      <c r="I63" s="308"/>
      <c r="J63" s="205" t="str">
        <f>UPPER(IF(OR(I64="a",I64="as"),E63,IF(OR(I64="b",I64="bs"),E64,)))</f>
        <v/>
      </c>
      <c r="K63" s="230"/>
      <c r="L63" s="230"/>
      <c r="M63" s="230"/>
      <c r="N63" s="230"/>
      <c r="O63" s="230"/>
      <c r="P63" s="230"/>
      <c r="Q63" s="230"/>
      <c r="R63" s="213"/>
    </row>
    <row r="64" spans="1:18" s="50" customFormat="1" ht="9.6" customHeight="1">
      <c r="A64" s="361"/>
      <c r="B64" s="201" t="str">
        <f>IF($D64="","",VLOOKUP($D64,'Boys Si Qual Draw Prep'!$A$7:$P$54,15))</f>
        <v/>
      </c>
      <c r="C64" s="201" t="str">
        <f>IF($D64="","",VLOOKUP($D64,'Boys Si Qual Draw Prep'!$A$7:$P$54,16))</f>
        <v/>
      </c>
      <c r="D64" s="226"/>
      <c r="E64" s="207" t="str">
        <f>UPPER(IF($D64="","",VLOOKUP($D64,'Boys Si Qual Draw Prep'!$A$7:$P$54,2)))</f>
        <v/>
      </c>
      <c r="F64" s="207" t="str">
        <f>IF($D64="","",VLOOKUP($D64,'Boys Si Qual Draw Prep'!$A$7:$P$54,3))</f>
        <v/>
      </c>
      <c r="G64" s="207"/>
      <c r="H64" s="207" t="str">
        <f>IF($D64="","",VLOOKUP($D64,'Boys Si Qual Draw Prep'!$A$7:$P$54,4))</f>
        <v/>
      </c>
      <c r="I64" s="362"/>
      <c r="J64" s="205"/>
      <c r="K64" s="362"/>
      <c r="L64" s="205" t="str">
        <f>UPPER(IF(OR(K64="a",K64="as"),J63,IF(OR(K64="b",K64="bs"),J65,)))</f>
        <v/>
      </c>
      <c r="M64" s="230"/>
      <c r="N64" s="230"/>
      <c r="O64" s="230"/>
      <c r="P64" s="230"/>
      <c r="Q64" s="230"/>
      <c r="R64" s="213"/>
    </row>
    <row r="65" spans="1:18" s="50" customFormat="1" ht="9.6" customHeight="1">
      <c r="A65" s="242"/>
      <c r="B65" s="201" t="str">
        <f>IF($D65="","",VLOOKUP($D65,'Boys Si Qual Draw Prep'!$A$7:$P$54,15))</f>
        <v/>
      </c>
      <c r="C65" s="201" t="str">
        <f>IF($D65="","",VLOOKUP($D65,'Boys Si Qual Draw Prep'!$A$7:$P$54,16))</f>
        <v/>
      </c>
      <c r="D65" s="226"/>
      <c r="E65" s="207" t="str">
        <f>UPPER(IF($D65="","",VLOOKUP($D65,'Boys Si Qual Draw Prep'!$A$7:$P$54,2)))</f>
        <v/>
      </c>
      <c r="F65" s="207" t="str">
        <f>IF($D65="","",VLOOKUP($D65,'Boys Si Qual Draw Prep'!$A$7:$P$54,3))</f>
        <v/>
      </c>
      <c r="G65" s="207"/>
      <c r="H65" s="207" t="str">
        <f>IF($D65="","",VLOOKUP($D65,'Boys Si Qual Draw Prep'!$A$7:$P$54,4))</f>
        <v/>
      </c>
      <c r="I65" s="308"/>
      <c r="J65" s="205" t="str">
        <f>UPPER(IF(OR(I66="a",I66="as"),E65,IF(OR(I66="b",I66="bs"),E66,)))</f>
        <v/>
      </c>
      <c r="K65" s="308"/>
      <c r="L65" s="205"/>
      <c r="M65" s="230"/>
      <c r="N65" s="230"/>
      <c r="O65" s="230"/>
      <c r="P65" s="230"/>
      <c r="Q65" s="230"/>
      <c r="R65" s="213"/>
    </row>
    <row r="66" spans="1:18" s="50" customFormat="1" ht="9.6" customHeight="1">
      <c r="A66" s="242"/>
      <c r="B66" s="201" t="str">
        <f>IF($D66="","",VLOOKUP($D66,'Boys Si Qual Draw Prep'!$A$7:$P$54,15))</f>
        <v/>
      </c>
      <c r="C66" s="201" t="str">
        <f>IF($D66="","",VLOOKUP($D66,'Boys Si Qual Draw Prep'!$A$7:$P$54,16))</f>
        <v/>
      </c>
      <c r="D66" s="226"/>
      <c r="E66" s="207" t="str">
        <f>UPPER(IF($D66="","",VLOOKUP($D66,'Boys Si Qual Draw Prep'!$A$7:$P$54,2)))</f>
        <v/>
      </c>
      <c r="F66" s="207" t="str">
        <f>IF($D66="","",VLOOKUP($D66,'Boys Si Qual Draw Prep'!$A$7:$P$54,3))</f>
        <v/>
      </c>
      <c r="G66" s="207"/>
      <c r="H66" s="207" t="str">
        <f>IF($D66="","",VLOOKUP($D66,'Boys Si Qual Draw Prep'!$A$7:$P$54,4))</f>
        <v/>
      </c>
      <c r="I66" s="362"/>
      <c r="J66" s="205"/>
      <c r="K66" s="230"/>
      <c r="L66" s="245"/>
      <c r="M66" s="362"/>
      <c r="N66" s="205" t="str">
        <f>UPPER(IF(OR(M66="a",M66="as"),L64,IF(OR(M66="b",M66="bs"),L68,)))</f>
        <v/>
      </c>
      <c r="O66" s="230"/>
      <c r="P66" s="230"/>
      <c r="Q66" s="230"/>
      <c r="R66" s="213"/>
    </row>
    <row r="67" spans="1:18" s="50" customFormat="1" ht="9.6" customHeight="1">
      <c r="A67" s="242"/>
      <c r="B67" s="201" t="str">
        <f>IF($D67="","",VLOOKUP($D67,'Boys Si Qual Draw Prep'!$A$7:$P$54,15))</f>
        <v/>
      </c>
      <c r="C67" s="201" t="str">
        <f>IF($D67="","",VLOOKUP($D67,'Boys Si Qual Draw Prep'!$A$7:$P$54,16))</f>
        <v/>
      </c>
      <c r="D67" s="226"/>
      <c r="E67" s="207" t="str">
        <f>UPPER(IF($D67="","",VLOOKUP($D67,'Boys Si Qual Draw Prep'!$A$7:$P$54,2)))</f>
        <v/>
      </c>
      <c r="F67" s="207" t="str">
        <f>IF($D67="","",VLOOKUP($D67,'Boys Si Qual Draw Prep'!$A$7:$P$54,3))</f>
        <v/>
      </c>
      <c r="G67" s="207"/>
      <c r="H67" s="207" t="str">
        <f>IF($D67="","",VLOOKUP($D67,'Boys Si Qual Draw Prep'!$A$7:$P$54,4))</f>
        <v/>
      </c>
      <c r="I67" s="308"/>
      <c r="J67" s="205" t="str">
        <f>UPPER(IF(OR(I68="a",I68="as"),E67,IF(OR(I68="b",I68="bs"),E68,)))</f>
        <v/>
      </c>
      <c r="K67" s="230"/>
      <c r="L67" s="308"/>
      <c r="M67" s="308"/>
      <c r="N67" s="205"/>
      <c r="O67" s="230"/>
      <c r="P67" s="230"/>
      <c r="Q67" s="230"/>
      <c r="R67" s="213"/>
    </row>
    <row r="68" spans="1:18" s="50" customFormat="1" ht="9.6" customHeight="1">
      <c r="A68" s="242"/>
      <c r="B68" s="201" t="str">
        <f>IF($D68="","",VLOOKUP($D68,'Boys Si Qual Draw Prep'!$A$7:$P$54,15))</f>
        <v/>
      </c>
      <c r="C68" s="201" t="str">
        <f>IF($D68="","",VLOOKUP($D68,'Boys Si Qual Draw Prep'!$A$7:$P$54,16))</f>
        <v/>
      </c>
      <c r="D68" s="226"/>
      <c r="E68" s="207" t="str">
        <f>UPPER(IF($D68="","",VLOOKUP($D68,'Boys Si Qual Draw Prep'!$A$7:$P$54,2)))</f>
        <v/>
      </c>
      <c r="F68" s="207" t="str">
        <f>IF($D68="","",VLOOKUP($D68,'Boys Si Qual Draw Prep'!$A$7:$P$54,3))</f>
        <v/>
      </c>
      <c r="G68" s="207"/>
      <c r="H68" s="207" t="str">
        <f>IF($D68="","",VLOOKUP($D68,'Boys Si Qual Draw Prep'!$A$7:$P$54,4))</f>
        <v/>
      </c>
      <c r="I68" s="362"/>
      <c r="J68" s="205"/>
      <c r="K68" s="362"/>
      <c r="L68" s="205" t="str">
        <f>UPPER(IF(OR(K68="a",K68="as"),J67,IF(OR(K68="b",K68="bs"),J69,)))</f>
        <v/>
      </c>
      <c r="M68" s="311"/>
      <c r="N68" s="230"/>
      <c r="O68" s="230"/>
      <c r="P68" s="230"/>
      <c r="Q68" s="230"/>
      <c r="R68" s="213"/>
    </row>
    <row r="69" spans="1:18" s="50" customFormat="1" ht="9.6" customHeight="1">
      <c r="A69" s="361"/>
      <c r="B69" s="201" t="str">
        <f>IF($D69="","",VLOOKUP($D69,'Boys Si Qual Draw Prep'!$A$7:$P$54,15))</f>
        <v/>
      </c>
      <c r="C69" s="201" t="str">
        <f>IF($D69="","",VLOOKUP($D69,'Boys Si Qual Draw Prep'!$A$7:$P$54,16))</f>
        <v/>
      </c>
      <c r="D69" s="226"/>
      <c r="E69" s="207" t="str">
        <f>UPPER(IF($D69="","",VLOOKUP($D69,'Boys Si Qual Draw Prep'!$A$7:$P$54,2)))</f>
        <v/>
      </c>
      <c r="F69" s="207" t="str">
        <f>IF($D69="","",VLOOKUP($D69,'Boys Si Qual Draw Prep'!$A$7:$P$54,3))</f>
        <v/>
      </c>
      <c r="G69" s="207"/>
      <c r="H69" s="207" t="str">
        <f>IF($D69="","",VLOOKUP($D69,'Boys Si Qual Draw Prep'!$A$7:$P$54,4))</f>
        <v/>
      </c>
      <c r="I69" s="308"/>
      <c r="J69" s="205" t="str">
        <f>UPPER(IF(OR(I70="a",I70="as"),E69,IF(OR(I70="b",I70="bs"),E70,)))</f>
        <v/>
      </c>
      <c r="K69" s="230"/>
      <c r="L69" s="205"/>
      <c r="M69" s="230"/>
      <c r="N69" s="230"/>
      <c r="O69" s="230"/>
      <c r="P69" s="230"/>
      <c r="Q69" s="230"/>
      <c r="R69" s="213"/>
    </row>
    <row r="70" spans="1:18" s="50" customFormat="1" ht="9.6" customHeight="1">
      <c r="A70" s="321"/>
      <c r="B70" s="201" t="str">
        <f>IF($D70="","",VLOOKUP($D70,'Boys Si Qual Draw Prep'!$A$7:$P$54,15))</f>
        <v/>
      </c>
      <c r="C70" s="201" t="str">
        <f>IF($D70="","",VLOOKUP($D70,'Boys Si Qual Draw Prep'!$A$7:$P$54,16))</f>
        <v/>
      </c>
      <c r="D70" s="226"/>
      <c r="E70" s="207" t="str">
        <f>UPPER(IF($D70="","",VLOOKUP($D70,'Boys Si Qual Draw Prep'!$A$7:$P$54,2)))</f>
        <v/>
      </c>
      <c r="F70" s="207" t="str">
        <f>IF($D70="","",VLOOKUP($D70,'Boys Si Qual Draw Prep'!$A$7:$P$54,3))</f>
        <v/>
      </c>
      <c r="G70" s="207"/>
      <c r="H70" s="207" t="str">
        <f>IF($D70="","",VLOOKUP($D70,'Boys Si Qual Draw Prep'!$A$7:$P$54,4))</f>
        <v/>
      </c>
      <c r="I70" s="362"/>
      <c r="J70" s="205"/>
      <c r="K70" s="230"/>
      <c r="L70" s="230"/>
      <c r="M70" s="311"/>
      <c r="N70" s="230"/>
      <c r="O70" s="230"/>
      <c r="P70" s="230"/>
      <c r="Q70" s="230"/>
      <c r="R70" s="213"/>
    </row>
    <row r="71" spans="1:18" s="50" customFormat="1" ht="6" customHeight="1">
      <c r="A71" s="321"/>
      <c r="B71" s="322"/>
      <c r="C71" s="322"/>
      <c r="D71" s="323"/>
      <c r="E71" s="324"/>
      <c r="F71" s="324"/>
      <c r="G71" s="325"/>
      <c r="H71" s="324"/>
      <c r="I71" s="326"/>
      <c r="J71" s="230"/>
      <c r="K71" s="230"/>
      <c r="L71" s="230"/>
      <c r="M71" s="311"/>
      <c r="N71" s="230"/>
      <c r="O71" s="230"/>
      <c r="P71" s="230"/>
      <c r="Q71" s="230"/>
      <c r="R71" s="213"/>
    </row>
    <row r="72" spans="1:18" s="19" customFormat="1" ht="10.5" customHeight="1">
      <c r="A72" s="254" t="s">
        <v>61</v>
      </c>
      <c r="B72" s="255"/>
      <c r="C72" s="256"/>
      <c r="D72" s="327" t="s">
        <v>62</v>
      </c>
      <c r="E72" s="328" t="s">
        <v>63</v>
      </c>
      <c r="F72" s="327" t="s">
        <v>62</v>
      </c>
      <c r="G72" s="259" t="s">
        <v>63</v>
      </c>
      <c r="H72" s="329"/>
      <c r="I72" s="327" t="s">
        <v>62</v>
      </c>
      <c r="J72" s="258" t="s">
        <v>64</v>
      </c>
      <c r="K72" s="261"/>
      <c r="L72" s="258" t="s">
        <v>65</v>
      </c>
      <c r="M72" s="262"/>
      <c r="N72" s="263" t="s">
        <v>66</v>
      </c>
      <c r="O72" s="263"/>
      <c r="P72" s="264"/>
      <c r="Q72" s="265"/>
    </row>
    <row r="73" spans="1:18" s="19" customFormat="1" ht="9" customHeight="1">
      <c r="A73" s="267" t="s">
        <v>67</v>
      </c>
      <c r="B73" s="266"/>
      <c r="C73" s="268"/>
      <c r="D73" s="269">
        <v>1</v>
      </c>
      <c r="E73" s="330">
        <f>IF(D73&gt;$Q$80,,UPPER(VLOOKUP(D73,'Boys Si Qual Draw Prep'!$A$7:$R$134,2)))</f>
        <v>0</v>
      </c>
      <c r="F73" s="269">
        <v>9</v>
      </c>
      <c r="G73" s="80">
        <f>IF(F73&gt;$Q$80,,UPPER(VLOOKUP(F73,'Boys Si Qual Draw Prep'!$A$7:$R$134,2)))</f>
        <v>0</v>
      </c>
      <c r="H73" s="79"/>
      <c r="I73" s="271" t="s">
        <v>68</v>
      </c>
      <c r="J73" s="266"/>
      <c r="K73" s="272"/>
      <c r="L73" s="266"/>
      <c r="M73" s="273"/>
      <c r="N73" s="275" t="s">
        <v>69</v>
      </c>
      <c r="O73" s="276"/>
      <c r="P73" s="276"/>
      <c r="Q73" s="277"/>
    </row>
    <row r="74" spans="1:18" s="19" customFormat="1" ht="9" customHeight="1">
      <c r="A74" s="267" t="s">
        <v>70</v>
      </c>
      <c r="B74" s="266"/>
      <c r="C74" s="268"/>
      <c r="D74" s="269">
        <v>2</v>
      </c>
      <c r="E74" s="330">
        <f>IF(D74&gt;$Q$80,,UPPER(VLOOKUP(D74,'Boys Si Qual Draw Prep'!$A$7:$R$134,2)))</f>
        <v>0</v>
      </c>
      <c r="F74" s="269">
        <v>10</v>
      </c>
      <c r="G74" s="80">
        <f>IF(F74&gt;$Q$80,,UPPER(VLOOKUP(F74,'Boys Si Qual Draw Prep'!$A$7:$R$134,2)))</f>
        <v>0</v>
      </c>
      <c r="H74" s="79"/>
      <c r="I74" s="271" t="s">
        <v>71</v>
      </c>
      <c r="J74" s="266"/>
      <c r="K74" s="272"/>
      <c r="L74" s="266"/>
      <c r="M74" s="273"/>
      <c r="N74" s="278"/>
      <c r="O74" s="279"/>
      <c r="P74" s="280"/>
      <c r="Q74" s="281"/>
    </row>
    <row r="75" spans="1:18" s="19" customFormat="1" ht="9" customHeight="1">
      <c r="A75" s="282" t="s">
        <v>72</v>
      </c>
      <c r="B75" s="280"/>
      <c r="C75" s="283"/>
      <c r="D75" s="269">
        <v>3</v>
      </c>
      <c r="E75" s="330">
        <f>IF(D75&gt;$Q$80,,UPPER(VLOOKUP(D75,'Boys Si Qual Draw Prep'!$A$7:$R$134,2)))</f>
        <v>0</v>
      </c>
      <c r="F75" s="269">
        <v>11</v>
      </c>
      <c r="G75" s="80">
        <f>IF(F75&gt;$Q$80,,UPPER(VLOOKUP(F75,'Boys Si Qual Draw Prep'!$A$7:$R$134,2)))</f>
        <v>0</v>
      </c>
      <c r="H75" s="79"/>
      <c r="I75" s="271" t="s">
        <v>73</v>
      </c>
      <c r="J75" s="266"/>
      <c r="K75" s="272"/>
      <c r="L75" s="266"/>
      <c r="M75" s="273"/>
      <c r="N75" s="275" t="s">
        <v>74</v>
      </c>
      <c r="O75" s="276"/>
      <c r="P75" s="276"/>
      <c r="Q75" s="277"/>
    </row>
    <row r="76" spans="1:18" s="19" customFormat="1" ht="9" customHeight="1">
      <c r="A76" s="284"/>
      <c r="B76" s="188"/>
      <c r="C76" s="285"/>
      <c r="D76" s="269">
        <v>4</v>
      </c>
      <c r="E76" s="330">
        <f>IF(D76&gt;$Q$80,,UPPER(VLOOKUP(D76,'Boys Si Qual Draw Prep'!$A$7:$R$134,2)))</f>
        <v>0</v>
      </c>
      <c r="F76" s="269">
        <v>12</v>
      </c>
      <c r="G76" s="80">
        <f>IF(F76&gt;$Q$80,,UPPER(VLOOKUP(F76,'Boys Si Qual Draw Prep'!$A$7:$R$134,2)))</f>
        <v>0</v>
      </c>
      <c r="H76" s="79"/>
      <c r="I76" s="271" t="s">
        <v>75</v>
      </c>
      <c r="J76" s="266"/>
      <c r="K76" s="272"/>
      <c r="L76" s="266"/>
      <c r="M76" s="273"/>
      <c r="N76" s="266"/>
      <c r="O76" s="272"/>
      <c r="P76" s="266"/>
      <c r="Q76" s="273"/>
    </row>
    <row r="77" spans="1:18" s="19" customFormat="1" ht="9" customHeight="1">
      <c r="A77" s="286" t="s">
        <v>76</v>
      </c>
      <c r="B77" s="287"/>
      <c r="C77" s="288"/>
      <c r="D77" s="269">
        <v>5</v>
      </c>
      <c r="E77" s="330">
        <f>IF(D77&gt;$Q$80,,UPPER(VLOOKUP(D77,'Boys Si Qual Draw Prep'!$A$7:$R$134,2)))</f>
        <v>0</v>
      </c>
      <c r="F77" s="269"/>
      <c r="G77" s="80"/>
      <c r="H77" s="79"/>
      <c r="I77" s="271" t="s">
        <v>77</v>
      </c>
      <c r="J77" s="266"/>
      <c r="K77" s="272"/>
      <c r="L77" s="266"/>
      <c r="M77" s="273"/>
      <c r="N77" s="280"/>
      <c r="O77" s="279"/>
      <c r="P77" s="280"/>
      <c r="Q77" s="281"/>
    </row>
    <row r="78" spans="1:18" s="19" customFormat="1" ht="9" customHeight="1">
      <c r="A78" s="267" t="s">
        <v>67</v>
      </c>
      <c r="B78" s="266"/>
      <c r="C78" s="268"/>
      <c r="D78" s="269">
        <v>6</v>
      </c>
      <c r="E78" s="330">
        <f>IF(D78&gt;$Q$80,,UPPER(VLOOKUP(D78,'Boys Si Qual Draw Prep'!$A$7:$R$134,2)))</f>
        <v>0</v>
      </c>
      <c r="F78" s="269"/>
      <c r="G78" s="80"/>
      <c r="H78" s="79"/>
      <c r="I78" s="271" t="s">
        <v>78</v>
      </c>
      <c r="J78" s="266"/>
      <c r="K78" s="272"/>
      <c r="L78" s="266"/>
      <c r="M78" s="273"/>
      <c r="N78" s="275" t="s">
        <v>24</v>
      </c>
      <c r="O78" s="276"/>
      <c r="P78" s="276"/>
      <c r="Q78" s="277"/>
    </row>
    <row r="79" spans="1:18" s="19" customFormat="1" ht="9" customHeight="1">
      <c r="A79" s="267" t="s">
        <v>79</v>
      </c>
      <c r="B79" s="266"/>
      <c r="C79" s="289"/>
      <c r="D79" s="269">
        <v>7</v>
      </c>
      <c r="E79" s="330">
        <f>IF(D79&gt;$Q$80,,UPPER(VLOOKUP(D79,'Boys Si Qual Draw Prep'!$A$7:$R$134,2)))</f>
        <v>0</v>
      </c>
      <c r="F79" s="269"/>
      <c r="G79" s="80"/>
      <c r="H79" s="79"/>
      <c r="I79" s="271" t="s">
        <v>80</v>
      </c>
      <c r="J79" s="266"/>
      <c r="K79" s="272"/>
      <c r="L79" s="266"/>
      <c r="M79" s="273"/>
      <c r="N79" s="266"/>
      <c r="O79" s="272"/>
      <c r="P79" s="266"/>
      <c r="Q79" s="273"/>
    </row>
    <row r="80" spans="1:18" s="19" customFormat="1" ht="9" customHeight="1">
      <c r="A80" s="282" t="s">
        <v>81</v>
      </c>
      <c r="B80" s="280"/>
      <c r="C80" s="290"/>
      <c r="D80" s="291">
        <v>8</v>
      </c>
      <c r="E80" s="331">
        <f>IF(D80&gt;$Q$80,,UPPER(VLOOKUP(D80,'Boys Si Qual Draw Prep'!$A$7:$R$134,2)))</f>
        <v>0</v>
      </c>
      <c r="F80" s="291"/>
      <c r="G80" s="292"/>
      <c r="H80" s="294"/>
      <c r="I80" s="295" t="s">
        <v>82</v>
      </c>
      <c r="J80" s="280"/>
      <c r="K80" s="279"/>
      <c r="L80" s="280"/>
      <c r="M80" s="281"/>
      <c r="N80" s="280">
        <f>Q4</f>
        <v>0</v>
      </c>
      <c r="O80" s="279"/>
      <c r="P80" s="280"/>
      <c r="Q80" s="296">
        <f>MIN(12,'Boys Si Qual Draw Prep'!R5)</f>
        <v>0</v>
      </c>
    </row>
    <row r="81" ht="15.75" customHeight="1"/>
    <row r="82" ht="9" customHeight="1"/>
  </sheetData>
  <mergeCells count="1">
    <mergeCell ref="A4:C4"/>
  </mergeCells>
  <phoneticPr fontId="78" type="noConversion"/>
  <conditionalFormatting sqref="G7:G70">
    <cfRule type="expression" dxfId="240" priority="1" stopIfTrue="1">
      <formula>AND($D7&lt;9,$C7&gt;0)</formula>
    </cfRule>
  </conditionalFormatting>
  <conditionalFormatting sqref="F55:F70 H55:H70">
    <cfRule type="expression" dxfId="239" priority="2" stopIfTrue="1">
      <formula>AND($D55&lt;17,$C55&gt;0)</formula>
    </cfRule>
  </conditionalFormatting>
  <conditionalFormatting sqref="L18 L42 L26 L10 L50 L34">
    <cfRule type="expression" dxfId="238" priority="3" stopIfTrue="1">
      <formula>AND($N$1="CU",L10="Umpire")</formula>
    </cfRule>
    <cfRule type="expression" dxfId="237" priority="4" stopIfTrue="1">
      <formula>AND($N$1="CU",L10&lt;&gt;"Umpire",M10&lt;&gt;"")</formula>
    </cfRule>
    <cfRule type="expression" dxfId="236" priority="5" stopIfTrue="1">
      <formula>AND($N$1="CU",L10&lt;&gt;"Umpire")</formula>
    </cfRule>
  </conditionalFormatting>
  <conditionalFormatting sqref="E55:E70">
    <cfRule type="cellIs" dxfId="235" priority="6" stopIfTrue="1" operator="equal">
      <formula>"Bye"</formula>
    </cfRule>
    <cfRule type="expression" dxfId="234" priority="7" stopIfTrue="1">
      <formula>AND($D55&lt;17,$C55&gt;0)</formula>
    </cfRule>
  </conditionalFormatting>
  <conditionalFormatting sqref="L8 L12 L16 L20 L24 L28 L32 L36 L40 L44 L48 L52 L56 L60 L64 L68 N10 N18 N26 N34 N42 N50 N58 N66">
    <cfRule type="expression" dxfId="233" priority="8" stopIfTrue="1">
      <formula>K8="as"</formula>
    </cfRule>
    <cfRule type="expression" dxfId="232" priority="9" stopIfTrue="1">
      <formula>K8="bs"</formula>
    </cfRule>
  </conditionalFormatting>
  <conditionalFormatting sqref="J7 J9 J11 J13 J15 J17 J19 J21 J23 J25 J27 J29 J31 J33 J35 J37 J39 J41 J43 J45 J47 J49 J51 J53 J55 J57 J59 J61 J63 J65 J67 J69">
    <cfRule type="expression" dxfId="231" priority="10" stopIfTrue="1">
      <formula>I8="as"</formula>
    </cfRule>
    <cfRule type="expression" dxfId="230" priority="11" stopIfTrue="1">
      <formula>I8="bs"</formula>
    </cfRule>
  </conditionalFormatting>
  <conditionalFormatting sqref="B7:B70">
    <cfRule type="cellIs" dxfId="229" priority="12" stopIfTrue="1" operator="equal">
      <formula>"QA"</formula>
    </cfRule>
    <cfRule type="cellIs" dxfId="228" priority="13" stopIfTrue="1" operator="equal">
      <formula>"DA"</formula>
    </cfRule>
  </conditionalFormatting>
  <conditionalFormatting sqref="I8 I10 I12 I14 I16 I18 I20 I22 I24 I26 I28 I30 I32 I34 I36 I38 I40 I42 I44 I46 I48 I50 I52 I54 Q80 K24 K20 M50 M42 M34 M26 M18 M10 K8 K12 K16 K52 K48 K44 K40 K36 K32 K28">
    <cfRule type="expression" dxfId="227" priority="14" stopIfTrue="1">
      <formula>$N$1="CU"</formula>
    </cfRule>
  </conditionalFormatting>
  <conditionalFormatting sqref="D7:D54">
    <cfRule type="expression" dxfId="226" priority="15" stopIfTrue="1">
      <formula>$D7&lt;13</formula>
    </cfRule>
  </conditionalFormatting>
  <dataValidations count="2">
    <dataValidation type="list" allowBlank="1" showInputMessage="1" sqref="L10 L18 L26 L34 L42 L50">
      <formula1>$T$7:$T$16</formula1>
    </dataValidation>
    <dataValidation allowBlank="1" showInputMessage="1" sqref="L58 L66"/>
  </dataValidations>
  <printOptions horizontalCentered="1"/>
  <pageMargins left="0.35" right="0.35" top="0.35" bottom="0.35" header="0" footer="0"/>
  <pageSetup paperSize="9" orientation="portrait" horizontalDpi="360" verticalDpi="200"/>
  <headerFooter alignWithMargins="0"/>
  <rowBreaks count="1" manualBreakCount="1">
    <brk id="80" max="65535" man="1"/>
  </rowBreaks>
  <drawing r:id="rId1"/>
  <legacyDrawing r:id="rId2"/>
</worksheet>
</file>

<file path=xl/worksheets/sheet21.xml><?xml version="1.0" encoding="utf-8"?>
<worksheet xmlns="http://schemas.openxmlformats.org/spreadsheetml/2006/main" xmlns:r="http://schemas.openxmlformats.org/officeDocument/2006/relationships">
  <sheetPr codeName="Sheet151">
    <pageSetUpPr fitToPage="1"/>
  </sheetPr>
  <dimension ref="A1:T82"/>
  <sheetViews>
    <sheetView showGridLines="0" showZeros="0" workbookViewId="0">
      <selection activeCell="A4" sqref="A4:C4"/>
    </sheetView>
  </sheetViews>
  <sheetFormatPr defaultRowHeight="12.75"/>
  <cols>
    <col min="1" max="2" width="3.28515625" customWidth="1"/>
    <col min="3" max="3" width="4.7109375" customWidth="1"/>
    <col min="4" max="4" width="4.28515625" customWidth="1"/>
    <col min="5" max="5" width="12.7109375" customWidth="1"/>
    <col min="6" max="6" width="2.7109375" customWidth="1"/>
    <col min="7" max="7" width="7.7109375" customWidth="1"/>
    <col min="8" max="8" width="5.85546875" customWidth="1"/>
    <col min="9" max="9" width="1.7109375" style="172" customWidth="1"/>
    <col min="10" max="10" width="10.7109375" customWidth="1"/>
    <col min="11" max="11" width="1.7109375" style="172" customWidth="1"/>
    <col min="12" max="12" width="10.7109375" customWidth="1"/>
    <col min="13" max="13" width="1.7109375" style="173" customWidth="1"/>
    <col min="14" max="14" width="10.7109375" customWidth="1"/>
    <col min="15" max="15" width="1.7109375" style="172" customWidth="1"/>
    <col min="16" max="16" width="10.7109375" customWidth="1"/>
    <col min="17" max="17" width="1.7109375" style="173" customWidth="1"/>
    <col min="18" max="18" width="0" hidden="1" customWidth="1"/>
    <col min="19" max="19" width="8.28515625" customWidth="1"/>
    <col min="20" max="20" width="11.42578125" hidden="1" customWidth="1"/>
  </cols>
  <sheetData>
    <row r="1" spans="1:20" s="174" customFormat="1" ht="21.75" customHeight="1">
      <c r="A1" s="82">
        <f>'Week SetUp'!$A$6</f>
        <v>0</v>
      </c>
      <c r="B1" s="82"/>
      <c r="C1" s="177"/>
      <c r="D1" s="177"/>
      <c r="E1" s="177"/>
      <c r="F1" s="177"/>
      <c r="G1" s="177"/>
      <c r="H1" s="177"/>
      <c r="I1" s="178"/>
      <c r="J1" s="146" t="s">
        <v>49</v>
      </c>
      <c r="K1" s="146"/>
      <c r="L1" s="83"/>
      <c r="M1" s="178"/>
      <c r="N1" s="178" t="s">
        <v>378</v>
      </c>
      <c r="O1" s="178"/>
      <c r="P1" s="177"/>
      <c r="Q1" s="178"/>
    </row>
    <row r="2" spans="1:20" s="103" customFormat="1">
      <c r="A2" s="85" t="str">
        <f>'Week SetUp'!$A$8</f>
        <v>ITF Junior Circuit</v>
      </c>
      <c r="B2" s="85"/>
      <c r="C2" s="85"/>
      <c r="D2" s="85"/>
      <c r="E2" s="85"/>
      <c r="F2" s="179"/>
      <c r="G2" s="108"/>
      <c r="H2" s="108"/>
      <c r="I2" s="180"/>
      <c r="J2" s="146" t="s">
        <v>245</v>
      </c>
      <c r="K2" s="146"/>
      <c r="L2" s="146"/>
      <c r="M2" s="180"/>
      <c r="N2" s="108"/>
      <c r="O2" s="180"/>
      <c r="P2" s="108"/>
      <c r="Q2" s="180"/>
    </row>
    <row r="3" spans="1:20" s="20" customFormat="1" ht="9">
      <c r="A3" s="63" t="s">
        <v>12</v>
      </c>
      <c r="B3" s="63"/>
      <c r="C3" s="63"/>
      <c r="D3" s="63"/>
      <c r="E3" s="63"/>
      <c r="F3" s="63" t="s">
        <v>6</v>
      </c>
      <c r="G3" s="63"/>
      <c r="H3" s="63"/>
      <c r="I3" s="182"/>
      <c r="J3" s="63" t="s">
        <v>7</v>
      </c>
      <c r="K3" s="182"/>
      <c r="L3" s="73" t="s">
        <v>18</v>
      </c>
      <c r="M3" s="182"/>
      <c r="N3" s="63"/>
      <c r="O3" s="182"/>
      <c r="P3" s="63"/>
      <c r="Q3" s="64" t="s">
        <v>8</v>
      </c>
    </row>
    <row r="4" spans="1:20" s="39" customFormat="1" ht="11.25" customHeight="1" thickBot="1">
      <c r="A4" s="711">
        <f>'Week SetUp'!$A$10</f>
        <v>0</v>
      </c>
      <c r="B4" s="711"/>
      <c r="C4" s="711"/>
      <c r="D4" s="184"/>
      <c r="E4" s="184"/>
      <c r="F4" s="184">
        <f>'Week SetUp'!$C$10</f>
        <v>0</v>
      </c>
      <c r="G4" s="92"/>
      <c r="H4" s="184"/>
      <c r="I4" s="185"/>
      <c r="J4" s="186">
        <f>'Week SetUp'!$D$10</f>
        <v>0</v>
      </c>
      <c r="K4" s="185"/>
      <c r="L4" s="97">
        <f>'Week SetUp'!$A$12</f>
        <v>0</v>
      </c>
      <c r="M4" s="185"/>
      <c r="N4" s="184"/>
      <c r="O4" s="185"/>
      <c r="P4" s="184"/>
      <c r="Q4" s="76">
        <f>'Week SetUp'!$E$10</f>
        <v>0</v>
      </c>
    </row>
    <row r="5" spans="1:20" s="20" customFormat="1" ht="9.75">
      <c r="A5" s="188"/>
      <c r="B5" s="189" t="s">
        <v>52</v>
      </c>
      <c r="C5" s="189" t="s">
        <v>53</v>
      </c>
      <c r="D5" s="189" t="s">
        <v>54</v>
      </c>
      <c r="E5" s="190" t="s">
        <v>55</v>
      </c>
      <c r="F5" s="190" t="s">
        <v>14</v>
      </c>
      <c r="G5" s="190"/>
      <c r="H5" s="190" t="s">
        <v>56</v>
      </c>
      <c r="I5" s="190"/>
      <c r="J5" s="189" t="s">
        <v>57</v>
      </c>
      <c r="K5" s="191"/>
      <c r="L5" s="189" t="s">
        <v>237</v>
      </c>
      <c r="M5" s="191"/>
      <c r="N5" s="189" t="s">
        <v>238</v>
      </c>
      <c r="O5" s="191"/>
      <c r="P5" s="189"/>
      <c r="Q5" s="192"/>
    </row>
    <row r="6" spans="1:20" s="20" customFormat="1" ht="3.75" customHeight="1" thickBot="1">
      <c r="A6" s="193"/>
      <c r="B6" s="194"/>
      <c r="C6" s="91"/>
      <c r="D6" s="194"/>
      <c r="E6" s="195"/>
      <c r="F6" s="195"/>
      <c r="G6" s="196"/>
      <c r="H6" s="195"/>
      <c r="I6" s="197"/>
      <c r="J6" s="194"/>
      <c r="K6" s="197"/>
      <c r="L6" s="194"/>
      <c r="M6" s="197"/>
      <c r="N6" s="194"/>
      <c r="O6" s="197"/>
      <c r="P6" s="194"/>
      <c r="Q6" s="198"/>
    </row>
    <row r="7" spans="1:20" s="50" customFormat="1" ht="9" customHeight="1">
      <c r="A7" s="200" t="s">
        <v>68</v>
      </c>
      <c r="B7" s="202" t="str">
        <f>IF($D7="","",VLOOKUP($D7,'Boys Si Qual Draw Prep'!$A$7:$P$70,15))</f>
        <v/>
      </c>
      <c r="C7" s="202" t="str">
        <f>IF($D7="","",VLOOKUP($D7,'Boys Si Qual Draw Prep'!$A$7:$P$70,16))</f>
        <v/>
      </c>
      <c r="D7" s="203"/>
      <c r="E7" s="204" t="str">
        <f>UPPER(IF($D7="","",VLOOKUP($D7,'Boys Si Qual Draw Prep'!$A$7:$P$70,2)))</f>
        <v/>
      </c>
      <c r="F7" s="204" t="str">
        <f>IF($D7="","",VLOOKUP($D7,'Boys Si Qual Draw Prep'!$A$7:$P$70,3))</f>
        <v/>
      </c>
      <c r="G7" s="204"/>
      <c r="H7" s="204" t="str">
        <f>IF($D7="","",VLOOKUP($D7,'Boys Si Qual Draw Prep'!$A$7:$P$70,4))</f>
        <v/>
      </c>
      <c r="I7" s="304"/>
      <c r="J7" s="221" t="str">
        <f>UPPER(IF(OR(I8="a",I8="as"),E7,IF(OR(I8="b",I8="bs"),E8,)))</f>
        <v/>
      </c>
      <c r="K7" s="229"/>
      <c r="L7" s="230"/>
      <c r="M7" s="230"/>
      <c r="N7" s="230"/>
      <c r="O7" s="230"/>
      <c r="P7" s="230"/>
      <c r="Q7" s="230"/>
      <c r="R7" s="213"/>
      <c r="T7" s="214" t="e">
        <f>#REF!</f>
        <v>#REF!</v>
      </c>
    </row>
    <row r="8" spans="1:20" s="50" customFormat="1" ht="9" customHeight="1">
      <c r="A8" s="305" t="s">
        <v>71</v>
      </c>
      <c r="B8" s="202" t="str">
        <f>IF($D8="","",VLOOKUP($D8,'Boys Si Qual Draw Prep'!$A$7:$P$70,15))</f>
        <v/>
      </c>
      <c r="C8" s="202" t="str">
        <f>IF($D8="","",VLOOKUP($D8,'Boys Si Qual Draw Prep'!$A$7:$P$70,16))</f>
        <v/>
      </c>
      <c r="D8" s="203"/>
      <c r="E8" s="223" t="str">
        <f>UPPER(IF($D8="","",VLOOKUP($D8,'Boys Si Qual Draw Prep'!$A$7:$P$70,2)))</f>
        <v/>
      </c>
      <c r="F8" s="223" t="str">
        <f>IF($D8="","",VLOOKUP($D8,'Boys Si Qual Draw Prep'!$A$7:$P$70,3))</f>
        <v/>
      </c>
      <c r="G8" s="223"/>
      <c r="H8" s="223" t="str">
        <f>IF($D8="","",VLOOKUP($D8,'Boys Si Qual Draw Prep'!$A$7:$P$70,4))</f>
        <v/>
      </c>
      <c r="I8" s="306"/>
      <c r="J8" s="205"/>
      <c r="K8" s="220"/>
      <c r="L8" s="221" t="str">
        <f>UPPER(IF(OR(K8="a",K8="as"),J7,IF(OR(K8="b",K8="bs"),J9,)))</f>
        <v/>
      </c>
      <c r="M8" s="229"/>
      <c r="N8" s="230"/>
      <c r="O8" s="230"/>
      <c r="P8" s="230"/>
      <c r="Q8" s="230"/>
      <c r="R8" s="213"/>
      <c r="T8" s="222" t="e">
        <f>#REF!</f>
        <v>#REF!</v>
      </c>
    </row>
    <row r="9" spans="1:20" s="50" customFormat="1" ht="9" customHeight="1">
      <c r="A9" s="215" t="s">
        <v>73</v>
      </c>
      <c r="B9" s="202" t="str">
        <f>IF($D9="","",VLOOKUP($D9,'Boys Si Qual Draw Prep'!$A$7:$P$70,15))</f>
        <v/>
      </c>
      <c r="C9" s="202" t="str">
        <f>IF($D9="","",VLOOKUP($D9,'Boys Si Qual Draw Prep'!$A$7:$P$70,16))</f>
        <v/>
      </c>
      <c r="D9" s="203"/>
      <c r="E9" s="223" t="str">
        <f>UPPER(IF($D9="","",VLOOKUP($D9,'Boys Si Qual Draw Prep'!$A$7:$P$70,2)))</f>
        <v/>
      </c>
      <c r="F9" s="223" t="str">
        <f>IF($D9="","",VLOOKUP($D9,'Boys Si Qual Draw Prep'!$A$7:$P$70,3))</f>
        <v/>
      </c>
      <c r="G9" s="223"/>
      <c r="H9" s="223" t="str">
        <f>IF($D9="","",VLOOKUP($D9,'Boys Si Qual Draw Prep'!$A$7:$P$70,4))</f>
        <v/>
      </c>
      <c r="I9" s="304"/>
      <c r="J9" s="221" t="str">
        <f>UPPER(IF(OR(I10="a",I10="as"),E9,IF(OR(I10="b",I10="bs"),E10,)))</f>
        <v/>
      </c>
      <c r="K9" s="307"/>
      <c r="L9" s="205"/>
      <c r="M9" s="232"/>
      <c r="N9" s="230"/>
      <c r="O9" s="230"/>
      <c r="P9" s="230"/>
      <c r="Q9" s="230"/>
      <c r="R9" s="213"/>
      <c r="T9" s="222" t="e">
        <f>#REF!</f>
        <v>#REF!</v>
      </c>
    </row>
    <row r="10" spans="1:20" s="50" customFormat="1" ht="9" customHeight="1">
      <c r="A10" s="215" t="s">
        <v>75</v>
      </c>
      <c r="B10" s="202" t="str">
        <f>IF($D10="","",VLOOKUP($D10,'Boys Si Qual Draw Prep'!$A$7:$P$70,15))</f>
        <v/>
      </c>
      <c r="C10" s="202" t="str">
        <f>IF($D10="","",VLOOKUP($D10,'Boys Si Qual Draw Prep'!$A$7:$P$70,16))</f>
        <v/>
      </c>
      <c r="D10" s="203"/>
      <c r="E10" s="223" t="str">
        <f>UPPER(IF($D10="","",VLOOKUP($D10,'Boys Si Qual Draw Prep'!$A$7:$P$70,2)))</f>
        <v/>
      </c>
      <c r="F10" s="223" t="str">
        <f>IF($D10="","",VLOOKUP($D10,'Boys Si Qual Draw Prep'!$A$7:$P$70,3))</f>
        <v/>
      </c>
      <c r="G10" s="223"/>
      <c r="H10" s="223" t="str">
        <f>IF($D10="","",VLOOKUP($D10,'Boys Si Qual Draw Prep'!$A$7:$P$70,4))</f>
        <v/>
      </c>
      <c r="I10" s="306"/>
      <c r="J10" s="205"/>
      <c r="K10" s="230"/>
      <c r="L10" s="219" t="s">
        <v>15</v>
      </c>
      <c r="M10" s="228"/>
      <c r="N10" s="221" t="str">
        <f>UPPER(IF(OR(M10="a",M10="as"),L8,IF(OR(M10="b",M10="bs"),L12,)))</f>
        <v/>
      </c>
      <c r="O10" s="229"/>
      <c r="P10" s="230"/>
      <c r="Q10" s="230"/>
      <c r="R10" s="213"/>
      <c r="T10" s="222" t="e">
        <f>#REF!</f>
        <v>#REF!</v>
      </c>
    </row>
    <row r="11" spans="1:20" s="50" customFormat="1" ht="9.6" customHeight="1">
      <c r="A11" s="215" t="s">
        <v>77</v>
      </c>
      <c r="B11" s="202" t="str">
        <f>IF($D11="","",VLOOKUP($D11,'Boys Si Qual Draw Prep'!$A$7:$P$70,15))</f>
        <v/>
      </c>
      <c r="C11" s="202" t="str">
        <f>IF($D11="","",VLOOKUP($D11,'Boys Si Qual Draw Prep'!$A$7:$P$70,16))</f>
        <v/>
      </c>
      <c r="D11" s="203"/>
      <c r="E11" s="223" t="str">
        <f>UPPER(IF($D11="","",VLOOKUP($D11,'Boys Si Qual Draw Prep'!$A$7:$P$70,2)))</f>
        <v/>
      </c>
      <c r="F11" s="223" t="str">
        <f>IF($D11="","",VLOOKUP($D11,'Boys Si Qual Draw Prep'!$A$7:$P$70,3))</f>
        <v/>
      </c>
      <c r="G11" s="223"/>
      <c r="H11" s="223" t="str">
        <f>IF($D11="","",VLOOKUP($D11,'Boys Si Qual Draw Prep'!$A$7:$P$70,4))</f>
        <v/>
      </c>
      <c r="I11" s="304"/>
      <c r="J11" s="221" t="str">
        <f>UPPER(IF(OR(I12="a",I12="as"),E11,IF(OR(I12="b",I12="bs"),E12,)))</f>
        <v/>
      </c>
      <c r="K11" s="229"/>
      <c r="L11" s="308"/>
      <c r="M11" s="309"/>
      <c r="N11" s="205"/>
      <c r="O11" s="230"/>
      <c r="P11" s="230"/>
      <c r="Q11" s="230"/>
      <c r="R11" s="213"/>
      <c r="T11" s="222" t="e">
        <f>#REF!</f>
        <v>#REF!</v>
      </c>
    </row>
    <row r="12" spans="1:20" s="50" customFormat="1" ht="9.6" customHeight="1">
      <c r="A12" s="215" t="s">
        <v>78</v>
      </c>
      <c r="B12" s="202" t="str">
        <f>IF($D12="","",VLOOKUP($D12,'Boys Si Qual Draw Prep'!$A$7:$P$70,15))</f>
        <v/>
      </c>
      <c r="C12" s="202" t="str">
        <f>IF($D12="","",VLOOKUP($D12,'Boys Si Qual Draw Prep'!$A$7:$P$70,16))</f>
        <v/>
      </c>
      <c r="D12" s="203"/>
      <c r="E12" s="223" t="str">
        <f>UPPER(IF($D12="","",VLOOKUP($D12,'Boys Si Qual Draw Prep'!$A$7:$P$70,2)))</f>
        <v/>
      </c>
      <c r="F12" s="223" t="str">
        <f>IF($D12="","",VLOOKUP($D12,'Boys Si Qual Draw Prep'!$A$7:$P$70,3))</f>
        <v/>
      </c>
      <c r="G12" s="223"/>
      <c r="H12" s="223" t="str">
        <f>IF($D12="","",VLOOKUP($D12,'Boys Si Qual Draw Prep'!$A$7:$P$70,4))</f>
        <v/>
      </c>
      <c r="I12" s="306"/>
      <c r="J12" s="205"/>
      <c r="K12" s="220"/>
      <c r="L12" s="221" t="str">
        <f>UPPER(IF(OR(K12="a",K12="as"),J11,IF(OR(K12="b",K12="bs"),J13,)))</f>
        <v/>
      </c>
      <c r="M12" s="310"/>
      <c r="N12" s="230"/>
      <c r="O12" s="230"/>
      <c r="P12" s="230"/>
      <c r="Q12" s="230"/>
      <c r="R12" s="213"/>
      <c r="T12" s="222" t="e">
        <f>#REF!</f>
        <v>#REF!</v>
      </c>
    </row>
    <row r="13" spans="1:20" s="50" customFormat="1" ht="9.6" customHeight="1">
      <c r="A13" s="305" t="s">
        <v>80</v>
      </c>
      <c r="B13" s="202" t="str">
        <f>IF($D13="","",VLOOKUP($D13,'Boys Si Qual Draw Prep'!$A$7:$P$70,15))</f>
        <v/>
      </c>
      <c r="C13" s="202" t="str">
        <f>IF($D13="","",VLOOKUP($D13,'Boys Si Qual Draw Prep'!$A$7:$P$70,16))</f>
        <v/>
      </c>
      <c r="D13" s="203"/>
      <c r="E13" s="223" t="str">
        <f>UPPER(IF($D13="","",VLOOKUP($D13,'Boys Si Qual Draw Prep'!$A$7:$P$70,2)))</f>
        <v/>
      </c>
      <c r="F13" s="223" t="str">
        <f>IF($D13="","",VLOOKUP($D13,'Boys Si Qual Draw Prep'!$A$7:$P$70,3))</f>
        <v/>
      </c>
      <c r="G13" s="223"/>
      <c r="H13" s="223" t="str">
        <f>IF($D13="","",VLOOKUP($D13,'Boys Si Qual Draw Prep'!$A$7:$P$70,4))</f>
        <v/>
      </c>
      <c r="I13" s="304"/>
      <c r="J13" s="221" t="str">
        <f>UPPER(IF(OR(I14="a",I14="as"),E13,IF(OR(I14="b",I14="bs"),E14,)))</f>
        <v/>
      </c>
      <c r="K13" s="238"/>
      <c r="L13" s="205"/>
      <c r="M13" s="230"/>
      <c r="N13" s="230"/>
      <c r="O13" s="230"/>
      <c r="P13" s="230"/>
      <c r="Q13" s="230"/>
      <c r="R13" s="213"/>
      <c r="T13" s="222" t="e">
        <f>#REF!</f>
        <v>#REF!</v>
      </c>
    </row>
    <row r="14" spans="1:20" s="50" customFormat="1" ht="9.6" customHeight="1">
      <c r="A14" s="241" t="s">
        <v>82</v>
      </c>
      <c r="B14" s="202" t="str">
        <f>IF($D14="","",VLOOKUP($D14,'Boys Si Qual Draw Prep'!$A$7:$P$70,15))</f>
        <v/>
      </c>
      <c r="C14" s="202" t="str">
        <f>IF($D14="","",VLOOKUP($D14,'Boys Si Qual Draw Prep'!$A$7:$P$70,16))</f>
        <v/>
      </c>
      <c r="D14" s="203"/>
      <c r="E14" s="204" t="str">
        <f>UPPER(IF($D14="","",VLOOKUP($D14,'Boys Si Qual Draw Prep'!$A$7:$P$70,2)))</f>
        <v/>
      </c>
      <c r="F14" s="204" t="str">
        <f>IF($D14="","",VLOOKUP($D14,'Boys Si Qual Draw Prep'!$A$7:$P$70,3))</f>
        <v/>
      </c>
      <c r="G14" s="204"/>
      <c r="H14" s="204" t="str">
        <f>IF($D14="","",VLOOKUP($D14,'Boys Si Qual Draw Prep'!$A$7:$P$70,4))</f>
        <v/>
      </c>
      <c r="I14" s="306"/>
      <c r="J14" s="205"/>
      <c r="K14" s="230"/>
      <c r="L14" s="230"/>
      <c r="M14" s="311"/>
      <c r="N14" s="230"/>
      <c r="O14" s="230"/>
      <c r="P14" s="230"/>
      <c r="Q14" s="230"/>
      <c r="R14" s="213"/>
      <c r="T14" s="222" t="e">
        <f>#REF!</f>
        <v>#REF!</v>
      </c>
    </row>
    <row r="15" spans="1:20" s="50" customFormat="1" ht="9.6" customHeight="1">
      <c r="A15" s="200" t="s">
        <v>88</v>
      </c>
      <c r="B15" s="202" t="str">
        <f>IF($D15="","",VLOOKUP($D15,'Boys Si Qual Draw Prep'!$A$7:$P$70,15))</f>
        <v/>
      </c>
      <c r="C15" s="202" t="str">
        <f>IF($D15="","",VLOOKUP($D15,'Boys Si Qual Draw Prep'!$A$7:$P$70,16))</f>
        <v/>
      </c>
      <c r="D15" s="203"/>
      <c r="E15" s="204" t="str">
        <f>UPPER(IF($D15="","",VLOOKUP($D15,'Boys Si Qual Draw Prep'!$A$7:$P$70,2)))</f>
        <v/>
      </c>
      <c r="F15" s="204" t="str">
        <f>IF($D15="","",VLOOKUP($D15,'Boys Si Qual Draw Prep'!$A$7:$P$70,3))</f>
        <v/>
      </c>
      <c r="G15" s="204"/>
      <c r="H15" s="204" t="str">
        <f>IF($D15="","",VLOOKUP($D15,'Boys Si Qual Draw Prep'!$A$7:$P$70,4))</f>
        <v/>
      </c>
      <c r="I15" s="304"/>
      <c r="J15" s="221" t="str">
        <f>UPPER(IF(OR(I16="a",I16="as"),E15,IF(OR(I16="b",I16="bs"),E16,)))</f>
        <v/>
      </c>
      <c r="K15" s="229"/>
      <c r="L15" s="230"/>
      <c r="M15" s="230"/>
      <c r="N15" s="230"/>
      <c r="O15" s="230"/>
      <c r="P15" s="230"/>
      <c r="Q15" s="230"/>
      <c r="R15" s="213"/>
      <c r="T15" s="222" t="e">
        <f>#REF!</f>
        <v>#REF!</v>
      </c>
    </row>
    <row r="16" spans="1:20" s="50" customFormat="1" ht="9.6" customHeight="1" thickBot="1">
      <c r="A16" s="305" t="s">
        <v>89</v>
      </c>
      <c r="B16" s="202" t="str">
        <f>IF($D16="","",VLOOKUP($D16,'Boys Si Qual Draw Prep'!$A$7:$P$70,15))</f>
        <v/>
      </c>
      <c r="C16" s="202" t="str">
        <f>IF($D16="","",VLOOKUP($D16,'Boys Si Qual Draw Prep'!$A$7:$P$70,16))</f>
        <v/>
      </c>
      <c r="D16" s="203"/>
      <c r="E16" s="223" t="str">
        <f>UPPER(IF($D16="","",VLOOKUP($D16,'Boys Si Qual Draw Prep'!$A$7:$P$70,2)))</f>
        <v/>
      </c>
      <c r="F16" s="223" t="str">
        <f>IF($D16="","",VLOOKUP($D16,'Boys Si Qual Draw Prep'!$A$7:$P$70,3))</f>
        <v/>
      </c>
      <c r="G16" s="223"/>
      <c r="H16" s="223" t="str">
        <f>IF($D16="","",VLOOKUP($D16,'Boys Si Qual Draw Prep'!$A$7:$P$70,4))</f>
        <v/>
      </c>
      <c r="I16" s="306"/>
      <c r="J16" s="205"/>
      <c r="K16" s="220"/>
      <c r="L16" s="221" t="str">
        <f>UPPER(IF(OR(K16="a",K16="as"),J15,IF(OR(K16="b",K16="bs"),J17,)))</f>
        <v/>
      </c>
      <c r="M16" s="229"/>
      <c r="N16" s="230"/>
      <c r="O16" s="230"/>
      <c r="P16" s="230"/>
      <c r="Q16" s="230"/>
      <c r="R16" s="213"/>
      <c r="T16" s="237" t="e">
        <f>#REF!</f>
        <v>#REF!</v>
      </c>
    </row>
    <row r="17" spans="1:18" s="50" customFormat="1" ht="9.6" customHeight="1">
      <c r="A17" s="215" t="s">
        <v>90</v>
      </c>
      <c r="B17" s="202" t="str">
        <f>IF($D17="","",VLOOKUP($D17,'Boys Si Qual Draw Prep'!$A$7:$P$70,15))</f>
        <v/>
      </c>
      <c r="C17" s="202" t="str">
        <f>IF($D17="","",VLOOKUP($D17,'Boys Si Qual Draw Prep'!$A$7:$P$70,16))</f>
        <v/>
      </c>
      <c r="D17" s="203"/>
      <c r="E17" s="223" t="str">
        <f>UPPER(IF($D17="","",VLOOKUP($D17,'Boys Si Qual Draw Prep'!$A$7:$P$70,2)))</f>
        <v/>
      </c>
      <c r="F17" s="223" t="str">
        <f>IF($D17="","",VLOOKUP($D17,'Boys Si Qual Draw Prep'!$A$7:$P$70,3))</f>
        <v/>
      </c>
      <c r="G17" s="223"/>
      <c r="H17" s="223" t="str">
        <f>IF($D17="","",VLOOKUP($D17,'Boys Si Qual Draw Prep'!$A$7:$P$70,4))</f>
        <v/>
      </c>
      <c r="I17" s="304"/>
      <c r="J17" s="221" t="str">
        <f>UPPER(IF(OR(I18="a",I18="as"),E17,IF(OR(I18="b",I18="bs"),E18,)))</f>
        <v/>
      </c>
      <c r="K17" s="307"/>
      <c r="L17" s="205"/>
      <c r="M17" s="232"/>
      <c r="N17" s="230"/>
      <c r="O17" s="230"/>
      <c r="P17" s="230"/>
      <c r="Q17" s="230"/>
      <c r="R17" s="213"/>
    </row>
    <row r="18" spans="1:18" s="50" customFormat="1" ht="9.6" customHeight="1">
      <c r="A18" s="215" t="s">
        <v>91</v>
      </c>
      <c r="B18" s="202" t="str">
        <f>IF($D18="","",VLOOKUP($D18,'Boys Si Qual Draw Prep'!$A$7:$P$70,15))</f>
        <v/>
      </c>
      <c r="C18" s="202" t="str">
        <f>IF($D18="","",VLOOKUP($D18,'Boys Si Qual Draw Prep'!$A$7:$P$70,16))</f>
        <v/>
      </c>
      <c r="D18" s="203"/>
      <c r="E18" s="223" t="str">
        <f>UPPER(IF($D18="","",VLOOKUP($D18,'Boys Si Qual Draw Prep'!$A$7:$P$70,2)))</f>
        <v/>
      </c>
      <c r="F18" s="223" t="str">
        <f>IF($D18="","",VLOOKUP($D18,'Boys Si Qual Draw Prep'!$A$7:$P$70,3))</f>
        <v/>
      </c>
      <c r="G18" s="223"/>
      <c r="H18" s="223" t="str">
        <f>IF($D18="","",VLOOKUP($D18,'Boys Si Qual Draw Prep'!$A$7:$P$70,4))</f>
        <v/>
      </c>
      <c r="I18" s="306"/>
      <c r="J18" s="205"/>
      <c r="K18" s="230"/>
      <c r="L18" s="219" t="s">
        <v>15</v>
      </c>
      <c r="M18" s="228"/>
      <c r="N18" s="221" t="str">
        <f>UPPER(IF(OR(M18="a",M18="as"),L16,IF(OR(M18="b",M18="bs"),L20,)))</f>
        <v/>
      </c>
      <c r="O18" s="229"/>
      <c r="P18" s="230"/>
      <c r="Q18" s="230"/>
      <c r="R18" s="213"/>
    </row>
    <row r="19" spans="1:18" s="50" customFormat="1" ht="9.6" customHeight="1">
      <c r="A19" s="215" t="s">
        <v>92</v>
      </c>
      <c r="B19" s="202" t="str">
        <f>IF($D19="","",VLOOKUP($D19,'Boys Si Qual Draw Prep'!$A$7:$P$70,15))</f>
        <v/>
      </c>
      <c r="C19" s="202" t="str">
        <f>IF($D19="","",VLOOKUP($D19,'Boys Si Qual Draw Prep'!$A$7:$P$70,16))</f>
        <v/>
      </c>
      <c r="D19" s="203"/>
      <c r="E19" s="223" t="str">
        <f>UPPER(IF($D19="","",VLOOKUP($D19,'Boys Si Qual Draw Prep'!$A$7:$P$70,2)))</f>
        <v/>
      </c>
      <c r="F19" s="223" t="str">
        <f>IF($D19="","",VLOOKUP($D19,'Boys Si Qual Draw Prep'!$A$7:$P$70,3))</f>
        <v/>
      </c>
      <c r="G19" s="223"/>
      <c r="H19" s="223" t="str">
        <f>IF($D19="","",VLOOKUP($D19,'Boys Si Qual Draw Prep'!$A$7:$P$70,4))</f>
        <v/>
      </c>
      <c r="I19" s="304"/>
      <c r="J19" s="221" t="str">
        <f>UPPER(IF(OR(I20="a",I20="as"),E19,IF(OR(I20="b",I20="bs"),E20,)))</f>
        <v/>
      </c>
      <c r="K19" s="229"/>
      <c r="L19" s="308"/>
      <c r="M19" s="309"/>
      <c r="N19" s="205"/>
      <c r="O19" s="230"/>
      <c r="P19" s="230"/>
      <c r="Q19" s="230"/>
      <c r="R19" s="213"/>
    </row>
    <row r="20" spans="1:18" s="50" customFormat="1" ht="9.6" customHeight="1">
      <c r="A20" s="215" t="s">
        <v>93</v>
      </c>
      <c r="B20" s="202" t="str">
        <f>IF($D20="","",VLOOKUP($D20,'Boys Si Qual Draw Prep'!$A$7:$P$70,15))</f>
        <v/>
      </c>
      <c r="C20" s="202" t="str">
        <f>IF($D20="","",VLOOKUP($D20,'Boys Si Qual Draw Prep'!$A$7:$P$70,16))</f>
        <v/>
      </c>
      <c r="D20" s="203"/>
      <c r="E20" s="223" t="str">
        <f>UPPER(IF($D20="","",VLOOKUP($D20,'Boys Si Qual Draw Prep'!$A$7:$P$70,2)))</f>
        <v/>
      </c>
      <c r="F20" s="223" t="str">
        <f>IF($D20="","",VLOOKUP($D20,'Boys Si Qual Draw Prep'!$A$7:$P$70,3))</f>
        <v/>
      </c>
      <c r="G20" s="223"/>
      <c r="H20" s="223" t="str">
        <f>IF($D20="","",VLOOKUP($D20,'Boys Si Qual Draw Prep'!$A$7:$P$70,4))</f>
        <v/>
      </c>
      <c r="I20" s="306"/>
      <c r="J20" s="205"/>
      <c r="K20" s="220"/>
      <c r="L20" s="221" t="str">
        <f>UPPER(IF(OR(K20="a",K20="as"),J19,IF(OR(K20="b",K20="bs"),J21,)))</f>
        <v/>
      </c>
      <c r="M20" s="310"/>
      <c r="N20" s="230"/>
      <c r="O20" s="230"/>
      <c r="P20" s="230"/>
      <c r="Q20" s="230"/>
      <c r="R20" s="213"/>
    </row>
    <row r="21" spans="1:18" s="50" customFormat="1" ht="9.6" customHeight="1">
      <c r="A21" s="305" t="s">
        <v>94</v>
      </c>
      <c r="B21" s="202" t="str">
        <f>IF($D21="","",VLOOKUP($D21,'Boys Si Qual Draw Prep'!$A$7:$P$70,15))</f>
        <v/>
      </c>
      <c r="C21" s="202" t="str">
        <f>IF($D21="","",VLOOKUP($D21,'Boys Si Qual Draw Prep'!$A$7:$P$70,16))</f>
        <v/>
      </c>
      <c r="D21" s="203"/>
      <c r="E21" s="223" t="str">
        <f>UPPER(IF($D21="","",VLOOKUP($D21,'Boys Si Qual Draw Prep'!$A$7:$P$70,2)))</f>
        <v/>
      </c>
      <c r="F21" s="223" t="str">
        <f>IF($D21="","",VLOOKUP($D21,'Boys Si Qual Draw Prep'!$A$7:$P$70,3))</f>
        <v/>
      </c>
      <c r="G21" s="223"/>
      <c r="H21" s="223" t="str">
        <f>IF($D21="","",VLOOKUP($D21,'Boys Si Qual Draw Prep'!$A$7:$P$70,4))</f>
        <v/>
      </c>
      <c r="I21" s="304"/>
      <c r="J21" s="221" t="str">
        <f>UPPER(IF(OR(I22="a",I22="as"),E21,IF(OR(I22="b",I22="bs"),E22,)))</f>
        <v/>
      </c>
      <c r="K21" s="238"/>
      <c r="L21" s="205"/>
      <c r="M21" s="230"/>
      <c r="N21" s="230"/>
      <c r="O21" s="230"/>
      <c r="P21" s="230"/>
      <c r="Q21" s="230"/>
      <c r="R21" s="213"/>
    </row>
    <row r="22" spans="1:18" s="50" customFormat="1" ht="9.6" customHeight="1">
      <c r="A22" s="241" t="s">
        <v>95</v>
      </c>
      <c r="B22" s="202" t="str">
        <f>IF($D22="","",VLOOKUP($D22,'Boys Si Qual Draw Prep'!$A$7:$P$70,15))</f>
        <v/>
      </c>
      <c r="C22" s="202" t="str">
        <f>IF($D22="","",VLOOKUP($D22,'Boys Si Qual Draw Prep'!$A$7:$P$70,16))</f>
        <v/>
      </c>
      <c r="D22" s="203"/>
      <c r="E22" s="204" t="str">
        <f>UPPER(IF($D22="","",VLOOKUP($D22,'Boys Si Qual Draw Prep'!$A$7:$P$70,2)))</f>
        <v/>
      </c>
      <c r="F22" s="204" t="str">
        <f>IF($D22="","",VLOOKUP($D22,'Boys Si Qual Draw Prep'!$A$7:$P$70,3))</f>
        <v/>
      </c>
      <c r="G22" s="204"/>
      <c r="H22" s="204" t="str">
        <f>IF($D22="","",VLOOKUP($D22,'Boys Si Qual Draw Prep'!$A$7:$P$70,4))</f>
        <v/>
      </c>
      <c r="I22" s="306"/>
      <c r="J22" s="205"/>
      <c r="K22" s="230"/>
      <c r="L22" s="230"/>
      <c r="M22" s="311"/>
      <c r="N22" s="230"/>
      <c r="O22" s="230"/>
      <c r="P22" s="230"/>
      <c r="Q22" s="230"/>
      <c r="R22" s="213"/>
    </row>
    <row r="23" spans="1:18" s="50" customFormat="1" ht="9.6" customHeight="1">
      <c r="A23" s="200" t="s">
        <v>97</v>
      </c>
      <c r="B23" s="202" t="str">
        <f>IF($D23="","",VLOOKUP($D23,'Boys Si Qual Draw Prep'!$A$7:$P$70,15))</f>
        <v/>
      </c>
      <c r="C23" s="202" t="str">
        <f>IF($D23="","",VLOOKUP($D23,'Boys Si Qual Draw Prep'!$A$7:$P$70,16))</f>
        <v/>
      </c>
      <c r="D23" s="203"/>
      <c r="E23" s="204" t="str">
        <f>UPPER(IF($D23="","",VLOOKUP($D23,'Boys Si Qual Draw Prep'!$A$7:$P$70,2)))</f>
        <v/>
      </c>
      <c r="F23" s="204" t="str">
        <f>IF($D23="","",VLOOKUP($D23,'Boys Si Qual Draw Prep'!$A$7:$P$70,3))</f>
        <v/>
      </c>
      <c r="G23" s="204"/>
      <c r="H23" s="204" t="str">
        <f>IF($D23="","",VLOOKUP($D23,'Boys Si Qual Draw Prep'!$A$7:$P$70,4))</f>
        <v/>
      </c>
      <c r="I23" s="304"/>
      <c r="J23" s="221" t="str">
        <f>UPPER(IF(OR(I24="a",I24="as"),E23,IF(OR(I24="b",I24="bs"),E24,)))</f>
        <v/>
      </c>
      <c r="K23" s="229"/>
      <c r="L23" s="230"/>
      <c r="M23" s="230"/>
      <c r="N23" s="230"/>
      <c r="O23" s="230"/>
      <c r="P23" s="230"/>
      <c r="Q23" s="230"/>
      <c r="R23" s="213"/>
    </row>
    <row r="24" spans="1:18" s="50" customFormat="1" ht="9.6" customHeight="1">
      <c r="A24" s="305" t="s">
        <v>98</v>
      </c>
      <c r="B24" s="202" t="str">
        <f>IF($D24="","",VLOOKUP($D24,'Boys Si Qual Draw Prep'!$A$7:$P$70,15))</f>
        <v/>
      </c>
      <c r="C24" s="202" t="str">
        <f>IF($D24="","",VLOOKUP($D24,'Boys Si Qual Draw Prep'!$A$7:$P$70,16))</f>
        <v/>
      </c>
      <c r="D24" s="203"/>
      <c r="E24" s="223" t="str">
        <f>UPPER(IF($D24="","",VLOOKUP($D24,'Boys Si Qual Draw Prep'!$A$7:$P$70,2)))</f>
        <v/>
      </c>
      <c r="F24" s="223" t="str">
        <f>IF($D24="","",VLOOKUP($D24,'Boys Si Qual Draw Prep'!$A$7:$P$70,3))</f>
        <v/>
      </c>
      <c r="G24" s="223"/>
      <c r="H24" s="223" t="str">
        <f>IF($D24="","",VLOOKUP($D24,'Boys Si Qual Draw Prep'!$A$7:$P$70,4))</f>
        <v/>
      </c>
      <c r="I24" s="306"/>
      <c r="J24" s="205"/>
      <c r="K24" s="220"/>
      <c r="L24" s="221" t="str">
        <f>UPPER(IF(OR(K24="a",K24="as"),J23,IF(OR(K24="b",K24="bs"),J25,)))</f>
        <v/>
      </c>
      <c r="M24" s="229"/>
      <c r="N24" s="230"/>
      <c r="O24" s="230"/>
      <c r="P24" s="230"/>
      <c r="Q24" s="230"/>
      <c r="R24" s="213"/>
    </row>
    <row r="25" spans="1:18" s="50" customFormat="1" ht="9.6" customHeight="1">
      <c r="A25" s="215" t="s">
        <v>99</v>
      </c>
      <c r="B25" s="202" t="str">
        <f>IF($D25="","",VLOOKUP($D25,'Boys Si Qual Draw Prep'!$A$7:$P$70,15))</f>
        <v/>
      </c>
      <c r="C25" s="202" t="str">
        <f>IF($D25="","",VLOOKUP($D25,'Boys Si Qual Draw Prep'!$A$7:$P$70,16))</f>
        <v/>
      </c>
      <c r="D25" s="203"/>
      <c r="E25" s="223" t="str">
        <f>UPPER(IF($D25="","",VLOOKUP($D25,'Boys Si Qual Draw Prep'!$A$7:$P$70,2)))</f>
        <v/>
      </c>
      <c r="F25" s="223" t="str">
        <f>IF($D25="","",VLOOKUP($D25,'Boys Si Qual Draw Prep'!$A$7:$P$70,3))</f>
        <v/>
      </c>
      <c r="G25" s="223"/>
      <c r="H25" s="223" t="str">
        <f>IF($D25="","",VLOOKUP($D25,'Boys Si Qual Draw Prep'!$A$7:$P$70,4))</f>
        <v/>
      </c>
      <c r="I25" s="304"/>
      <c r="J25" s="221" t="str">
        <f>UPPER(IF(OR(I26="a",I26="as"),E25,IF(OR(I26="b",I26="bs"),E26,)))</f>
        <v/>
      </c>
      <c r="K25" s="307"/>
      <c r="L25" s="205"/>
      <c r="M25" s="232"/>
      <c r="N25" s="230"/>
      <c r="O25" s="230"/>
      <c r="P25" s="230"/>
      <c r="Q25" s="230"/>
      <c r="R25" s="213"/>
    </row>
    <row r="26" spans="1:18" s="50" customFormat="1" ht="9.6" customHeight="1">
      <c r="A26" s="215" t="s">
        <v>100</v>
      </c>
      <c r="B26" s="202" t="str">
        <f>IF($D26="","",VLOOKUP($D26,'Boys Si Qual Draw Prep'!$A$7:$P$70,15))</f>
        <v/>
      </c>
      <c r="C26" s="202" t="str">
        <f>IF($D26="","",VLOOKUP($D26,'Boys Si Qual Draw Prep'!$A$7:$P$70,16))</f>
        <v/>
      </c>
      <c r="D26" s="203"/>
      <c r="E26" s="223" t="str">
        <f>UPPER(IF($D26="","",VLOOKUP($D26,'Boys Si Qual Draw Prep'!$A$7:$P$70,2)))</f>
        <v/>
      </c>
      <c r="F26" s="223" t="str">
        <f>IF($D26="","",VLOOKUP($D26,'Boys Si Qual Draw Prep'!$A$7:$P$70,3))</f>
        <v/>
      </c>
      <c r="G26" s="223"/>
      <c r="H26" s="223" t="str">
        <f>IF($D26="","",VLOOKUP($D26,'Boys Si Qual Draw Prep'!$A$7:$P$70,4))</f>
        <v/>
      </c>
      <c r="I26" s="306"/>
      <c r="J26" s="205"/>
      <c r="K26" s="230"/>
      <c r="L26" s="219" t="s">
        <v>15</v>
      </c>
      <c r="M26" s="228"/>
      <c r="N26" s="221" t="str">
        <f>UPPER(IF(OR(M26="a",M26="as"),L24,IF(OR(M26="b",M26="bs"),L28,)))</f>
        <v/>
      </c>
      <c r="O26" s="229"/>
      <c r="P26" s="230"/>
      <c r="Q26" s="230"/>
      <c r="R26" s="213"/>
    </row>
    <row r="27" spans="1:18" s="50" customFormat="1" ht="9.6" customHeight="1">
      <c r="A27" s="215" t="s">
        <v>101</v>
      </c>
      <c r="B27" s="202" t="str">
        <f>IF($D27="","",VLOOKUP($D27,'Boys Si Qual Draw Prep'!$A$7:$P$70,15))</f>
        <v/>
      </c>
      <c r="C27" s="202" t="str">
        <f>IF($D27="","",VLOOKUP($D27,'Boys Si Qual Draw Prep'!$A$7:$P$70,16))</f>
        <v/>
      </c>
      <c r="D27" s="203"/>
      <c r="E27" s="223" t="str">
        <f>UPPER(IF($D27="","",VLOOKUP($D27,'Boys Si Qual Draw Prep'!$A$7:$P$70,2)))</f>
        <v/>
      </c>
      <c r="F27" s="223" t="str">
        <f>IF($D27="","",VLOOKUP($D27,'Boys Si Qual Draw Prep'!$A$7:$P$70,3))</f>
        <v/>
      </c>
      <c r="G27" s="223"/>
      <c r="H27" s="223" t="str">
        <f>IF($D27="","",VLOOKUP($D27,'Boys Si Qual Draw Prep'!$A$7:$P$70,4))</f>
        <v/>
      </c>
      <c r="I27" s="304"/>
      <c r="J27" s="221" t="str">
        <f>UPPER(IF(OR(I28="a",I28="as"),E27,IF(OR(I28="b",I28="bs"),E28,)))</f>
        <v/>
      </c>
      <c r="K27" s="229"/>
      <c r="L27" s="308"/>
      <c r="M27" s="309"/>
      <c r="N27" s="205"/>
      <c r="O27" s="230"/>
      <c r="P27" s="230"/>
      <c r="Q27" s="230"/>
      <c r="R27" s="213"/>
    </row>
    <row r="28" spans="1:18" s="50" customFormat="1" ht="9.6" customHeight="1">
      <c r="A28" s="215" t="s">
        <v>102</v>
      </c>
      <c r="B28" s="202" t="str">
        <f>IF($D28="","",VLOOKUP($D28,'Boys Si Qual Draw Prep'!$A$7:$P$70,15))</f>
        <v/>
      </c>
      <c r="C28" s="202" t="str">
        <f>IF($D28="","",VLOOKUP($D28,'Boys Si Qual Draw Prep'!$A$7:$P$70,16))</f>
        <v/>
      </c>
      <c r="D28" s="203"/>
      <c r="E28" s="223" t="str">
        <f>UPPER(IF($D28="","",VLOOKUP($D28,'Boys Si Qual Draw Prep'!$A$7:$P$70,2)))</f>
        <v/>
      </c>
      <c r="F28" s="223" t="str">
        <f>IF($D28="","",VLOOKUP($D28,'Boys Si Qual Draw Prep'!$A$7:$P$70,3))</f>
        <v/>
      </c>
      <c r="G28" s="223"/>
      <c r="H28" s="223" t="str">
        <f>IF($D28="","",VLOOKUP($D28,'Boys Si Qual Draw Prep'!$A$7:$P$70,4))</f>
        <v/>
      </c>
      <c r="I28" s="306"/>
      <c r="J28" s="205"/>
      <c r="K28" s="220"/>
      <c r="L28" s="221" t="str">
        <f>UPPER(IF(OR(K28="a",K28="as"),J27,IF(OR(K28="b",K28="bs"),J29,)))</f>
        <v/>
      </c>
      <c r="M28" s="310"/>
      <c r="N28" s="230"/>
      <c r="O28" s="230"/>
      <c r="P28" s="230"/>
      <c r="Q28" s="230"/>
      <c r="R28" s="213"/>
    </row>
    <row r="29" spans="1:18" s="50" customFormat="1" ht="9.6" customHeight="1">
      <c r="A29" s="305" t="s">
        <v>103</v>
      </c>
      <c r="B29" s="202" t="str">
        <f>IF($D29="","",VLOOKUP($D29,'Boys Si Qual Draw Prep'!$A$7:$P$70,15))</f>
        <v/>
      </c>
      <c r="C29" s="202" t="str">
        <f>IF($D29="","",VLOOKUP($D29,'Boys Si Qual Draw Prep'!$A$7:$P$70,16))</f>
        <v/>
      </c>
      <c r="D29" s="203"/>
      <c r="E29" s="223" t="str">
        <f>UPPER(IF($D29="","",VLOOKUP($D29,'Boys Si Qual Draw Prep'!$A$7:$P$70,2)))</f>
        <v/>
      </c>
      <c r="F29" s="223" t="str">
        <f>IF($D29="","",VLOOKUP($D29,'Boys Si Qual Draw Prep'!$A$7:$P$70,3))</f>
        <v/>
      </c>
      <c r="G29" s="223"/>
      <c r="H29" s="223" t="str">
        <f>IF($D29="","",VLOOKUP($D29,'Boys Si Qual Draw Prep'!$A$7:$P$70,4))</f>
        <v/>
      </c>
      <c r="I29" s="304"/>
      <c r="J29" s="221" t="str">
        <f>UPPER(IF(OR(I30="a",I30="as"),E29,IF(OR(I30="b",I30="bs"),E30,)))</f>
        <v/>
      </c>
      <c r="K29" s="238"/>
      <c r="L29" s="205"/>
      <c r="M29" s="230"/>
      <c r="N29" s="230"/>
      <c r="O29" s="230"/>
      <c r="P29" s="230"/>
      <c r="Q29" s="230"/>
      <c r="R29" s="213"/>
    </row>
    <row r="30" spans="1:18" s="50" customFormat="1" ht="9.6" customHeight="1">
      <c r="A30" s="241" t="s">
        <v>104</v>
      </c>
      <c r="B30" s="202" t="str">
        <f>IF($D30="","",VLOOKUP($D30,'Boys Si Qual Draw Prep'!$A$7:$P$70,15))</f>
        <v/>
      </c>
      <c r="C30" s="202" t="str">
        <f>IF($D30="","",VLOOKUP($D30,'Boys Si Qual Draw Prep'!$A$7:$P$70,16))</f>
        <v/>
      </c>
      <c r="D30" s="203"/>
      <c r="E30" s="204" t="str">
        <f>UPPER(IF($D30="","",VLOOKUP($D30,'Boys Si Qual Draw Prep'!$A$7:$P$70,2)))</f>
        <v/>
      </c>
      <c r="F30" s="204" t="str">
        <f>IF($D30="","",VLOOKUP($D30,'Boys Si Qual Draw Prep'!$A$7:$P$70,3))</f>
        <v/>
      </c>
      <c r="G30" s="204"/>
      <c r="H30" s="204" t="str">
        <f>IF($D30="","",VLOOKUP($D30,'Boys Si Qual Draw Prep'!$A$7:$P$70,4))</f>
        <v/>
      </c>
      <c r="I30" s="306"/>
      <c r="J30" s="205"/>
      <c r="K30" s="230"/>
      <c r="L30" s="230"/>
      <c r="M30" s="311"/>
      <c r="N30" s="230"/>
      <c r="O30" s="230"/>
      <c r="P30" s="230"/>
      <c r="Q30" s="230"/>
      <c r="R30" s="213"/>
    </row>
    <row r="31" spans="1:18" s="50" customFormat="1" ht="9.6" customHeight="1">
      <c r="A31" s="200" t="s">
        <v>105</v>
      </c>
      <c r="B31" s="202" t="str">
        <f>IF($D31="","",VLOOKUP($D31,'Boys Si Qual Draw Prep'!$A$7:$P$70,15))</f>
        <v/>
      </c>
      <c r="C31" s="202" t="str">
        <f>IF($D31="","",VLOOKUP($D31,'Boys Si Qual Draw Prep'!$A$7:$P$70,16))</f>
        <v/>
      </c>
      <c r="D31" s="203"/>
      <c r="E31" s="204" t="str">
        <f>UPPER(IF($D31="","",VLOOKUP($D31,'Boys Si Qual Draw Prep'!$A$7:$P$70,2)))</f>
        <v/>
      </c>
      <c r="F31" s="204" t="str">
        <f>IF($D31="","",VLOOKUP($D31,'Boys Si Qual Draw Prep'!$A$7:$P$70,3))</f>
        <v/>
      </c>
      <c r="G31" s="204"/>
      <c r="H31" s="204" t="str">
        <f>IF($D31="","",VLOOKUP($D31,'Boys Si Qual Draw Prep'!$A$7:$P$70,4))</f>
        <v/>
      </c>
      <c r="I31" s="304"/>
      <c r="J31" s="221" t="str">
        <f>UPPER(IF(OR(I32="a",I32="as"),E31,IF(OR(I32="b",I32="bs"),E32,)))</f>
        <v/>
      </c>
      <c r="K31" s="229"/>
      <c r="L31" s="230"/>
      <c r="M31" s="230"/>
      <c r="N31" s="230"/>
      <c r="O31" s="230"/>
      <c r="P31" s="230"/>
      <c r="Q31" s="230"/>
      <c r="R31" s="213"/>
    </row>
    <row r="32" spans="1:18" s="50" customFormat="1" ht="9.6" customHeight="1">
      <c r="A32" s="305" t="s">
        <v>106</v>
      </c>
      <c r="B32" s="202" t="str">
        <f>IF($D32="","",VLOOKUP($D32,'Boys Si Qual Draw Prep'!$A$7:$P$70,15))</f>
        <v/>
      </c>
      <c r="C32" s="202" t="str">
        <f>IF($D32="","",VLOOKUP($D32,'Boys Si Qual Draw Prep'!$A$7:$P$70,16))</f>
        <v/>
      </c>
      <c r="D32" s="203"/>
      <c r="E32" s="223" t="str">
        <f>UPPER(IF($D32="","",VLOOKUP($D32,'Boys Si Qual Draw Prep'!$A$7:$P$70,2)))</f>
        <v/>
      </c>
      <c r="F32" s="223" t="str">
        <f>IF($D32="","",VLOOKUP($D32,'Boys Si Qual Draw Prep'!$A$7:$P$70,3))</f>
        <v/>
      </c>
      <c r="G32" s="223"/>
      <c r="H32" s="223" t="str">
        <f>IF($D32="","",VLOOKUP($D32,'Boys Si Qual Draw Prep'!$A$7:$P$70,4))</f>
        <v/>
      </c>
      <c r="I32" s="306"/>
      <c r="J32" s="205"/>
      <c r="K32" s="220"/>
      <c r="L32" s="221" t="str">
        <f>UPPER(IF(OR(K32="a",K32="as"),J31,IF(OR(K32="b",K32="bs"),J33,)))</f>
        <v/>
      </c>
      <c r="M32" s="229"/>
      <c r="N32" s="230"/>
      <c r="O32" s="230"/>
      <c r="P32" s="230"/>
      <c r="Q32" s="230"/>
      <c r="R32" s="213"/>
    </row>
    <row r="33" spans="1:18" s="50" customFormat="1" ht="9.6" customHeight="1">
      <c r="A33" s="215" t="s">
        <v>107</v>
      </c>
      <c r="B33" s="202" t="str">
        <f>IF($D33="","",VLOOKUP($D33,'Boys Si Qual Draw Prep'!$A$7:$P$70,15))</f>
        <v/>
      </c>
      <c r="C33" s="202" t="str">
        <f>IF($D33="","",VLOOKUP($D33,'Boys Si Qual Draw Prep'!$A$7:$P$70,16))</f>
        <v/>
      </c>
      <c r="D33" s="203"/>
      <c r="E33" s="223" t="str">
        <f>UPPER(IF($D33="","",VLOOKUP($D33,'Boys Si Qual Draw Prep'!$A$7:$P$70,2)))</f>
        <v/>
      </c>
      <c r="F33" s="223" t="str">
        <f>IF($D33="","",VLOOKUP($D33,'Boys Si Qual Draw Prep'!$A$7:$P$70,3))</f>
        <v/>
      </c>
      <c r="G33" s="223"/>
      <c r="H33" s="223" t="str">
        <f>IF($D33="","",VLOOKUP($D33,'Boys Si Qual Draw Prep'!$A$7:$P$70,4))</f>
        <v/>
      </c>
      <c r="I33" s="304"/>
      <c r="J33" s="221" t="str">
        <f>UPPER(IF(OR(I34="a",I34="as"),E33,IF(OR(I34="b",I34="bs"),E34,)))</f>
        <v/>
      </c>
      <c r="K33" s="307"/>
      <c r="L33" s="205"/>
      <c r="M33" s="232"/>
      <c r="N33" s="230"/>
      <c r="O33" s="230"/>
      <c r="P33" s="230"/>
      <c r="Q33" s="230"/>
      <c r="R33" s="213"/>
    </row>
    <row r="34" spans="1:18" s="50" customFormat="1" ht="9.6" customHeight="1">
      <c r="A34" s="215" t="s">
        <v>108</v>
      </c>
      <c r="B34" s="202" t="str">
        <f>IF($D34="","",VLOOKUP($D34,'Boys Si Qual Draw Prep'!$A$7:$P$70,15))</f>
        <v/>
      </c>
      <c r="C34" s="202" t="str">
        <f>IF($D34="","",VLOOKUP($D34,'Boys Si Qual Draw Prep'!$A$7:$P$70,16))</f>
        <v/>
      </c>
      <c r="D34" s="203"/>
      <c r="E34" s="223" t="str">
        <f>UPPER(IF($D34="","",VLOOKUP($D34,'Boys Si Qual Draw Prep'!$A$7:$P$70,2)))</f>
        <v/>
      </c>
      <c r="F34" s="223" t="str">
        <f>IF($D34="","",VLOOKUP($D34,'Boys Si Qual Draw Prep'!$A$7:$P$70,3))</f>
        <v/>
      </c>
      <c r="G34" s="223"/>
      <c r="H34" s="223" t="str">
        <f>IF($D34="","",VLOOKUP($D34,'Boys Si Qual Draw Prep'!$A$7:$P$70,4))</f>
        <v/>
      </c>
      <c r="I34" s="306"/>
      <c r="J34" s="205"/>
      <c r="K34" s="230"/>
      <c r="L34" s="219" t="s">
        <v>15</v>
      </c>
      <c r="M34" s="228"/>
      <c r="N34" s="221" t="str">
        <f>UPPER(IF(OR(M34="a",M34="as"),L32,IF(OR(M34="b",M34="bs"),L36,)))</f>
        <v/>
      </c>
      <c r="O34" s="229"/>
      <c r="P34" s="230"/>
      <c r="Q34" s="230"/>
      <c r="R34" s="213"/>
    </row>
    <row r="35" spans="1:18" s="50" customFormat="1" ht="9.6" customHeight="1">
      <c r="A35" s="215" t="s">
        <v>109</v>
      </c>
      <c r="B35" s="202" t="str">
        <f>IF($D35="","",VLOOKUP($D35,'Boys Si Qual Draw Prep'!$A$7:$P$70,15))</f>
        <v/>
      </c>
      <c r="C35" s="202" t="str">
        <f>IF($D35="","",VLOOKUP($D35,'Boys Si Qual Draw Prep'!$A$7:$P$70,16))</f>
        <v/>
      </c>
      <c r="D35" s="203"/>
      <c r="E35" s="223" t="str">
        <f>UPPER(IF($D35="","",VLOOKUP($D35,'Boys Si Qual Draw Prep'!$A$7:$P$70,2)))</f>
        <v/>
      </c>
      <c r="F35" s="223" t="str">
        <f>IF($D35="","",VLOOKUP($D35,'Boys Si Qual Draw Prep'!$A$7:$P$70,3))</f>
        <v/>
      </c>
      <c r="G35" s="223"/>
      <c r="H35" s="223" t="str">
        <f>IF($D35="","",VLOOKUP($D35,'Boys Si Qual Draw Prep'!$A$7:$P$70,4))</f>
        <v/>
      </c>
      <c r="I35" s="304"/>
      <c r="J35" s="221" t="str">
        <f>UPPER(IF(OR(I36="a",I36="as"),E35,IF(OR(I36="b",I36="bs"),E36,)))</f>
        <v/>
      </c>
      <c r="K35" s="229"/>
      <c r="L35" s="308"/>
      <c r="M35" s="309"/>
      <c r="N35" s="205"/>
      <c r="O35" s="230"/>
      <c r="P35" s="230"/>
      <c r="Q35" s="230"/>
      <c r="R35" s="213"/>
    </row>
    <row r="36" spans="1:18" s="50" customFormat="1" ht="9.6" customHeight="1">
      <c r="A36" s="215" t="s">
        <v>110</v>
      </c>
      <c r="B36" s="202" t="str">
        <f>IF($D36="","",VLOOKUP($D36,'Boys Si Qual Draw Prep'!$A$7:$P$70,15))</f>
        <v/>
      </c>
      <c r="C36" s="202" t="str">
        <f>IF($D36="","",VLOOKUP($D36,'Boys Si Qual Draw Prep'!$A$7:$P$70,16))</f>
        <v/>
      </c>
      <c r="D36" s="203"/>
      <c r="E36" s="223" t="str">
        <f>UPPER(IF($D36="","",VLOOKUP($D36,'Boys Si Qual Draw Prep'!$A$7:$P$70,2)))</f>
        <v/>
      </c>
      <c r="F36" s="223" t="str">
        <f>IF($D36="","",VLOOKUP($D36,'Boys Si Qual Draw Prep'!$A$7:$P$70,3))</f>
        <v/>
      </c>
      <c r="G36" s="223"/>
      <c r="H36" s="223" t="str">
        <f>IF($D36="","",VLOOKUP($D36,'Boys Si Qual Draw Prep'!$A$7:$P$70,4))</f>
        <v/>
      </c>
      <c r="I36" s="306"/>
      <c r="J36" s="205"/>
      <c r="K36" s="220"/>
      <c r="L36" s="221" t="str">
        <f>UPPER(IF(OR(K36="a",K36="as"),J35,IF(OR(K36="b",K36="bs"),J37,)))</f>
        <v/>
      </c>
      <c r="M36" s="310"/>
      <c r="N36" s="230"/>
      <c r="O36" s="230"/>
      <c r="P36" s="230"/>
      <c r="Q36" s="230"/>
      <c r="R36" s="213"/>
    </row>
    <row r="37" spans="1:18" s="50" customFormat="1" ht="9.6" customHeight="1">
      <c r="A37" s="305" t="s">
        <v>111</v>
      </c>
      <c r="B37" s="202" t="str">
        <f>IF($D37="","",VLOOKUP($D37,'Boys Si Qual Draw Prep'!$A$7:$P$70,15))</f>
        <v/>
      </c>
      <c r="C37" s="202" t="str">
        <f>IF($D37="","",VLOOKUP($D37,'Boys Si Qual Draw Prep'!$A$7:$P$70,16))</f>
        <v/>
      </c>
      <c r="D37" s="203"/>
      <c r="E37" s="223" t="str">
        <f>UPPER(IF($D37="","",VLOOKUP($D37,'Boys Si Qual Draw Prep'!$A$7:$P$70,2)))</f>
        <v/>
      </c>
      <c r="F37" s="223" t="str">
        <f>IF($D37="","",VLOOKUP($D37,'Boys Si Qual Draw Prep'!$A$7:$P$70,3))</f>
        <v/>
      </c>
      <c r="G37" s="223"/>
      <c r="H37" s="223" t="str">
        <f>IF($D37="","",VLOOKUP($D37,'Boys Si Qual Draw Prep'!$A$7:$P$70,4))</f>
        <v/>
      </c>
      <c r="I37" s="304"/>
      <c r="J37" s="221" t="str">
        <f>UPPER(IF(OR(I38="a",I38="as"),E37,IF(OR(I38="b",I38="bs"),E38,)))</f>
        <v/>
      </c>
      <c r="K37" s="238"/>
      <c r="L37" s="205"/>
      <c r="M37" s="230"/>
      <c r="N37" s="230"/>
      <c r="O37" s="230"/>
      <c r="P37" s="230"/>
      <c r="Q37" s="230"/>
      <c r="R37" s="213"/>
    </row>
    <row r="38" spans="1:18" s="50" customFormat="1" ht="9.6" customHeight="1">
      <c r="A38" s="241" t="s">
        <v>112</v>
      </c>
      <c r="B38" s="202" t="str">
        <f>IF($D38="","",VLOOKUP($D38,'Boys Si Qual Draw Prep'!$A$7:$P$70,15))</f>
        <v/>
      </c>
      <c r="C38" s="202" t="str">
        <f>IF($D38="","",VLOOKUP($D38,'Boys Si Qual Draw Prep'!$A$7:$P$70,16))</f>
        <v/>
      </c>
      <c r="D38" s="203"/>
      <c r="E38" s="204" t="str">
        <f>UPPER(IF($D38="","",VLOOKUP($D38,'Boys Si Qual Draw Prep'!$A$7:$P$70,2)))</f>
        <v/>
      </c>
      <c r="F38" s="204" t="str">
        <f>IF($D38="","",VLOOKUP($D38,'Boys Si Qual Draw Prep'!$A$7:$P$70,3))</f>
        <v/>
      </c>
      <c r="G38" s="204"/>
      <c r="H38" s="204" t="str">
        <f>IF($D38="","",VLOOKUP($D38,'Boys Si Qual Draw Prep'!$A$7:$P$70,4))</f>
        <v/>
      </c>
      <c r="I38" s="306"/>
      <c r="J38" s="205"/>
      <c r="K38" s="230"/>
      <c r="L38" s="230"/>
      <c r="M38" s="311"/>
      <c r="N38" s="230"/>
      <c r="O38" s="230"/>
      <c r="P38" s="230"/>
      <c r="Q38" s="230"/>
      <c r="R38" s="213"/>
    </row>
    <row r="39" spans="1:18" s="50" customFormat="1" ht="9.6" customHeight="1">
      <c r="A39" s="200" t="s">
        <v>113</v>
      </c>
      <c r="B39" s="202" t="str">
        <f>IF($D39="","",VLOOKUP($D39,'Boys Si Qual Draw Prep'!$A$7:$P$70,15))</f>
        <v/>
      </c>
      <c r="C39" s="202" t="str">
        <f>IF($D39="","",VLOOKUP($D39,'Boys Si Qual Draw Prep'!$A$7:$P$70,16))</f>
        <v/>
      </c>
      <c r="D39" s="203"/>
      <c r="E39" s="204" t="str">
        <f>UPPER(IF($D39="","",VLOOKUP($D39,'Boys Si Qual Draw Prep'!$A$7:$P$70,2)))</f>
        <v/>
      </c>
      <c r="F39" s="204" t="str">
        <f>IF($D39="","",VLOOKUP($D39,'Boys Si Qual Draw Prep'!$A$7:$P$70,3))</f>
        <v/>
      </c>
      <c r="G39" s="204"/>
      <c r="H39" s="204" t="str">
        <f>IF($D39="","",VLOOKUP($D39,'Boys Si Qual Draw Prep'!$A$7:$P$70,4))</f>
        <v/>
      </c>
      <c r="I39" s="304"/>
      <c r="J39" s="221" t="str">
        <f>UPPER(IF(OR(I40="a",I40="as"),E39,IF(OR(I40="b",I40="bs"),E40,)))</f>
        <v/>
      </c>
      <c r="K39" s="229"/>
      <c r="L39" s="230"/>
      <c r="M39" s="230"/>
      <c r="N39" s="230"/>
      <c r="O39" s="230"/>
      <c r="P39" s="230"/>
      <c r="Q39" s="230"/>
      <c r="R39" s="213"/>
    </row>
    <row r="40" spans="1:18" s="50" customFormat="1" ht="9.6" customHeight="1">
      <c r="A40" s="305" t="s">
        <v>114</v>
      </c>
      <c r="B40" s="202" t="str">
        <f>IF($D40="","",VLOOKUP($D40,'Boys Si Qual Draw Prep'!$A$7:$P$70,15))</f>
        <v/>
      </c>
      <c r="C40" s="202" t="str">
        <f>IF($D40="","",VLOOKUP($D40,'Boys Si Qual Draw Prep'!$A$7:$P$70,16))</f>
        <v/>
      </c>
      <c r="D40" s="203"/>
      <c r="E40" s="223" t="str">
        <f>UPPER(IF($D40="","",VLOOKUP($D40,'Boys Si Qual Draw Prep'!$A$7:$P$70,2)))</f>
        <v/>
      </c>
      <c r="F40" s="223" t="str">
        <f>IF($D40="","",VLOOKUP($D40,'Boys Si Qual Draw Prep'!$A$7:$P$70,3))</f>
        <v/>
      </c>
      <c r="G40" s="223"/>
      <c r="H40" s="223" t="str">
        <f>IF($D40="","",VLOOKUP($D40,'Boys Si Qual Draw Prep'!$A$7:$P$70,4))</f>
        <v/>
      </c>
      <c r="I40" s="306"/>
      <c r="J40" s="205"/>
      <c r="K40" s="220"/>
      <c r="L40" s="221" t="str">
        <f>UPPER(IF(OR(K40="a",K40="as"),J39,IF(OR(K40="b",K40="bs"),J41,)))</f>
        <v/>
      </c>
      <c r="M40" s="229"/>
      <c r="N40" s="230"/>
      <c r="O40" s="230"/>
      <c r="P40" s="230"/>
      <c r="Q40" s="230"/>
      <c r="R40" s="213"/>
    </row>
    <row r="41" spans="1:18" s="50" customFormat="1" ht="9.6" customHeight="1">
      <c r="A41" s="215" t="s">
        <v>115</v>
      </c>
      <c r="B41" s="202" t="str">
        <f>IF($D41="","",VLOOKUP($D41,'Boys Si Qual Draw Prep'!$A$7:$P$70,15))</f>
        <v/>
      </c>
      <c r="C41" s="202" t="str">
        <f>IF($D41="","",VLOOKUP($D41,'Boys Si Qual Draw Prep'!$A$7:$P$70,16))</f>
        <v/>
      </c>
      <c r="D41" s="203"/>
      <c r="E41" s="223" t="str">
        <f>UPPER(IF($D41="","",VLOOKUP($D41,'Boys Si Qual Draw Prep'!$A$7:$P$70,2)))</f>
        <v/>
      </c>
      <c r="F41" s="223" t="str">
        <f>IF($D41="","",VLOOKUP($D41,'Boys Si Qual Draw Prep'!$A$7:$P$70,3))</f>
        <v/>
      </c>
      <c r="G41" s="223"/>
      <c r="H41" s="223" t="str">
        <f>IF($D41="","",VLOOKUP($D41,'Boys Si Qual Draw Prep'!$A$7:$P$70,4))</f>
        <v/>
      </c>
      <c r="I41" s="304"/>
      <c r="J41" s="221" t="str">
        <f>UPPER(IF(OR(I42="a",I42="as"),E41,IF(OR(I42="b",I42="bs"),E42,)))</f>
        <v/>
      </c>
      <c r="K41" s="307"/>
      <c r="L41" s="205"/>
      <c r="M41" s="232"/>
      <c r="N41" s="230"/>
      <c r="O41" s="230"/>
      <c r="P41" s="230"/>
      <c r="Q41" s="230"/>
      <c r="R41" s="213"/>
    </row>
    <row r="42" spans="1:18" s="50" customFormat="1" ht="9.6" customHeight="1">
      <c r="A42" s="215" t="s">
        <v>116</v>
      </c>
      <c r="B42" s="202" t="str">
        <f>IF($D42="","",VLOOKUP($D42,'Boys Si Qual Draw Prep'!$A$7:$P$70,15))</f>
        <v/>
      </c>
      <c r="C42" s="202" t="str">
        <f>IF($D42="","",VLOOKUP($D42,'Boys Si Qual Draw Prep'!$A$7:$P$70,16))</f>
        <v/>
      </c>
      <c r="D42" s="203"/>
      <c r="E42" s="223" t="str">
        <f>UPPER(IF($D42="","",VLOOKUP($D42,'Boys Si Qual Draw Prep'!$A$7:$P$70,2)))</f>
        <v/>
      </c>
      <c r="F42" s="223" t="str">
        <f>IF($D42="","",VLOOKUP($D42,'Boys Si Qual Draw Prep'!$A$7:$P$70,3))</f>
        <v/>
      </c>
      <c r="G42" s="223"/>
      <c r="H42" s="223" t="str">
        <f>IF($D42="","",VLOOKUP($D42,'Boys Si Qual Draw Prep'!$A$7:$P$70,4))</f>
        <v/>
      </c>
      <c r="I42" s="306"/>
      <c r="J42" s="205"/>
      <c r="K42" s="230"/>
      <c r="L42" s="219" t="s">
        <v>15</v>
      </c>
      <c r="M42" s="228"/>
      <c r="N42" s="221" t="str">
        <f>UPPER(IF(OR(M42="a",M42="as"),L40,IF(OR(M42="b",M42="bs"),L44,)))</f>
        <v/>
      </c>
      <c r="O42" s="229"/>
      <c r="P42" s="230"/>
      <c r="Q42" s="230"/>
      <c r="R42" s="213"/>
    </row>
    <row r="43" spans="1:18" s="50" customFormat="1" ht="9.6" customHeight="1">
      <c r="A43" s="215" t="s">
        <v>117</v>
      </c>
      <c r="B43" s="202" t="str">
        <f>IF($D43="","",VLOOKUP($D43,'Boys Si Qual Draw Prep'!$A$7:$P$70,15))</f>
        <v/>
      </c>
      <c r="C43" s="202" t="str">
        <f>IF($D43="","",VLOOKUP($D43,'Boys Si Qual Draw Prep'!$A$7:$P$70,16))</f>
        <v/>
      </c>
      <c r="D43" s="203"/>
      <c r="E43" s="223" t="str">
        <f>UPPER(IF($D43="","",VLOOKUP($D43,'Boys Si Qual Draw Prep'!$A$7:$P$70,2)))</f>
        <v/>
      </c>
      <c r="F43" s="223" t="str">
        <f>IF($D43="","",VLOOKUP($D43,'Boys Si Qual Draw Prep'!$A$7:$P$70,3))</f>
        <v/>
      </c>
      <c r="G43" s="223"/>
      <c r="H43" s="223" t="str">
        <f>IF($D43="","",VLOOKUP($D43,'Boys Si Qual Draw Prep'!$A$7:$P$70,4))</f>
        <v/>
      </c>
      <c r="I43" s="304"/>
      <c r="J43" s="221" t="str">
        <f>UPPER(IF(OR(I44="a",I44="as"),E43,IF(OR(I44="b",I44="bs"),E44,)))</f>
        <v/>
      </c>
      <c r="K43" s="229"/>
      <c r="L43" s="308"/>
      <c r="M43" s="309"/>
      <c r="N43" s="205"/>
      <c r="O43" s="230"/>
      <c r="P43" s="230"/>
      <c r="Q43" s="230"/>
      <c r="R43" s="213"/>
    </row>
    <row r="44" spans="1:18" s="50" customFormat="1" ht="9.6" customHeight="1">
      <c r="A44" s="215" t="s">
        <v>118</v>
      </c>
      <c r="B44" s="202" t="str">
        <f>IF($D44="","",VLOOKUP($D44,'Boys Si Qual Draw Prep'!$A$7:$P$70,15))</f>
        <v/>
      </c>
      <c r="C44" s="202" t="str">
        <f>IF($D44="","",VLOOKUP($D44,'Boys Si Qual Draw Prep'!$A$7:$P$70,16))</f>
        <v/>
      </c>
      <c r="D44" s="203"/>
      <c r="E44" s="223" t="str">
        <f>UPPER(IF($D44="","",VLOOKUP($D44,'Boys Si Qual Draw Prep'!$A$7:$P$70,2)))</f>
        <v/>
      </c>
      <c r="F44" s="223" t="str">
        <f>IF($D44="","",VLOOKUP($D44,'Boys Si Qual Draw Prep'!$A$7:$P$70,3))</f>
        <v/>
      </c>
      <c r="G44" s="223"/>
      <c r="H44" s="223" t="str">
        <f>IF($D44="","",VLOOKUP($D44,'Boys Si Qual Draw Prep'!$A$7:$P$70,4))</f>
        <v/>
      </c>
      <c r="I44" s="306"/>
      <c r="J44" s="205"/>
      <c r="K44" s="220"/>
      <c r="L44" s="221" t="str">
        <f>UPPER(IF(OR(K44="a",K44="as"),J43,IF(OR(K44="b",K44="bs"),J45,)))</f>
        <v/>
      </c>
      <c r="M44" s="310"/>
      <c r="N44" s="230"/>
      <c r="O44" s="230"/>
      <c r="P44" s="230"/>
      <c r="Q44" s="230"/>
      <c r="R44" s="213"/>
    </row>
    <row r="45" spans="1:18" s="50" customFormat="1" ht="9.6" customHeight="1">
      <c r="A45" s="305" t="s">
        <v>119</v>
      </c>
      <c r="B45" s="202" t="str">
        <f>IF($D45="","",VLOOKUP($D45,'Boys Si Qual Draw Prep'!$A$7:$P$70,15))</f>
        <v/>
      </c>
      <c r="C45" s="202" t="str">
        <f>IF($D45="","",VLOOKUP($D45,'Boys Si Qual Draw Prep'!$A$7:$P$70,16))</f>
        <v/>
      </c>
      <c r="D45" s="203"/>
      <c r="E45" s="223" t="str">
        <f>UPPER(IF($D45="","",VLOOKUP($D45,'Boys Si Qual Draw Prep'!$A$7:$P$70,2)))</f>
        <v/>
      </c>
      <c r="F45" s="223" t="str">
        <f>IF($D45="","",VLOOKUP($D45,'Boys Si Qual Draw Prep'!$A$7:$P$70,3))</f>
        <v/>
      </c>
      <c r="G45" s="223"/>
      <c r="H45" s="223" t="str">
        <f>IF($D45="","",VLOOKUP($D45,'Boys Si Qual Draw Prep'!$A$7:$P$70,4))</f>
        <v/>
      </c>
      <c r="I45" s="304"/>
      <c r="J45" s="221" t="str">
        <f>UPPER(IF(OR(I46="a",I46="as"),E45,IF(OR(I46="b",I46="bs"),E46,)))</f>
        <v/>
      </c>
      <c r="K45" s="238"/>
      <c r="L45" s="205"/>
      <c r="M45" s="230"/>
      <c r="N45" s="230"/>
      <c r="O45" s="230"/>
      <c r="P45" s="230"/>
      <c r="Q45" s="230"/>
      <c r="R45" s="213"/>
    </row>
    <row r="46" spans="1:18" s="50" customFormat="1" ht="9.6" customHeight="1">
      <c r="A46" s="241" t="s">
        <v>120</v>
      </c>
      <c r="B46" s="202" t="str">
        <f>IF($D46="","",VLOOKUP($D46,'Boys Si Qual Draw Prep'!$A$7:$P$70,15))</f>
        <v/>
      </c>
      <c r="C46" s="202" t="str">
        <f>IF($D46="","",VLOOKUP($D46,'Boys Si Qual Draw Prep'!$A$7:$P$70,16))</f>
        <v/>
      </c>
      <c r="D46" s="203"/>
      <c r="E46" s="204" t="str">
        <f>UPPER(IF($D46="","",VLOOKUP($D46,'Boys Si Qual Draw Prep'!$A$7:$P$70,2)))</f>
        <v/>
      </c>
      <c r="F46" s="204" t="str">
        <f>IF($D46="","",VLOOKUP($D46,'Boys Si Qual Draw Prep'!$A$7:$P$70,3))</f>
        <v/>
      </c>
      <c r="G46" s="204"/>
      <c r="H46" s="204" t="str">
        <f>IF($D46="","",VLOOKUP($D46,'Boys Si Qual Draw Prep'!$A$7:$P$70,4))</f>
        <v/>
      </c>
      <c r="I46" s="306"/>
      <c r="J46" s="205"/>
      <c r="K46" s="230"/>
      <c r="L46" s="230"/>
      <c r="M46" s="311"/>
      <c r="N46" s="230"/>
      <c r="O46" s="230"/>
      <c r="P46" s="230"/>
      <c r="Q46" s="230"/>
      <c r="R46" s="213"/>
    </row>
    <row r="47" spans="1:18" s="50" customFormat="1" ht="9.6" customHeight="1">
      <c r="A47" s="200" t="s">
        <v>121</v>
      </c>
      <c r="B47" s="202" t="str">
        <f>IF($D47="","",VLOOKUP($D47,'Boys Si Qual Draw Prep'!$A$7:$P$70,15))</f>
        <v/>
      </c>
      <c r="C47" s="202" t="str">
        <f>IF($D47="","",VLOOKUP($D47,'Boys Si Qual Draw Prep'!$A$7:$P$70,16))</f>
        <v/>
      </c>
      <c r="D47" s="203"/>
      <c r="E47" s="204" t="str">
        <f>UPPER(IF($D47="","",VLOOKUP($D47,'Boys Si Qual Draw Prep'!$A$7:$P$70,2)))</f>
        <v/>
      </c>
      <c r="F47" s="204" t="str">
        <f>IF($D47="","",VLOOKUP($D47,'Boys Si Qual Draw Prep'!$A$7:$P$70,3))</f>
        <v/>
      </c>
      <c r="G47" s="204"/>
      <c r="H47" s="204" t="str">
        <f>IF($D47="","",VLOOKUP($D47,'Boys Si Qual Draw Prep'!$A$7:$P$70,4))</f>
        <v/>
      </c>
      <c r="I47" s="304"/>
      <c r="J47" s="221" t="str">
        <f>UPPER(IF(OR(I48="a",I48="as"),E47,IF(OR(I48="b",I48="bs"),E48,)))</f>
        <v/>
      </c>
      <c r="K47" s="229"/>
      <c r="L47" s="230"/>
      <c r="M47" s="230"/>
      <c r="N47" s="230"/>
      <c r="O47" s="230"/>
      <c r="P47" s="230"/>
      <c r="Q47" s="230"/>
      <c r="R47" s="213"/>
    </row>
    <row r="48" spans="1:18" s="50" customFormat="1" ht="9.6" customHeight="1">
      <c r="A48" s="305" t="s">
        <v>122</v>
      </c>
      <c r="B48" s="202" t="str">
        <f>IF($D48="","",VLOOKUP($D48,'Boys Si Qual Draw Prep'!$A$7:$P$70,15))</f>
        <v/>
      </c>
      <c r="C48" s="202" t="str">
        <f>IF($D48="","",VLOOKUP($D48,'Boys Si Qual Draw Prep'!$A$7:$P$70,16))</f>
        <v/>
      </c>
      <c r="D48" s="203"/>
      <c r="E48" s="223" t="str">
        <f>UPPER(IF($D48="","",VLOOKUP($D48,'Boys Si Qual Draw Prep'!$A$7:$P$70,2)))</f>
        <v/>
      </c>
      <c r="F48" s="223" t="str">
        <f>IF($D48="","",VLOOKUP($D48,'Boys Si Qual Draw Prep'!$A$7:$P$70,3))</f>
        <v/>
      </c>
      <c r="G48" s="223"/>
      <c r="H48" s="223" t="str">
        <f>IF($D48="","",VLOOKUP($D48,'Boys Si Qual Draw Prep'!$A$7:$P$70,4))</f>
        <v/>
      </c>
      <c r="I48" s="306"/>
      <c r="J48" s="205"/>
      <c r="K48" s="220"/>
      <c r="L48" s="221" t="str">
        <f>UPPER(IF(OR(K48="a",K48="as"),J47,IF(OR(K48="b",K48="bs"),J49,)))</f>
        <v/>
      </c>
      <c r="M48" s="229"/>
      <c r="N48" s="230"/>
      <c r="O48" s="230"/>
      <c r="P48" s="230"/>
      <c r="Q48" s="230"/>
      <c r="R48" s="213"/>
    </row>
    <row r="49" spans="1:18" s="50" customFormat="1" ht="9.6" customHeight="1">
      <c r="A49" s="215" t="s">
        <v>123</v>
      </c>
      <c r="B49" s="202" t="str">
        <f>IF($D49="","",VLOOKUP($D49,'Boys Si Qual Draw Prep'!$A$7:$P$70,15))</f>
        <v/>
      </c>
      <c r="C49" s="202" t="str">
        <f>IF($D49="","",VLOOKUP($D49,'Boys Si Qual Draw Prep'!$A$7:$P$70,16))</f>
        <v/>
      </c>
      <c r="D49" s="203"/>
      <c r="E49" s="223" t="str">
        <f>UPPER(IF($D49="","",VLOOKUP($D49,'Boys Si Qual Draw Prep'!$A$7:$P$70,2)))</f>
        <v/>
      </c>
      <c r="F49" s="223" t="str">
        <f>IF($D49="","",VLOOKUP($D49,'Boys Si Qual Draw Prep'!$A$7:$P$70,3))</f>
        <v/>
      </c>
      <c r="G49" s="223"/>
      <c r="H49" s="223" t="str">
        <f>IF($D49="","",VLOOKUP($D49,'Boys Si Qual Draw Prep'!$A$7:$P$70,4))</f>
        <v/>
      </c>
      <c r="I49" s="304"/>
      <c r="J49" s="221" t="str">
        <f>UPPER(IF(OR(I50="a",I50="as"),E49,IF(OR(I50="b",I50="bs"),E50,)))</f>
        <v/>
      </c>
      <c r="K49" s="307"/>
      <c r="L49" s="205"/>
      <c r="M49" s="232"/>
      <c r="N49" s="230"/>
      <c r="O49" s="230"/>
      <c r="P49" s="230"/>
      <c r="Q49" s="230"/>
      <c r="R49" s="213"/>
    </row>
    <row r="50" spans="1:18" s="50" customFormat="1" ht="9.6" customHeight="1">
      <c r="A50" s="215" t="s">
        <v>124</v>
      </c>
      <c r="B50" s="202" t="str">
        <f>IF($D50="","",VLOOKUP($D50,'Boys Si Qual Draw Prep'!$A$7:$P$70,15))</f>
        <v/>
      </c>
      <c r="C50" s="202" t="str">
        <f>IF($D50="","",VLOOKUP($D50,'Boys Si Qual Draw Prep'!$A$7:$P$70,16))</f>
        <v/>
      </c>
      <c r="D50" s="203"/>
      <c r="E50" s="223" t="str">
        <f>UPPER(IF($D50="","",VLOOKUP($D50,'Boys Si Qual Draw Prep'!$A$7:$P$70,2)))</f>
        <v/>
      </c>
      <c r="F50" s="223" t="str">
        <f>IF($D50="","",VLOOKUP($D50,'Boys Si Qual Draw Prep'!$A$7:$P$70,3))</f>
        <v/>
      </c>
      <c r="G50" s="223"/>
      <c r="H50" s="223" t="str">
        <f>IF($D50="","",VLOOKUP($D50,'Boys Si Qual Draw Prep'!$A$7:$P$70,4))</f>
        <v/>
      </c>
      <c r="I50" s="306"/>
      <c r="J50" s="205"/>
      <c r="K50" s="230"/>
      <c r="L50" s="219" t="s">
        <v>15</v>
      </c>
      <c r="M50" s="228"/>
      <c r="N50" s="221" t="str">
        <f>UPPER(IF(OR(M50="a",M50="as"),L48,IF(OR(M50="b",M50="bs"),L52,)))</f>
        <v/>
      </c>
      <c r="O50" s="229"/>
      <c r="P50" s="230"/>
      <c r="Q50" s="230"/>
      <c r="R50" s="213"/>
    </row>
    <row r="51" spans="1:18" s="50" customFormat="1" ht="9.6" customHeight="1">
      <c r="A51" s="215" t="s">
        <v>125</v>
      </c>
      <c r="B51" s="202" t="str">
        <f>IF($D51="","",VLOOKUP($D51,'Boys Si Qual Draw Prep'!$A$7:$P$70,15))</f>
        <v/>
      </c>
      <c r="C51" s="202" t="str">
        <f>IF($D51="","",VLOOKUP($D51,'Boys Si Qual Draw Prep'!$A$7:$P$70,16))</f>
        <v/>
      </c>
      <c r="D51" s="203"/>
      <c r="E51" s="223" t="str">
        <f>UPPER(IF($D51="","",VLOOKUP($D51,'Boys Si Qual Draw Prep'!$A$7:$P$70,2)))</f>
        <v/>
      </c>
      <c r="F51" s="223" t="str">
        <f>IF($D51="","",VLOOKUP($D51,'Boys Si Qual Draw Prep'!$A$7:$P$70,3))</f>
        <v/>
      </c>
      <c r="G51" s="223"/>
      <c r="H51" s="223" t="str">
        <f>IF($D51="","",VLOOKUP($D51,'Boys Si Qual Draw Prep'!$A$7:$P$70,4))</f>
        <v/>
      </c>
      <c r="I51" s="304"/>
      <c r="J51" s="221" t="str">
        <f>UPPER(IF(OR(I52="a",I52="as"),E51,IF(OR(I52="b",I52="bs"),E52,)))</f>
        <v/>
      </c>
      <c r="K51" s="229"/>
      <c r="L51" s="308"/>
      <c r="M51" s="309"/>
      <c r="N51" s="205"/>
      <c r="O51" s="230"/>
      <c r="P51" s="230"/>
      <c r="Q51" s="230"/>
      <c r="R51" s="213"/>
    </row>
    <row r="52" spans="1:18" s="50" customFormat="1" ht="9.6" customHeight="1">
      <c r="A52" s="215" t="s">
        <v>126</v>
      </c>
      <c r="B52" s="202" t="str">
        <f>IF($D52="","",VLOOKUP($D52,'Boys Si Qual Draw Prep'!$A$7:$P$70,15))</f>
        <v/>
      </c>
      <c r="C52" s="202" t="str">
        <f>IF($D52="","",VLOOKUP($D52,'Boys Si Qual Draw Prep'!$A$7:$P$70,16))</f>
        <v/>
      </c>
      <c r="D52" s="203"/>
      <c r="E52" s="223" t="str">
        <f>UPPER(IF($D52="","",VLOOKUP($D52,'Boys Si Qual Draw Prep'!$A$7:$P$70,2)))</f>
        <v/>
      </c>
      <c r="F52" s="223" t="str">
        <f>IF($D52="","",VLOOKUP($D52,'Boys Si Qual Draw Prep'!$A$7:$P$70,3))</f>
        <v/>
      </c>
      <c r="G52" s="223"/>
      <c r="H52" s="223" t="str">
        <f>IF($D52="","",VLOOKUP($D52,'Boys Si Qual Draw Prep'!$A$7:$P$70,4))</f>
        <v/>
      </c>
      <c r="I52" s="306"/>
      <c r="J52" s="205"/>
      <c r="K52" s="220"/>
      <c r="L52" s="221" t="str">
        <f>UPPER(IF(OR(K52="a",K52="as"),J51,IF(OR(K52="b",K52="bs"),J53,)))</f>
        <v/>
      </c>
      <c r="M52" s="310"/>
      <c r="N52" s="230"/>
      <c r="O52" s="230"/>
      <c r="P52" s="230"/>
      <c r="Q52" s="230"/>
      <c r="R52" s="213"/>
    </row>
    <row r="53" spans="1:18" s="50" customFormat="1" ht="9.6" customHeight="1">
      <c r="A53" s="305" t="s">
        <v>127</v>
      </c>
      <c r="B53" s="202" t="str">
        <f>IF($D53="","",VLOOKUP($D53,'Boys Si Qual Draw Prep'!$A$7:$P$70,15))</f>
        <v/>
      </c>
      <c r="C53" s="202" t="str">
        <f>IF($D53="","",VLOOKUP($D53,'Boys Si Qual Draw Prep'!$A$7:$P$70,16))</f>
        <v/>
      </c>
      <c r="D53" s="203"/>
      <c r="E53" s="223" t="str">
        <f>UPPER(IF($D53="","",VLOOKUP($D53,'Boys Si Qual Draw Prep'!$A$7:$P$70,2)))</f>
        <v/>
      </c>
      <c r="F53" s="223" t="str">
        <f>IF($D53="","",VLOOKUP($D53,'Boys Si Qual Draw Prep'!$A$7:$P$70,3))</f>
        <v/>
      </c>
      <c r="G53" s="223"/>
      <c r="H53" s="223" t="str">
        <f>IF($D53="","",VLOOKUP($D53,'Boys Si Qual Draw Prep'!$A$7:$P$70,4))</f>
        <v/>
      </c>
      <c r="I53" s="304"/>
      <c r="J53" s="221" t="str">
        <f>UPPER(IF(OR(I54="a",I54="as"),E53,IF(OR(I54="b",I54="bs"),E54,)))</f>
        <v/>
      </c>
      <c r="K53" s="238"/>
      <c r="L53" s="205"/>
      <c r="M53" s="230"/>
      <c r="N53" s="230"/>
      <c r="O53" s="230"/>
      <c r="P53" s="230"/>
      <c r="Q53" s="230"/>
      <c r="R53" s="213"/>
    </row>
    <row r="54" spans="1:18" s="50" customFormat="1" ht="9.6" customHeight="1">
      <c r="A54" s="241" t="s">
        <v>128</v>
      </c>
      <c r="B54" s="202" t="str">
        <f>IF($D54="","",VLOOKUP($D54,'Boys Si Qual Draw Prep'!$A$7:$P$70,15))</f>
        <v/>
      </c>
      <c r="C54" s="202" t="str">
        <f>IF($D54="","",VLOOKUP($D54,'Boys Si Qual Draw Prep'!$A$7:$P$70,16))</f>
        <v/>
      </c>
      <c r="D54" s="203"/>
      <c r="E54" s="204" t="str">
        <f>UPPER(IF($D54="","",VLOOKUP($D54,'Boys Si Qual Draw Prep'!$A$7:$P$70,2)))</f>
        <v/>
      </c>
      <c r="F54" s="204" t="str">
        <f>IF($D54="","",VLOOKUP($D54,'Boys Si Qual Draw Prep'!$A$7:$P$70,3))</f>
        <v/>
      </c>
      <c r="G54" s="204"/>
      <c r="H54" s="204" t="str">
        <f>IF($D54="","",VLOOKUP($D54,'Boys Si Qual Draw Prep'!$A$7:$P$70,4))</f>
        <v/>
      </c>
      <c r="I54" s="306"/>
      <c r="J54" s="205"/>
      <c r="K54" s="230"/>
      <c r="L54" s="230"/>
      <c r="M54" s="311"/>
      <c r="N54" s="230"/>
      <c r="O54" s="230"/>
      <c r="P54" s="230"/>
      <c r="Q54" s="230"/>
      <c r="R54" s="213"/>
    </row>
    <row r="55" spans="1:18" s="50" customFormat="1" ht="9.6" customHeight="1">
      <c r="A55" s="200" t="s">
        <v>130</v>
      </c>
      <c r="B55" s="202" t="str">
        <f>IF($D55="","",VLOOKUP($D55,'Boys Si Qual Draw Prep'!$A$7:$P$70,15))</f>
        <v/>
      </c>
      <c r="C55" s="202" t="str">
        <f>IF($D55="","",VLOOKUP($D55,'Boys Si Qual Draw Prep'!$A$7:$P$70,16))</f>
        <v/>
      </c>
      <c r="D55" s="203"/>
      <c r="E55" s="204" t="str">
        <f>UPPER(IF($D55="","",VLOOKUP($D55,'Boys Si Qual Draw Prep'!$A$7:$P$70,2)))</f>
        <v/>
      </c>
      <c r="F55" s="204" t="str">
        <f>IF($D55="","",VLOOKUP($D55,'Boys Si Qual Draw Prep'!$A$7:$P$70,3))</f>
        <v/>
      </c>
      <c r="G55" s="204"/>
      <c r="H55" s="204" t="str">
        <f>IF($D55="","",VLOOKUP($D55,'Boys Si Qual Draw Prep'!$A$7:$P$70,4))</f>
        <v/>
      </c>
      <c r="I55" s="304"/>
      <c r="J55" s="221" t="str">
        <f>UPPER(IF(OR(I56="a",I56="as"),E55,IF(OR(I56="b",I56="bs"),E56,)))</f>
        <v/>
      </c>
      <c r="K55" s="229"/>
      <c r="L55" s="230"/>
      <c r="M55" s="230"/>
      <c r="N55" s="230"/>
      <c r="O55" s="230"/>
      <c r="P55" s="230"/>
      <c r="Q55" s="230"/>
      <c r="R55" s="213"/>
    </row>
    <row r="56" spans="1:18" s="50" customFormat="1" ht="9.6" customHeight="1">
      <c r="A56" s="305" t="s">
        <v>131</v>
      </c>
      <c r="B56" s="202" t="str">
        <f>IF($D56="","",VLOOKUP($D56,'Boys Si Qual Draw Prep'!$A$7:$P$70,15))</f>
        <v/>
      </c>
      <c r="C56" s="202" t="str">
        <f>IF($D56="","",VLOOKUP($D56,'Boys Si Qual Draw Prep'!$A$7:$P$70,16))</f>
        <v/>
      </c>
      <c r="D56" s="203"/>
      <c r="E56" s="223" t="str">
        <f>UPPER(IF($D56="","",VLOOKUP($D56,'Boys Si Qual Draw Prep'!$A$7:$P$70,2)))</f>
        <v/>
      </c>
      <c r="F56" s="223" t="str">
        <f>IF($D56="","",VLOOKUP($D56,'Boys Si Qual Draw Prep'!$A$7:$P$70,3))</f>
        <v/>
      </c>
      <c r="G56" s="223"/>
      <c r="H56" s="223" t="str">
        <f>IF($D56="","",VLOOKUP($D56,'Boys Si Qual Draw Prep'!$A$7:$P$70,4))</f>
        <v/>
      </c>
      <c r="I56" s="306"/>
      <c r="J56" s="205"/>
      <c r="K56" s="220"/>
      <c r="L56" s="221" t="str">
        <f>UPPER(IF(OR(K56="a",K56="as"),J55,IF(OR(K56="b",K56="bs"),J57,)))</f>
        <v/>
      </c>
      <c r="M56" s="229"/>
      <c r="N56" s="230"/>
      <c r="O56" s="230"/>
      <c r="P56" s="230"/>
      <c r="Q56" s="230"/>
      <c r="R56" s="213"/>
    </row>
    <row r="57" spans="1:18" s="50" customFormat="1" ht="9.6" customHeight="1">
      <c r="A57" s="215" t="s">
        <v>132</v>
      </c>
      <c r="B57" s="202" t="str">
        <f>IF($D57="","",VLOOKUP($D57,'Boys Si Qual Draw Prep'!$A$7:$P$70,15))</f>
        <v/>
      </c>
      <c r="C57" s="202" t="str">
        <f>IF($D57="","",VLOOKUP($D57,'Boys Si Qual Draw Prep'!$A$7:$P$70,16))</f>
        <v/>
      </c>
      <c r="D57" s="203"/>
      <c r="E57" s="223" t="str">
        <f>UPPER(IF($D57="","",VLOOKUP($D57,'Boys Si Qual Draw Prep'!$A$7:$P$70,2)))</f>
        <v/>
      </c>
      <c r="F57" s="223" t="str">
        <f>IF($D57="","",VLOOKUP($D57,'Boys Si Qual Draw Prep'!$A$7:$P$70,3))</f>
        <v/>
      </c>
      <c r="G57" s="223"/>
      <c r="H57" s="223" t="str">
        <f>IF($D57="","",VLOOKUP($D57,'Boys Si Qual Draw Prep'!$A$7:$P$70,4))</f>
        <v/>
      </c>
      <c r="I57" s="304"/>
      <c r="J57" s="221" t="str">
        <f>UPPER(IF(OR(I58="a",I58="as"),E57,IF(OR(I58="b",I58="bs"),E58,)))</f>
        <v/>
      </c>
      <c r="K57" s="307"/>
      <c r="L57" s="205"/>
      <c r="M57" s="232"/>
      <c r="N57" s="230"/>
      <c r="O57" s="230"/>
      <c r="P57" s="230"/>
      <c r="Q57" s="230"/>
      <c r="R57" s="213"/>
    </row>
    <row r="58" spans="1:18" s="50" customFormat="1" ht="9.6" customHeight="1">
      <c r="A58" s="215" t="s">
        <v>133</v>
      </c>
      <c r="B58" s="202" t="str">
        <f>IF($D58="","",VLOOKUP($D58,'Boys Si Qual Draw Prep'!$A$7:$P$70,15))</f>
        <v/>
      </c>
      <c r="C58" s="202" t="str">
        <f>IF($D58="","",VLOOKUP($D58,'Boys Si Qual Draw Prep'!$A$7:$P$70,16))</f>
        <v/>
      </c>
      <c r="D58" s="203"/>
      <c r="E58" s="223" t="str">
        <f>UPPER(IF($D58="","",VLOOKUP($D58,'Boys Si Qual Draw Prep'!$A$7:$P$70,2)))</f>
        <v/>
      </c>
      <c r="F58" s="223" t="str">
        <f>IF($D58="","",VLOOKUP($D58,'Boys Si Qual Draw Prep'!$A$7:$P$70,3))</f>
        <v/>
      </c>
      <c r="G58" s="223"/>
      <c r="H58" s="223" t="str">
        <f>IF($D58="","",VLOOKUP($D58,'Boys Si Qual Draw Prep'!$A$7:$P$70,4))</f>
        <v/>
      </c>
      <c r="I58" s="306"/>
      <c r="J58" s="205"/>
      <c r="K58" s="230"/>
      <c r="L58" s="219" t="s">
        <v>15</v>
      </c>
      <c r="M58" s="228"/>
      <c r="N58" s="221" t="str">
        <f>UPPER(IF(OR(M58="a",M58="as"),L56,IF(OR(M58="b",M58="bs"),L60,)))</f>
        <v/>
      </c>
      <c r="O58" s="229"/>
      <c r="P58" s="230"/>
      <c r="Q58" s="230"/>
      <c r="R58" s="213"/>
    </row>
    <row r="59" spans="1:18" s="50" customFormat="1" ht="9.6" customHeight="1">
      <c r="A59" s="215" t="s">
        <v>134</v>
      </c>
      <c r="B59" s="202" t="str">
        <f>IF($D59="","",VLOOKUP($D59,'Boys Si Qual Draw Prep'!$A$7:$P$70,15))</f>
        <v/>
      </c>
      <c r="C59" s="202" t="str">
        <f>IF($D59="","",VLOOKUP($D59,'Boys Si Qual Draw Prep'!$A$7:$P$70,16))</f>
        <v/>
      </c>
      <c r="D59" s="203"/>
      <c r="E59" s="223" t="str">
        <f>UPPER(IF($D59="","",VLOOKUP($D59,'Boys Si Qual Draw Prep'!$A$7:$P$70,2)))</f>
        <v/>
      </c>
      <c r="F59" s="223" t="str">
        <f>IF($D59="","",VLOOKUP($D59,'Boys Si Qual Draw Prep'!$A$7:$P$70,3))</f>
        <v/>
      </c>
      <c r="G59" s="223"/>
      <c r="H59" s="223" t="str">
        <f>IF($D59="","",VLOOKUP($D59,'Boys Si Qual Draw Prep'!$A$7:$P$70,4))</f>
        <v/>
      </c>
      <c r="I59" s="304"/>
      <c r="J59" s="221" t="str">
        <f>UPPER(IF(OR(I60="a",I60="as"),E59,IF(OR(I60="b",I60="bs"),E60,)))</f>
        <v/>
      </c>
      <c r="K59" s="229"/>
      <c r="L59" s="308"/>
      <c r="M59" s="309"/>
      <c r="N59" s="205"/>
      <c r="O59" s="230"/>
      <c r="P59" s="230"/>
      <c r="Q59" s="230"/>
      <c r="R59" s="213"/>
    </row>
    <row r="60" spans="1:18" s="50" customFormat="1" ht="9.6" customHeight="1">
      <c r="A60" s="215" t="s">
        <v>135</v>
      </c>
      <c r="B60" s="202" t="str">
        <f>IF($D60="","",VLOOKUP($D60,'Boys Si Qual Draw Prep'!$A$7:$P$70,15))</f>
        <v/>
      </c>
      <c r="C60" s="202" t="str">
        <f>IF($D60="","",VLOOKUP($D60,'Boys Si Qual Draw Prep'!$A$7:$P$70,16))</f>
        <v/>
      </c>
      <c r="D60" s="203"/>
      <c r="E60" s="223" t="str">
        <f>UPPER(IF($D60="","",VLOOKUP($D60,'Boys Si Qual Draw Prep'!$A$7:$P$70,2)))</f>
        <v/>
      </c>
      <c r="F60" s="223" t="str">
        <f>IF($D60="","",VLOOKUP($D60,'Boys Si Qual Draw Prep'!$A$7:$P$70,3))</f>
        <v/>
      </c>
      <c r="G60" s="223"/>
      <c r="H60" s="223" t="str">
        <f>IF($D60="","",VLOOKUP($D60,'Boys Si Qual Draw Prep'!$A$7:$P$70,4))</f>
        <v/>
      </c>
      <c r="I60" s="306"/>
      <c r="J60" s="205"/>
      <c r="K60" s="220"/>
      <c r="L60" s="221" t="str">
        <f>UPPER(IF(OR(K60="a",K60="as"),J59,IF(OR(K60="b",K60="bs"),J61,)))</f>
        <v/>
      </c>
      <c r="M60" s="310"/>
      <c r="N60" s="230"/>
      <c r="O60" s="230"/>
      <c r="P60" s="230"/>
      <c r="Q60" s="230"/>
      <c r="R60" s="213"/>
    </row>
    <row r="61" spans="1:18" s="50" customFormat="1" ht="9.6" customHeight="1">
      <c r="A61" s="305" t="s">
        <v>136</v>
      </c>
      <c r="B61" s="202" t="str">
        <f>IF($D61="","",VLOOKUP($D61,'Boys Si Qual Draw Prep'!$A$7:$P$70,15))</f>
        <v/>
      </c>
      <c r="C61" s="202" t="str">
        <f>IF($D61="","",VLOOKUP($D61,'Boys Si Qual Draw Prep'!$A$7:$P$70,16))</f>
        <v/>
      </c>
      <c r="D61" s="203"/>
      <c r="E61" s="223" t="str">
        <f>UPPER(IF($D61="","",VLOOKUP($D61,'Boys Si Qual Draw Prep'!$A$7:$P$70,2)))</f>
        <v/>
      </c>
      <c r="F61" s="223" t="str">
        <f>IF($D61="","",VLOOKUP($D61,'Boys Si Qual Draw Prep'!$A$7:$P$70,3))</f>
        <v/>
      </c>
      <c r="G61" s="223"/>
      <c r="H61" s="223" t="str">
        <f>IF($D61="","",VLOOKUP($D61,'Boys Si Qual Draw Prep'!$A$7:$P$70,4))</f>
        <v/>
      </c>
      <c r="I61" s="304"/>
      <c r="J61" s="221" t="str">
        <f>UPPER(IF(OR(I62="a",I62="as"),E61,IF(OR(I62="b",I62="bs"),E62,)))</f>
        <v/>
      </c>
      <c r="K61" s="238"/>
      <c r="L61" s="205"/>
      <c r="M61" s="230"/>
      <c r="N61" s="230"/>
      <c r="O61" s="230"/>
      <c r="P61" s="230"/>
      <c r="Q61" s="230"/>
      <c r="R61" s="213"/>
    </row>
    <row r="62" spans="1:18" s="50" customFormat="1" ht="9.6" customHeight="1">
      <c r="A62" s="241" t="s">
        <v>137</v>
      </c>
      <c r="B62" s="202" t="str">
        <f>IF($D62="","",VLOOKUP($D62,'Boys Si Qual Draw Prep'!$A$7:$P$70,15))</f>
        <v/>
      </c>
      <c r="C62" s="202" t="str">
        <f>IF($D62="","",VLOOKUP($D62,'Boys Si Qual Draw Prep'!$A$7:$P$70,16))</f>
        <v/>
      </c>
      <c r="D62" s="203"/>
      <c r="E62" s="204" t="str">
        <f>UPPER(IF($D62="","",VLOOKUP($D62,'Boys Si Qual Draw Prep'!$A$7:$P$70,2)))</f>
        <v/>
      </c>
      <c r="F62" s="204" t="str">
        <f>IF($D62="","",VLOOKUP($D62,'Boys Si Qual Draw Prep'!$A$7:$P$70,3))</f>
        <v/>
      </c>
      <c r="G62" s="204"/>
      <c r="H62" s="204" t="str">
        <f>IF($D62="","",VLOOKUP($D62,'Boys Si Qual Draw Prep'!$A$7:$P$70,4))</f>
        <v/>
      </c>
      <c r="I62" s="306"/>
      <c r="J62" s="205"/>
      <c r="K62" s="230"/>
      <c r="L62" s="230"/>
      <c r="M62" s="311"/>
      <c r="N62" s="230"/>
      <c r="O62" s="230"/>
      <c r="P62" s="230"/>
      <c r="Q62" s="230"/>
      <c r="R62" s="213"/>
    </row>
    <row r="63" spans="1:18" s="50" customFormat="1" ht="9.6" customHeight="1">
      <c r="A63" s="200" t="s">
        <v>138</v>
      </c>
      <c r="B63" s="202" t="str">
        <f>IF($D63="","",VLOOKUP($D63,'Boys Si Qual Draw Prep'!$A$7:$P$70,15))</f>
        <v/>
      </c>
      <c r="C63" s="202" t="str">
        <f>IF($D63="","",VLOOKUP($D63,'Boys Si Qual Draw Prep'!$A$7:$P$70,16))</f>
        <v/>
      </c>
      <c r="D63" s="203"/>
      <c r="E63" s="204" t="str">
        <f>UPPER(IF($D63="","",VLOOKUP($D63,'Boys Si Qual Draw Prep'!$A$7:$P$70,2)))</f>
        <v/>
      </c>
      <c r="F63" s="204" t="str">
        <f>IF($D63="","",VLOOKUP($D63,'Boys Si Qual Draw Prep'!$A$7:$P$70,3))</f>
        <v/>
      </c>
      <c r="G63" s="204"/>
      <c r="H63" s="204" t="str">
        <f>IF($D63="","",VLOOKUP($D63,'Boys Si Qual Draw Prep'!$A$7:$P$70,4))</f>
        <v/>
      </c>
      <c r="I63" s="304"/>
      <c r="J63" s="221" t="str">
        <f>UPPER(IF(OR(I64="a",I64="as"),E63,IF(OR(I64="b",I64="bs"),E64,)))</f>
        <v/>
      </c>
      <c r="K63" s="229"/>
      <c r="L63" s="230"/>
      <c r="M63" s="230"/>
      <c r="N63" s="230"/>
      <c r="O63" s="230"/>
      <c r="P63" s="230"/>
      <c r="Q63" s="230"/>
      <c r="R63" s="213"/>
    </row>
    <row r="64" spans="1:18" s="50" customFormat="1" ht="9.6" customHeight="1">
      <c r="A64" s="305" t="s">
        <v>139</v>
      </c>
      <c r="B64" s="202" t="str">
        <f>IF($D64="","",VLOOKUP($D64,'Boys Si Qual Draw Prep'!$A$7:$P$70,15))</f>
        <v/>
      </c>
      <c r="C64" s="202" t="str">
        <f>IF($D64="","",VLOOKUP($D64,'Boys Si Qual Draw Prep'!$A$7:$P$70,16))</f>
        <v/>
      </c>
      <c r="D64" s="203"/>
      <c r="E64" s="223" t="str">
        <f>UPPER(IF($D64="","",VLOOKUP($D64,'Boys Si Qual Draw Prep'!$A$7:$P$70,2)))</f>
        <v/>
      </c>
      <c r="F64" s="223" t="str">
        <f>IF($D64="","",VLOOKUP($D64,'Boys Si Qual Draw Prep'!$A$7:$P$70,3))</f>
        <v/>
      </c>
      <c r="G64" s="223"/>
      <c r="H64" s="223" t="str">
        <f>IF($D64="","",VLOOKUP($D64,'Boys Si Qual Draw Prep'!$A$7:$P$70,4))</f>
        <v/>
      </c>
      <c r="I64" s="306"/>
      <c r="J64" s="205"/>
      <c r="K64" s="220"/>
      <c r="L64" s="221" t="str">
        <f>UPPER(IF(OR(K64="a",K64="as"),J63,IF(OR(K64="b",K64="bs"),J65,)))</f>
        <v/>
      </c>
      <c r="M64" s="229"/>
      <c r="N64" s="230"/>
      <c r="O64" s="230"/>
      <c r="P64" s="230"/>
      <c r="Q64" s="230"/>
      <c r="R64" s="213"/>
    </row>
    <row r="65" spans="1:18" s="50" customFormat="1" ht="9.6" customHeight="1">
      <c r="A65" s="215" t="s">
        <v>140</v>
      </c>
      <c r="B65" s="202" t="str">
        <f>IF($D65="","",VLOOKUP($D65,'Boys Si Qual Draw Prep'!$A$7:$P$70,15))</f>
        <v/>
      </c>
      <c r="C65" s="202" t="str">
        <f>IF($D65="","",VLOOKUP($D65,'Boys Si Qual Draw Prep'!$A$7:$P$70,16))</f>
        <v/>
      </c>
      <c r="D65" s="203"/>
      <c r="E65" s="223" t="str">
        <f>UPPER(IF($D65="","",VLOOKUP($D65,'Boys Si Qual Draw Prep'!$A$7:$P$70,2)))</f>
        <v/>
      </c>
      <c r="F65" s="223" t="str">
        <f>IF($D65="","",VLOOKUP($D65,'Boys Si Qual Draw Prep'!$A$7:$P$70,3))</f>
        <v/>
      </c>
      <c r="G65" s="223"/>
      <c r="H65" s="223" t="str">
        <f>IF($D65="","",VLOOKUP($D65,'Boys Si Qual Draw Prep'!$A$7:$P$70,4))</f>
        <v/>
      </c>
      <c r="I65" s="304"/>
      <c r="J65" s="221" t="str">
        <f>UPPER(IF(OR(I66="a",I66="as"),E65,IF(OR(I66="b",I66="bs"),E66,)))</f>
        <v/>
      </c>
      <c r="K65" s="307"/>
      <c r="L65" s="205"/>
      <c r="M65" s="232"/>
      <c r="N65" s="230"/>
      <c r="O65" s="230"/>
      <c r="P65" s="230"/>
      <c r="Q65" s="230"/>
      <c r="R65" s="213"/>
    </row>
    <row r="66" spans="1:18" s="50" customFormat="1" ht="9.6" customHeight="1">
      <c r="A66" s="215" t="s">
        <v>141</v>
      </c>
      <c r="B66" s="202" t="str">
        <f>IF($D66="","",VLOOKUP($D66,'Boys Si Qual Draw Prep'!$A$7:$P$70,15))</f>
        <v/>
      </c>
      <c r="C66" s="202" t="str">
        <f>IF($D66="","",VLOOKUP($D66,'Boys Si Qual Draw Prep'!$A$7:$P$70,16))</f>
        <v/>
      </c>
      <c r="D66" s="203"/>
      <c r="E66" s="223" t="str">
        <f>UPPER(IF($D66="","",VLOOKUP($D66,'Boys Si Qual Draw Prep'!$A$7:$P$70,2)))</f>
        <v/>
      </c>
      <c r="F66" s="223" t="str">
        <f>IF($D66="","",VLOOKUP($D66,'Boys Si Qual Draw Prep'!$A$7:$P$70,3))</f>
        <v/>
      </c>
      <c r="G66" s="223"/>
      <c r="H66" s="223" t="str">
        <f>IF($D66="","",VLOOKUP($D66,'Boys Si Qual Draw Prep'!$A$7:$P$70,4))</f>
        <v/>
      </c>
      <c r="I66" s="306"/>
      <c r="J66" s="205"/>
      <c r="K66" s="230"/>
      <c r="L66" s="219" t="s">
        <v>15</v>
      </c>
      <c r="M66" s="228"/>
      <c r="N66" s="221" t="str">
        <f>UPPER(IF(OR(M66="a",M66="as"),L64,IF(OR(M66="b",M66="bs"),L68,)))</f>
        <v/>
      </c>
      <c r="O66" s="229"/>
      <c r="P66" s="230"/>
      <c r="Q66" s="230"/>
      <c r="R66" s="213"/>
    </row>
    <row r="67" spans="1:18" s="50" customFormat="1" ht="9.6" customHeight="1">
      <c r="A67" s="215" t="s">
        <v>142</v>
      </c>
      <c r="B67" s="202" t="str">
        <f>IF($D67="","",VLOOKUP($D67,'Boys Si Qual Draw Prep'!$A$7:$P$70,15))</f>
        <v/>
      </c>
      <c r="C67" s="202" t="str">
        <f>IF($D67="","",VLOOKUP($D67,'Boys Si Qual Draw Prep'!$A$7:$P$70,16))</f>
        <v/>
      </c>
      <c r="D67" s="203"/>
      <c r="E67" s="223" t="str">
        <f>UPPER(IF($D67="","",VLOOKUP($D67,'Boys Si Qual Draw Prep'!$A$7:$P$70,2)))</f>
        <v/>
      </c>
      <c r="F67" s="223" t="str">
        <f>IF($D67="","",VLOOKUP($D67,'Boys Si Qual Draw Prep'!$A$7:$P$70,3))</f>
        <v/>
      </c>
      <c r="G67" s="223"/>
      <c r="H67" s="223" t="str">
        <f>IF($D67="","",VLOOKUP($D67,'Boys Si Qual Draw Prep'!$A$7:$P$70,4))</f>
        <v/>
      </c>
      <c r="I67" s="304"/>
      <c r="J67" s="221" t="str">
        <f>UPPER(IF(OR(I68="a",I68="as"),E67,IF(OR(I68="b",I68="bs"),E68,)))</f>
        <v/>
      </c>
      <c r="K67" s="229"/>
      <c r="L67" s="308"/>
      <c r="M67" s="309"/>
      <c r="N67" s="205"/>
      <c r="O67" s="230"/>
      <c r="P67" s="230"/>
      <c r="Q67" s="230"/>
      <c r="R67" s="213"/>
    </row>
    <row r="68" spans="1:18" s="50" customFormat="1" ht="9.6" customHeight="1">
      <c r="A68" s="215" t="s">
        <v>143</v>
      </c>
      <c r="B68" s="202" t="str">
        <f>IF($D68="","",VLOOKUP($D68,'Boys Si Qual Draw Prep'!$A$7:$P$70,15))</f>
        <v/>
      </c>
      <c r="C68" s="202" t="str">
        <f>IF($D68="","",VLOOKUP($D68,'Boys Si Qual Draw Prep'!$A$7:$P$70,16))</f>
        <v/>
      </c>
      <c r="D68" s="203"/>
      <c r="E68" s="223" t="str">
        <f>UPPER(IF($D68="","",VLOOKUP($D68,'Boys Si Qual Draw Prep'!$A$7:$P$70,2)))</f>
        <v/>
      </c>
      <c r="F68" s="223" t="str">
        <f>IF($D68="","",VLOOKUP($D68,'Boys Si Qual Draw Prep'!$A$7:$P$70,3))</f>
        <v/>
      </c>
      <c r="G68" s="223"/>
      <c r="H68" s="223" t="str">
        <f>IF($D68="","",VLOOKUP($D68,'Boys Si Qual Draw Prep'!$A$7:$P$70,4))</f>
        <v/>
      </c>
      <c r="I68" s="306"/>
      <c r="J68" s="205"/>
      <c r="K68" s="220"/>
      <c r="L68" s="221" t="str">
        <f>UPPER(IF(OR(K68="a",K68="as"),J67,IF(OR(K68="b",K68="bs"),J69,)))</f>
        <v/>
      </c>
      <c r="M68" s="310"/>
      <c r="N68" s="230"/>
      <c r="O68" s="230"/>
      <c r="P68" s="230"/>
      <c r="Q68" s="230"/>
      <c r="R68" s="213"/>
    </row>
    <row r="69" spans="1:18" s="50" customFormat="1" ht="9.6" customHeight="1">
      <c r="A69" s="305" t="s">
        <v>144</v>
      </c>
      <c r="B69" s="202" t="str">
        <f>IF($D69="","",VLOOKUP($D69,'Boys Si Qual Draw Prep'!$A$7:$P$70,15))</f>
        <v/>
      </c>
      <c r="C69" s="202" t="str">
        <f>IF($D69="","",VLOOKUP($D69,'Boys Si Qual Draw Prep'!$A$7:$P$70,16))</f>
        <v/>
      </c>
      <c r="D69" s="203"/>
      <c r="E69" s="223" t="str">
        <f>UPPER(IF($D69="","",VLOOKUP($D69,'Boys Si Qual Draw Prep'!$A$7:$P$70,2)))</f>
        <v/>
      </c>
      <c r="F69" s="223" t="str">
        <f>IF($D69="","",VLOOKUP($D69,'Boys Si Qual Draw Prep'!$A$7:$P$70,3))</f>
        <v/>
      </c>
      <c r="G69" s="223"/>
      <c r="H69" s="223" t="str">
        <f>IF($D69="","",VLOOKUP($D69,'Boys Si Qual Draw Prep'!$A$7:$P$70,4))</f>
        <v/>
      </c>
      <c r="I69" s="304"/>
      <c r="J69" s="221" t="str">
        <f>UPPER(IF(OR(I70="a",I70="as"),E69,IF(OR(I70="b",I70="bs"),E70,)))</f>
        <v/>
      </c>
      <c r="K69" s="238"/>
      <c r="L69" s="205"/>
      <c r="M69" s="230"/>
      <c r="N69" s="230"/>
      <c r="O69" s="230"/>
      <c r="P69" s="230"/>
      <c r="Q69" s="230"/>
      <c r="R69" s="213"/>
    </row>
    <row r="70" spans="1:18" s="50" customFormat="1" ht="9.6" customHeight="1">
      <c r="A70" s="241" t="s">
        <v>145</v>
      </c>
      <c r="B70" s="202" t="str">
        <f>IF($D70="","",VLOOKUP($D70,'Boys Si Qual Draw Prep'!$A$7:$P$70,15))</f>
        <v/>
      </c>
      <c r="C70" s="202" t="str">
        <f>IF($D70="","",VLOOKUP($D70,'Boys Si Qual Draw Prep'!$A$7:$P$70,16))</f>
        <v/>
      </c>
      <c r="D70" s="203"/>
      <c r="E70" s="204" t="str">
        <f>UPPER(IF($D70="","",VLOOKUP($D70,'Boys Si Qual Draw Prep'!$A$7:$P$70,2)))</f>
        <v/>
      </c>
      <c r="F70" s="204" t="str">
        <f>IF($D70="","",VLOOKUP($D70,'Boys Si Qual Draw Prep'!$A$7:$P$70,3))</f>
        <v/>
      </c>
      <c r="G70" s="204"/>
      <c r="H70" s="204" t="str">
        <f>IF($D70="","",VLOOKUP($D70,'Boys Si Qual Draw Prep'!$A$7:$P$70,4))</f>
        <v/>
      </c>
      <c r="I70" s="306"/>
      <c r="J70" s="205"/>
      <c r="K70" s="230"/>
      <c r="L70" s="230"/>
      <c r="M70" s="311"/>
      <c r="N70" s="230"/>
      <c r="O70" s="230"/>
      <c r="P70" s="230"/>
      <c r="Q70" s="230"/>
      <c r="R70" s="213"/>
    </row>
    <row r="71" spans="1:18" s="50" customFormat="1" ht="6" customHeight="1">
      <c r="A71" s="321"/>
      <c r="B71" s="322"/>
      <c r="C71" s="322"/>
      <c r="D71" s="323"/>
      <c r="E71" s="324"/>
      <c r="F71" s="324"/>
      <c r="G71" s="325"/>
      <c r="H71" s="324"/>
      <c r="I71" s="326"/>
      <c r="J71" s="230"/>
      <c r="K71" s="230"/>
      <c r="L71" s="230"/>
      <c r="M71" s="311"/>
      <c r="N71" s="230"/>
      <c r="O71" s="230"/>
      <c r="P71" s="230"/>
      <c r="Q71" s="230"/>
      <c r="R71" s="213"/>
    </row>
    <row r="72" spans="1:18" s="19" customFormat="1" ht="10.5" customHeight="1">
      <c r="A72" s="254" t="s">
        <v>61</v>
      </c>
      <c r="B72" s="255"/>
      <c r="C72" s="256"/>
      <c r="D72" s="327" t="s">
        <v>62</v>
      </c>
      <c r="E72" s="328" t="s">
        <v>63</v>
      </c>
      <c r="F72" s="327" t="s">
        <v>62</v>
      </c>
      <c r="G72" s="259" t="s">
        <v>63</v>
      </c>
      <c r="H72" s="329"/>
      <c r="I72" s="327" t="s">
        <v>62</v>
      </c>
      <c r="J72" s="258" t="s">
        <v>64</v>
      </c>
      <c r="K72" s="261"/>
      <c r="L72" s="258" t="s">
        <v>65</v>
      </c>
      <c r="M72" s="262"/>
      <c r="N72" s="263" t="s">
        <v>66</v>
      </c>
      <c r="O72" s="263"/>
      <c r="P72" s="264"/>
      <c r="Q72" s="265"/>
    </row>
    <row r="73" spans="1:18" s="19" customFormat="1" ht="9" customHeight="1">
      <c r="A73" s="267" t="s">
        <v>67</v>
      </c>
      <c r="B73" s="266"/>
      <c r="C73" s="268"/>
      <c r="D73" s="269">
        <v>1</v>
      </c>
      <c r="E73" s="330">
        <f>IF(D73&gt;$Q$80,,UPPER(VLOOKUP(D73,'Boys Si Qual Draw Prep'!$A$7:$R$134,2)))</f>
        <v>0</v>
      </c>
      <c r="F73" s="269">
        <v>9</v>
      </c>
      <c r="G73" s="80">
        <f>IF(F73&gt;$Q$80,,UPPER(VLOOKUP(F73,'Boys Si Qual Draw Prep'!$A$7:$R$134,2)))</f>
        <v>0</v>
      </c>
      <c r="H73" s="79"/>
      <c r="I73" s="271" t="s">
        <v>68</v>
      </c>
      <c r="J73" s="266"/>
      <c r="K73" s="272"/>
      <c r="L73" s="266"/>
      <c r="M73" s="273"/>
      <c r="N73" s="275" t="s">
        <v>69</v>
      </c>
      <c r="O73" s="276"/>
      <c r="P73" s="276"/>
      <c r="Q73" s="277"/>
    </row>
    <row r="74" spans="1:18" s="19" customFormat="1" ht="9" customHeight="1">
      <c r="A74" s="267" t="s">
        <v>70</v>
      </c>
      <c r="B74" s="266"/>
      <c r="C74" s="268"/>
      <c r="D74" s="269">
        <v>2</v>
      </c>
      <c r="E74" s="330">
        <f>IF(D74&gt;$Q$80,,UPPER(VLOOKUP(D74,'Boys Si Qual Draw Prep'!$A$7:$R$134,2)))</f>
        <v>0</v>
      </c>
      <c r="F74" s="269">
        <v>10</v>
      </c>
      <c r="G74" s="80">
        <f>IF(F74&gt;$Q$80,,UPPER(VLOOKUP(F74,'Boys Si Qual Draw Prep'!$A$7:$R$134,2)))</f>
        <v>0</v>
      </c>
      <c r="H74" s="79"/>
      <c r="I74" s="271" t="s">
        <v>71</v>
      </c>
      <c r="J74" s="266"/>
      <c r="K74" s="272"/>
      <c r="L74" s="266"/>
      <c r="M74" s="273"/>
      <c r="N74" s="278"/>
      <c r="O74" s="279"/>
      <c r="P74" s="280"/>
      <c r="Q74" s="281"/>
    </row>
    <row r="75" spans="1:18" s="19" customFormat="1" ht="9" customHeight="1">
      <c r="A75" s="282" t="s">
        <v>72</v>
      </c>
      <c r="B75" s="280"/>
      <c r="C75" s="283"/>
      <c r="D75" s="269">
        <v>3</v>
      </c>
      <c r="E75" s="330">
        <f>IF(D75&gt;$Q$80,,UPPER(VLOOKUP(D75,'Boys Si Qual Draw Prep'!$A$7:$R$134,2)))</f>
        <v>0</v>
      </c>
      <c r="F75" s="269">
        <v>11</v>
      </c>
      <c r="G75" s="80">
        <f>IF(F75&gt;$Q$80,,UPPER(VLOOKUP(F75,'Boys Si Qual Draw Prep'!$A$7:$R$134,2)))</f>
        <v>0</v>
      </c>
      <c r="H75" s="79"/>
      <c r="I75" s="271" t="s">
        <v>73</v>
      </c>
      <c r="J75" s="266"/>
      <c r="K75" s="272"/>
      <c r="L75" s="266"/>
      <c r="M75" s="273"/>
      <c r="N75" s="275" t="s">
        <v>74</v>
      </c>
      <c r="O75" s="276"/>
      <c r="P75" s="276"/>
      <c r="Q75" s="277"/>
    </row>
    <row r="76" spans="1:18" s="19" customFormat="1" ht="9" customHeight="1">
      <c r="A76" s="284"/>
      <c r="B76" s="188"/>
      <c r="C76" s="285"/>
      <c r="D76" s="269">
        <v>4</v>
      </c>
      <c r="E76" s="330">
        <f>IF(D76&gt;$Q$80,,UPPER(VLOOKUP(D76,'Boys Si Qual Draw Prep'!$A$7:$R$134,2)))</f>
        <v>0</v>
      </c>
      <c r="F76" s="269">
        <v>12</v>
      </c>
      <c r="G76" s="80">
        <f>IF(F76&gt;$Q$80,,UPPER(VLOOKUP(F76,'Boys Si Qual Draw Prep'!$A$7:$R$134,2)))</f>
        <v>0</v>
      </c>
      <c r="H76" s="79"/>
      <c r="I76" s="271" t="s">
        <v>75</v>
      </c>
      <c r="J76" s="266"/>
      <c r="K76" s="272"/>
      <c r="L76" s="266"/>
      <c r="M76" s="273"/>
      <c r="N76" s="266"/>
      <c r="O76" s="272"/>
      <c r="P76" s="266"/>
      <c r="Q76" s="273"/>
    </row>
    <row r="77" spans="1:18" s="19" customFormat="1" ht="9" customHeight="1">
      <c r="A77" s="286" t="s">
        <v>76</v>
      </c>
      <c r="B77" s="287"/>
      <c r="C77" s="288"/>
      <c r="D77" s="269">
        <v>5</v>
      </c>
      <c r="E77" s="330">
        <f>IF(D77&gt;$Q$80,,UPPER(VLOOKUP(D77,'Boys Si Qual Draw Prep'!$A$7:$R$134,2)))</f>
        <v>0</v>
      </c>
      <c r="F77" s="269">
        <v>13</v>
      </c>
      <c r="G77" s="80">
        <f>IF(F77&gt;$Q$80,,UPPER(VLOOKUP(F77,'Boys Si Qual Draw Prep'!$A$7:$R$134,2)))</f>
        <v>0</v>
      </c>
      <c r="H77" s="79"/>
      <c r="I77" s="271" t="s">
        <v>77</v>
      </c>
      <c r="J77" s="266"/>
      <c r="K77" s="272"/>
      <c r="L77" s="266"/>
      <c r="M77" s="273"/>
      <c r="N77" s="280"/>
      <c r="O77" s="279"/>
      <c r="P77" s="280"/>
      <c r="Q77" s="281"/>
    </row>
    <row r="78" spans="1:18" s="19" customFormat="1" ht="9" customHeight="1">
      <c r="A78" s="267" t="s">
        <v>67</v>
      </c>
      <c r="B78" s="266"/>
      <c r="C78" s="268"/>
      <c r="D78" s="269">
        <v>6</v>
      </c>
      <c r="E78" s="330">
        <f>IF(D78&gt;$Q$80,,UPPER(VLOOKUP(D78,'Boys Si Qual Draw Prep'!$A$7:$R$134,2)))</f>
        <v>0</v>
      </c>
      <c r="F78" s="269">
        <v>14</v>
      </c>
      <c r="G78" s="80">
        <f>IF(F78&gt;$Q$80,,UPPER(VLOOKUP(F78,'Boys Si Qual Draw Prep'!$A$7:$R$134,2)))</f>
        <v>0</v>
      </c>
      <c r="H78" s="79"/>
      <c r="I78" s="271" t="s">
        <v>78</v>
      </c>
      <c r="J78" s="266"/>
      <c r="K78" s="272"/>
      <c r="L78" s="266"/>
      <c r="M78" s="273"/>
      <c r="N78" s="275" t="s">
        <v>24</v>
      </c>
      <c r="O78" s="276"/>
      <c r="P78" s="276"/>
      <c r="Q78" s="277"/>
    </row>
    <row r="79" spans="1:18" s="19" customFormat="1" ht="9" customHeight="1">
      <c r="A79" s="267" t="s">
        <v>79</v>
      </c>
      <c r="B79" s="266"/>
      <c r="C79" s="289"/>
      <c r="D79" s="269">
        <v>7</v>
      </c>
      <c r="E79" s="330">
        <f>IF(D79&gt;$Q$80,,UPPER(VLOOKUP(D79,'Boys Si Qual Draw Prep'!$A$7:$R$134,2)))</f>
        <v>0</v>
      </c>
      <c r="F79" s="269">
        <v>15</v>
      </c>
      <c r="G79" s="80">
        <f>IF(F79&gt;$Q$80,,UPPER(VLOOKUP(F79,'Boys Si Qual Draw Prep'!$A$7:$R$134,2)))</f>
        <v>0</v>
      </c>
      <c r="H79" s="79"/>
      <c r="I79" s="271" t="s">
        <v>80</v>
      </c>
      <c r="J79" s="266"/>
      <c r="K79" s="272"/>
      <c r="L79" s="266"/>
      <c r="M79" s="273"/>
      <c r="N79" s="266"/>
      <c r="O79" s="272"/>
      <c r="P79" s="266"/>
      <c r="Q79" s="273"/>
    </row>
    <row r="80" spans="1:18" s="19" customFormat="1" ht="9" customHeight="1">
      <c r="A80" s="282" t="s">
        <v>81</v>
      </c>
      <c r="B80" s="280"/>
      <c r="C80" s="290"/>
      <c r="D80" s="291">
        <v>8</v>
      </c>
      <c r="E80" s="331">
        <f>IF(D80&gt;$Q$80,,UPPER(VLOOKUP(D80,'Boys Si Qual Draw Prep'!$A$7:$R$134,2)))</f>
        <v>0</v>
      </c>
      <c r="F80" s="291">
        <v>16</v>
      </c>
      <c r="G80" s="292">
        <f>IF(F80&gt;$Q$80,,UPPER(VLOOKUP(F80,'Boys Si Qual Draw Prep'!$A$7:$R$134,2)))</f>
        <v>0</v>
      </c>
      <c r="H80" s="294"/>
      <c r="I80" s="295" t="s">
        <v>82</v>
      </c>
      <c r="J80" s="280"/>
      <c r="K80" s="279"/>
      <c r="L80" s="280"/>
      <c r="M80" s="281"/>
      <c r="N80" s="280">
        <f>Q4</f>
        <v>0</v>
      </c>
      <c r="O80" s="279"/>
      <c r="P80" s="280"/>
      <c r="Q80" s="296">
        <f>MIN(16,'Boys Si Qual Draw Prep'!R5)</f>
        <v>0</v>
      </c>
    </row>
    <row r="81" ht="15.75" customHeight="1"/>
    <row r="82" ht="9" customHeight="1"/>
  </sheetData>
  <mergeCells count="1">
    <mergeCell ref="A4:C4"/>
  </mergeCells>
  <phoneticPr fontId="78" type="noConversion"/>
  <conditionalFormatting sqref="G7:G70">
    <cfRule type="expression" dxfId="225" priority="1" stopIfTrue="1">
      <formula>AND($D7&lt;9,$C7&gt;0)</formula>
    </cfRule>
  </conditionalFormatting>
  <conditionalFormatting sqref="F7:F70 H7:H70">
    <cfRule type="expression" dxfId="224" priority="2" stopIfTrue="1">
      <formula>AND($D7&lt;17,$C7&gt;0)</formula>
    </cfRule>
  </conditionalFormatting>
  <conditionalFormatting sqref="L58 L42 L26 L10 L50 L34 L18 L66">
    <cfRule type="expression" dxfId="223" priority="3" stopIfTrue="1">
      <formula>AND($N$1="CU",A1="Umpire")</formula>
    </cfRule>
    <cfRule type="expression" dxfId="222" priority="4" stopIfTrue="1">
      <formula>AND($N$1="CU",A1&lt;&gt;"Umpire",B1&lt;&gt;"")</formula>
    </cfRule>
    <cfRule type="expression" dxfId="221" priority="5" stopIfTrue="1">
      <formula>AND($N$1="CU",A1&lt;&gt;"Umpire")</formula>
    </cfRule>
  </conditionalFormatting>
  <conditionalFormatting sqref="L8 L12 L16 L20 L24 L28 L32 L36 L40 L44 L48 L52 L56 L60 L64 L68 N10 N18 N26 N34 N42 N50 N58 N66">
    <cfRule type="expression" dxfId="220" priority="6" stopIfTrue="1">
      <formula>K8="as"</formula>
    </cfRule>
    <cfRule type="expression" dxfId="219" priority="7" stopIfTrue="1">
      <formula>K8="bs"</formula>
    </cfRule>
  </conditionalFormatting>
  <conditionalFormatting sqref="J7 J9 J11 J13 J15 J17 J19 J21 J23 J25 J27 J29 J31 J33 J35 J37 J39 J41 J43 J45 J47 J49 J51 J53 J55 J57 J59 J61 J63 J65 J67 J69">
    <cfRule type="expression" dxfId="218" priority="8" stopIfTrue="1">
      <formula>I8="as"</formula>
    </cfRule>
    <cfRule type="expression" dxfId="217" priority="9" stopIfTrue="1">
      <formula>I8="bs"</formula>
    </cfRule>
  </conditionalFormatting>
  <conditionalFormatting sqref="B7:B70">
    <cfRule type="cellIs" dxfId="216" priority="10" stopIfTrue="1" operator="equal">
      <formula>"QA"</formula>
    </cfRule>
    <cfRule type="cellIs" dxfId="215" priority="11" stopIfTrue="1" operator="equal">
      <formula>"DA"</formula>
    </cfRule>
  </conditionalFormatting>
  <conditionalFormatting sqref="I8 I10 I12 I14 I16 I18 I20 I22 I24 I26 I28 I30 I32 I34 I36 I38 I40 I42 I44 I46 I48 I50 I52 I54 I56 I58 I60 I62 I64 I66 I68 I70 K68 K64 K60 K56 K52 K48 K44 K40 K36 K32 K28 K24 K20 K16 K12 K8 M10 M18 M26 M34 M42 M50 M58 M66 Q80">
    <cfRule type="expression" dxfId="214" priority="12" stopIfTrue="1">
      <formula>$N$1="CU"</formula>
    </cfRule>
  </conditionalFormatting>
  <conditionalFormatting sqref="D7:D70">
    <cfRule type="expression" dxfId="213" priority="13" stopIfTrue="1">
      <formula>$D7&lt;17</formula>
    </cfRule>
  </conditionalFormatting>
  <dataValidations count="1">
    <dataValidation type="list" allowBlank="1" showInputMessage="1" sqref="L10 L18 L26 L34 L42 L50 L58 L66">
      <formula1>$T$7:$T$16</formula1>
    </dataValidation>
  </dataValidations>
  <printOptions horizontalCentered="1"/>
  <pageMargins left="0.35" right="0.35" top="0.35" bottom="0.35" header="0" footer="0"/>
  <pageSetup paperSize="9" orientation="portrait" horizontalDpi="360" verticalDpi="200"/>
  <headerFooter alignWithMargins="0"/>
  <rowBreaks count="1" manualBreakCount="1">
    <brk id="80" max="65535" man="1"/>
  </rowBreaks>
  <drawing r:id="rId1"/>
  <legacyDrawing r:id="rId2"/>
</worksheet>
</file>

<file path=xl/worksheets/sheet22.xml><?xml version="1.0" encoding="utf-8"?>
<worksheet xmlns="http://schemas.openxmlformats.org/spreadsheetml/2006/main" xmlns:r="http://schemas.openxmlformats.org/officeDocument/2006/relationships">
  <sheetPr codeName="Sheet17"/>
  <dimension ref="A1:T156"/>
  <sheetViews>
    <sheetView showGridLines="0" showZeros="0" workbookViewId="0">
      <selection activeCell="A4" sqref="A4:C4"/>
    </sheetView>
  </sheetViews>
  <sheetFormatPr defaultRowHeight="12.75"/>
  <cols>
    <col min="1" max="2" width="3.28515625" customWidth="1"/>
    <col min="3" max="3" width="4.7109375" customWidth="1"/>
    <col min="4" max="4" width="4.28515625" customWidth="1"/>
    <col min="5" max="5" width="12.7109375" customWidth="1"/>
    <col min="6" max="6" width="2.7109375" customWidth="1"/>
    <col min="7" max="7" width="7.7109375" customWidth="1"/>
    <col min="8" max="8" width="5.85546875" customWidth="1"/>
    <col min="9" max="9" width="1.7109375" style="172" customWidth="1"/>
    <col min="10" max="10" width="10.7109375" customWidth="1"/>
    <col min="11" max="11" width="1.7109375" style="172" customWidth="1"/>
    <col min="12" max="12" width="10.7109375" customWidth="1"/>
    <col min="13" max="13" width="1.7109375" style="173" customWidth="1"/>
    <col min="14" max="14" width="10.7109375" customWidth="1"/>
    <col min="15" max="15" width="1.7109375" style="172" customWidth="1"/>
    <col min="16" max="16" width="10.7109375" customWidth="1"/>
    <col min="17" max="17" width="1.7109375" style="173" customWidth="1"/>
    <col min="18" max="18" width="0" hidden="1" customWidth="1"/>
    <col min="19" max="19" width="8.28515625" customWidth="1"/>
    <col min="20" max="20" width="9.85546875" hidden="1" customWidth="1"/>
  </cols>
  <sheetData>
    <row r="1" spans="1:20" s="174" customFormat="1" ht="21.75" customHeight="1">
      <c r="A1" s="82">
        <f>'Week SetUp'!$A$6</f>
        <v>0</v>
      </c>
      <c r="B1" s="82"/>
      <c r="C1" s="177"/>
      <c r="D1" s="177"/>
      <c r="E1" s="177"/>
      <c r="F1" s="177"/>
      <c r="G1" s="177"/>
      <c r="H1" s="177"/>
      <c r="I1" s="178"/>
      <c r="J1" s="146" t="s">
        <v>49</v>
      </c>
      <c r="K1" s="146"/>
      <c r="L1" s="83"/>
      <c r="M1" s="178"/>
      <c r="N1" s="178" t="s">
        <v>378</v>
      </c>
      <c r="O1" s="178"/>
      <c r="P1" s="177"/>
      <c r="Q1" s="178"/>
    </row>
    <row r="2" spans="1:20" s="103" customFormat="1">
      <c r="A2" s="85" t="str">
        <f>'Week SetUp'!$A$8</f>
        <v>ITF Junior Circuit</v>
      </c>
      <c r="B2" s="85"/>
      <c r="C2" s="85"/>
      <c r="D2" s="85"/>
      <c r="E2" s="85"/>
      <c r="F2" s="179"/>
      <c r="G2" s="108"/>
      <c r="H2" s="108"/>
      <c r="I2" s="180"/>
      <c r="J2" s="146" t="s">
        <v>246</v>
      </c>
      <c r="K2" s="146"/>
      <c r="L2" s="146"/>
      <c r="M2" s="146"/>
      <c r="N2" s="108"/>
      <c r="O2" s="180"/>
      <c r="P2" s="108"/>
      <c r="Q2" s="180"/>
    </row>
    <row r="3" spans="1:20" s="20" customFormat="1" ht="11.25" customHeight="1">
      <c r="A3" s="63" t="s">
        <v>12</v>
      </c>
      <c r="B3" s="63"/>
      <c r="C3" s="63"/>
      <c r="D3" s="63"/>
      <c r="E3" s="63"/>
      <c r="F3" s="63" t="s">
        <v>6</v>
      </c>
      <c r="G3" s="63"/>
      <c r="H3" s="63"/>
      <c r="I3" s="182"/>
      <c r="J3" s="63" t="s">
        <v>7</v>
      </c>
      <c r="K3" s="182"/>
      <c r="L3" s="73" t="s">
        <v>18</v>
      </c>
      <c r="M3" s="182"/>
      <c r="N3" s="63"/>
      <c r="O3" s="182"/>
      <c r="P3" s="63"/>
      <c r="Q3" s="64" t="s">
        <v>8</v>
      </c>
    </row>
    <row r="4" spans="1:20" s="39" customFormat="1" ht="11.25" customHeight="1" thickBot="1">
      <c r="A4" s="711">
        <f>'Week SetUp'!$A$10</f>
        <v>0</v>
      </c>
      <c r="B4" s="711"/>
      <c r="C4" s="711"/>
      <c r="D4" s="184"/>
      <c r="E4" s="184"/>
      <c r="F4" s="184">
        <f>'Week SetUp'!$C$10</f>
        <v>0</v>
      </c>
      <c r="G4" s="92"/>
      <c r="H4" s="184"/>
      <c r="I4" s="185"/>
      <c r="J4" s="186">
        <f>'Week SetUp'!$D$10</f>
        <v>0</v>
      </c>
      <c r="K4" s="185"/>
      <c r="L4" s="97">
        <f>'Week SetUp'!$A$12</f>
        <v>0</v>
      </c>
      <c r="M4" s="185"/>
      <c r="N4" s="184"/>
      <c r="O4" s="185"/>
      <c r="P4" s="184"/>
      <c r="Q4" s="76">
        <f>'Week SetUp'!$E$10</f>
        <v>0</v>
      </c>
    </row>
    <row r="5" spans="1:20" s="20" customFormat="1" ht="9.75">
      <c r="A5" s="188"/>
      <c r="B5" s="189" t="s">
        <v>52</v>
      </c>
      <c r="C5" s="189" t="s">
        <v>53</v>
      </c>
      <c r="D5" s="189" t="s">
        <v>54</v>
      </c>
      <c r="E5" s="190" t="s">
        <v>55</v>
      </c>
      <c r="F5" s="190" t="s">
        <v>14</v>
      </c>
      <c r="G5" s="190"/>
      <c r="H5" s="190" t="s">
        <v>56</v>
      </c>
      <c r="I5" s="190"/>
      <c r="J5" s="189" t="s">
        <v>57</v>
      </c>
      <c r="K5" s="191"/>
      <c r="L5" s="189" t="s">
        <v>87</v>
      </c>
      <c r="M5" s="191"/>
      <c r="N5" s="189" t="s">
        <v>237</v>
      </c>
      <c r="O5" s="191"/>
      <c r="P5" s="189" t="s">
        <v>238</v>
      </c>
      <c r="Q5" s="192"/>
    </row>
    <row r="6" spans="1:20" s="20" customFormat="1" ht="3.75" customHeight="1" thickBot="1">
      <c r="A6" s="193"/>
      <c r="B6" s="194"/>
      <c r="C6" s="91"/>
      <c r="D6" s="194"/>
      <c r="E6" s="195"/>
      <c r="F6" s="195"/>
      <c r="G6" s="196"/>
      <c r="H6" s="195"/>
      <c r="I6" s="197"/>
      <c r="J6" s="194"/>
      <c r="K6" s="197"/>
      <c r="L6" s="194"/>
      <c r="M6" s="197"/>
      <c r="N6" s="194"/>
      <c r="O6" s="197"/>
      <c r="P6" s="194"/>
      <c r="Q6" s="198"/>
    </row>
    <row r="7" spans="1:20" s="50" customFormat="1" ht="10.5" customHeight="1">
      <c r="A7" s="200" t="s">
        <v>68</v>
      </c>
      <c r="B7" s="202" t="str">
        <f>IF($D7="","",VLOOKUP($D7,'Boys Si Qual Draw Prep'!$A$7:$P$134,15))</f>
        <v/>
      </c>
      <c r="C7" s="202" t="str">
        <f>IF($D7="","",VLOOKUP($D7,'Boys Si Qual Draw Prep'!$A$7:$P$134,16))</f>
        <v/>
      </c>
      <c r="D7" s="203"/>
      <c r="E7" s="204" t="str">
        <f>UPPER(IF($D7="","",VLOOKUP($D7,'Boys Si Qual Draw Prep'!$A$7:$P$134,2)))</f>
        <v/>
      </c>
      <c r="F7" s="204" t="str">
        <f>IF($D7="","",VLOOKUP($D7,'Boys Si Qual Draw Prep'!$A$7:$P$134,3))</f>
        <v/>
      </c>
      <c r="G7" s="204"/>
      <c r="H7" s="204" t="str">
        <f>IF($D7="","",VLOOKUP($D7,'Boys Si Qual Draw Prep'!$A$7:$P$134,4))</f>
        <v/>
      </c>
      <c r="I7" s="606"/>
      <c r="J7" s="607" t="str">
        <f>UPPER(IF(OR(I8="a",I8="as"),E7,IF(OR(I8="b",I8="bs"),E8,)))</f>
        <v/>
      </c>
      <c r="K7" s="608"/>
      <c r="L7" s="609"/>
      <c r="M7" s="609"/>
      <c r="N7" s="609"/>
      <c r="O7" s="609"/>
      <c r="P7" s="609"/>
      <c r="Q7" s="610" t="s">
        <v>247</v>
      </c>
      <c r="R7" s="213"/>
      <c r="T7" s="214" t="e">
        <f>#REF!</f>
        <v>#REF!</v>
      </c>
    </row>
    <row r="8" spans="1:20" s="50" customFormat="1" ht="9.6" customHeight="1">
      <c r="A8" s="305" t="s">
        <v>71</v>
      </c>
      <c r="B8" s="202" t="str">
        <f>IF($D8="","",VLOOKUP($D8,'Boys Si Qual Draw Prep'!$A$7:$P$134,15))</f>
        <v/>
      </c>
      <c r="C8" s="202" t="str">
        <f>IF($D8="","",VLOOKUP($D8,'Boys Si Qual Draw Prep'!$A$7:$P$134,16))</f>
        <v/>
      </c>
      <c r="D8" s="203"/>
      <c r="E8" s="223" t="str">
        <f>UPPER(IF($D8="","",VLOOKUP($D8,'Boys Si Qual Draw Prep'!$A$7:$P$134,2)))</f>
        <v/>
      </c>
      <c r="F8" s="223" t="str">
        <f>IF($D8="","",VLOOKUP($D8,'Boys Si Qual Draw Prep'!$A$7:$P$134,3))</f>
        <v/>
      </c>
      <c r="G8" s="223"/>
      <c r="H8" s="223" t="str">
        <f>IF($D8="","",VLOOKUP($D8,'Boys Si Qual Draw Prep'!$A$7:$P$134,4))</f>
        <v/>
      </c>
      <c r="I8" s="611"/>
      <c r="J8" s="612"/>
      <c r="K8" s="613"/>
      <c r="L8" s="607" t="str">
        <f>UPPER(IF(OR(K8="a",K8="as"),J7,IF(OR(K8="b",K8="bs"),J9,)))</f>
        <v/>
      </c>
      <c r="M8" s="608"/>
      <c r="N8" s="609"/>
      <c r="O8" s="609"/>
      <c r="P8" s="609"/>
      <c r="Q8" s="609"/>
      <c r="R8" s="213"/>
      <c r="T8" s="222" t="e">
        <f>#REF!</f>
        <v>#REF!</v>
      </c>
    </row>
    <row r="9" spans="1:20" s="50" customFormat="1" ht="9.6" customHeight="1">
      <c r="A9" s="215" t="s">
        <v>73</v>
      </c>
      <c r="B9" s="202" t="str">
        <f>IF($D9="","",VLOOKUP($D9,'Boys Si Qual Draw Prep'!$A$7:$P$134,15))</f>
        <v/>
      </c>
      <c r="C9" s="202" t="str">
        <f>IF($D9="","",VLOOKUP($D9,'Boys Si Qual Draw Prep'!$A$7:$P$134,16))</f>
        <v/>
      </c>
      <c r="D9" s="203"/>
      <c r="E9" s="223" t="str">
        <f>UPPER(IF($D9="","",VLOOKUP($D9,'Boys Si Qual Draw Prep'!$A$7:$P$134,2)))</f>
        <v/>
      </c>
      <c r="F9" s="223" t="str">
        <f>IF($D9="","",VLOOKUP($D9,'Boys Si Qual Draw Prep'!$A$7:$P$134,3))</f>
        <v/>
      </c>
      <c r="G9" s="223"/>
      <c r="H9" s="223" t="str">
        <f>IF($D9="","",VLOOKUP($D9,'Boys Si Qual Draw Prep'!$A$7:$P$134,4))</f>
        <v/>
      </c>
      <c r="I9" s="606"/>
      <c r="J9" s="607" t="str">
        <f>UPPER(IF(OR(I10="a",I10="as"),E9,IF(OR(I10="b",I10="bs"),E10,)))</f>
        <v/>
      </c>
      <c r="K9" s="614"/>
      <c r="L9" s="612"/>
      <c r="M9" s="615"/>
      <c r="N9" s="609"/>
      <c r="O9" s="609"/>
      <c r="P9" s="609"/>
      <c r="Q9" s="609"/>
      <c r="R9" s="213"/>
      <c r="T9" s="222" t="e">
        <f>#REF!</f>
        <v>#REF!</v>
      </c>
    </row>
    <row r="10" spans="1:20" s="50" customFormat="1" ht="9.6" customHeight="1">
      <c r="A10" s="215" t="s">
        <v>75</v>
      </c>
      <c r="B10" s="202" t="str">
        <f>IF($D10="","",VLOOKUP($D10,'Boys Si Qual Draw Prep'!$A$7:$P$134,15))</f>
        <v/>
      </c>
      <c r="C10" s="202" t="str">
        <f>IF($D10="","",VLOOKUP($D10,'Boys Si Qual Draw Prep'!$A$7:$P$134,16))</f>
        <v/>
      </c>
      <c r="D10" s="203"/>
      <c r="E10" s="223" t="str">
        <f>UPPER(IF($D10="","",VLOOKUP($D10,'Boys Si Qual Draw Prep'!$A$7:$P$134,2)))</f>
        <v/>
      </c>
      <c r="F10" s="223" t="str">
        <f>IF($D10="","",VLOOKUP($D10,'Boys Si Qual Draw Prep'!$A$7:$P$134,3))</f>
        <v/>
      </c>
      <c r="G10" s="223"/>
      <c r="H10" s="223" t="str">
        <f>IF($D10="","",VLOOKUP($D10,'Boys Si Qual Draw Prep'!$A$7:$P$134,4))</f>
        <v/>
      </c>
      <c r="I10" s="611"/>
      <c r="J10" s="612"/>
      <c r="K10" s="616"/>
      <c r="L10" s="617" t="s">
        <v>15</v>
      </c>
      <c r="M10" s="618"/>
      <c r="N10" s="607" t="str">
        <f>UPPER(IF(OR(M10="a",M10="as"),L8,IF(OR(M10="b",M10="bs"),L12,)))</f>
        <v/>
      </c>
      <c r="O10" s="608"/>
      <c r="P10" s="609"/>
      <c r="Q10" s="609"/>
      <c r="R10" s="213"/>
      <c r="T10" s="222" t="e">
        <f>#REF!</f>
        <v>#REF!</v>
      </c>
    </row>
    <row r="11" spans="1:20" s="50" customFormat="1" ht="9.6" customHeight="1">
      <c r="A11" s="215" t="s">
        <v>77</v>
      </c>
      <c r="B11" s="202" t="str">
        <f>IF($D11="","",VLOOKUP($D11,'Boys Si Qual Draw Prep'!$A$7:$P$134,15))</f>
        <v/>
      </c>
      <c r="C11" s="202" t="str">
        <f>IF($D11="","",VLOOKUP($D11,'Boys Si Qual Draw Prep'!$A$7:$P$134,16))</f>
        <v/>
      </c>
      <c r="D11" s="203"/>
      <c r="E11" s="223" t="str">
        <f>UPPER(IF($D11="","",VLOOKUP($D11,'Boys Si Qual Draw Prep'!$A$7:$P$134,2)))</f>
        <v/>
      </c>
      <c r="F11" s="223" t="str">
        <f>IF($D11="","",VLOOKUP($D11,'Boys Si Qual Draw Prep'!$A$7:$P$134,3))</f>
        <v/>
      </c>
      <c r="G11" s="223"/>
      <c r="H11" s="223" t="str">
        <f>IF($D11="","",VLOOKUP($D11,'Boys Si Qual Draw Prep'!$A$7:$P$134,4))</f>
        <v/>
      </c>
      <c r="I11" s="606"/>
      <c r="J11" s="607" t="str">
        <f>UPPER(IF(OR(I12="a",I12="as"),E11,IF(OR(I12="b",I12="bs"),E12,)))</f>
        <v/>
      </c>
      <c r="K11" s="608"/>
      <c r="L11" s="619"/>
      <c r="M11" s="620"/>
      <c r="N11" s="612"/>
      <c r="O11" s="621"/>
      <c r="P11" s="609"/>
      <c r="Q11" s="609"/>
      <c r="R11" s="213"/>
      <c r="T11" s="222" t="e">
        <f>#REF!</f>
        <v>#REF!</v>
      </c>
    </row>
    <row r="12" spans="1:20" s="50" customFormat="1" ht="9.6" customHeight="1">
      <c r="A12" s="215" t="s">
        <v>78</v>
      </c>
      <c r="B12" s="202" t="str">
        <f>IF($D12="","",VLOOKUP($D12,'Boys Si Qual Draw Prep'!$A$7:$P$134,15))</f>
        <v/>
      </c>
      <c r="C12" s="202" t="str">
        <f>IF($D12="","",VLOOKUP($D12,'Boys Si Qual Draw Prep'!$A$7:$P$134,16))</f>
        <v/>
      </c>
      <c r="D12" s="203"/>
      <c r="E12" s="223" t="str">
        <f>UPPER(IF($D12="","",VLOOKUP($D12,'Boys Si Qual Draw Prep'!$A$7:$P$134,2)))</f>
        <v/>
      </c>
      <c r="F12" s="223" t="str">
        <f>IF($D12="","",VLOOKUP($D12,'Boys Si Qual Draw Prep'!$A$7:$P$134,3))</f>
        <v/>
      </c>
      <c r="G12" s="223"/>
      <c r="H12" s="223" t="str">
        <f>IF($D12="","",VLOOKUP($D12,'Boys Si Qual Draw Prep'!$A$7:$P$134,4))</f>
        <v/>
      </c>
      <c r="I12" s="611"/>
      <c r="J12" s="612"/>
      <c r="K12" s="613"/>
      <c r="L12" s="607" t="str">
        <f>UPPER(IF(OR(K12="a",K12="as"),J11,IF(OR(K12="b",K12="bs"),J13,)))</f>
        <v/>
      </c>
      <c r="M12" s="622"/>
      <c r="N12" s="609"/>
      <c r="O12" s="615"/>
      <c r="P12" s="609"/>
      <c r="Q12" s="609"/>
      <c r="R12" s="213"/>
      <c r="T12" s="222" t="e">
        <f>#REF!</f>
        <v>#REF!</v>
      </c>
    </row>
    <row r="13" spans="1:20" s="50" customFormat="1" ht="9.6" customHeight="1">
      <c r="A13" s="305" t="s">
        <v>80</v>
      </c>
      <c r="B13" s="202" t="str">
        <f>IF($D13="","",VLOOKUP($D13,'Boys Si Qual Draw Prep'!$A$7:$P$134,15))</f>
        <v/>
      </c>
      <c r="C13" s="202" t="str">
        <f>IF($D13="","",VLOOKUP($D13,'Boys Si Qual Draw Prep'!$A$7:$P$134,16))</f>
        <v/>
      </c>
      <c r="D13" s="203"/>
      <c r="E13" s="223" t="str">
        <f>UPPER(IF($D13="","",VLOOKUP($D13,'Boys Si Qual Draw Prep'!$A$7:$P$134,2)))</f>
        <v/>
      </c>
      <c r="F13" s="223" t="str">
        <f>IF($D13="","",VLOOKUP($D13,'Boys Si Qual Draw Prep'!$A$7:$P$134,3))</f>
        <v/>
      </c>
      <c r="G13" s="223"/>
      <c r="H13" s="223" t="str">
        <f>IF($D13="","",VLOOKUP($D13,'Boys Si Qual Draw Prep'!$A$7:$P$134,4))</f>
        <v/>
      </c>
      <c r="I13" s="606"/>
      <c r="J13" s="607" t="str">
        <f>UPPER(IF(OR(I14="a",I14="as"),E13,IF(OR(I14="b",I14="bs"),E14,)))</f>
        <v/>
      </c>
      <c r="K13" s="623"/>
      <c r="L13" s="612"/>
      <c r="M13" s="616"/>
      <c r="N13" s="609"/>
      <c r="O13" s="615"/>
      <c r="P13" s="609"/>
      <c r="Q13" s="609"/>
      <c r="R13" s="213"/>
      <c r="T13" s="222" t="e">
        <f>#REF!</f>
        <v>#REF!</v>
      </c>
    </row>
    <row r="14" spans="1:20" s="50" customFormat="1" ht="9.6" customHeight="1">
      <c r="A14" s="305" t="s">
        <v>82</v>
      </c>
      <c r="B14" s="202" t="str">
        <f>IF($D14="","",VLOOKUP($D14,'Boys Si Qual Draw Prep'!$A$7:$P$134,15))</f>
        <v/>
      </c>
      <c r="C14" s="202" t="str">
        <f>IF($D14="","",VLOOKUP($D14,'Boys Si Qual Draw Prep'!$A$7:$P$134,16))</f>
        <v/>
      </c>
      <c r="D14" s="203"/>
      <c r="E14" s="223" t="str">
        <f>UPPER(IF($D14="","",VLOOKUP($D14,'Boys Si Qual Draw Prep'!$A$7:$P$134,2)))</f>
        <v/>
      </c>
      <c r="F14" s="223" t="str">
        <f>IF($D14="","",VLOOKUP($D14,'Boys Si Qual Draw Prep'!$A$7:$P$134,3))</f>
        <v/>
      </c>
      <c r="G14" s="223"/>
      <c r="H14" s="223" t="str">
        <f>IF($D14="","",VLOOKUP($D14,'Boys Si Qual Draw Prep'!$A$7:$P$134,4))</f>
        <v/>
      </c>
      <c r="I14" s="611"/>
      <c r="J14" s="612"/>
      <c r="K14" s="609"/>
      <c r="L14" s="616"/>
      <c r="M14" s="624"/>
      <c r="N14" s="617" t="s">
        <v>15</v>
      </c>
      <c r="O14" s="618"/>
      <c r="P14" s="607" t="str">
        <f>UPPER(IF(OR(O14="a",O14="as"),N10,IF(OR(O14="b",O14="bs"),N18,)))</f>
        <v/>
      </c>
      <c r="Q14" s="608"/>
      <c r="R14" s="213"/>
      <c r="T14" s="222" t="e">
        <f>#REF!</f>
        <v>#REF!</v>
      </c>
    </row>
    <row r="15" spans="1:20" s="50" customFormat="1" ht="9.6" customHeight="1">
      <c r="A15" s="305" t="s">
        <v>88</v>
      </c>
      <c r="B15" s="202" t="str">
        <f>IF($D15="","",VLOOKUP($D15,'Boys Si Qual Draw Prep'!$A$7:$P$134,15))</f>
        <v/>
      </c>
      <c r="C15" s="202" t="str">
        <f>IF($D15="","",VLOOKUP($D15,'Boys Si Qual Draw Prep'!$A$7:$P$134,16))</f>
        <v/>
      </c>
      <c r="D15" s="203"/>
      <c r="E15" s="223" t="str">
        <f>UPPER(IF($D15="","",VLOOKUP($D15,'Boys Si Qual Draw Prep'!$A$7:$P$134,2)))</f>
        <v/>
      </c>
      <c r="F15" s="223" t="str">
        <f>IF($D15="","",VLOOKUP($D15,'Boys Si Qual Draw Prep'!$A$7:$P$134,3))</f>
        <v/>
      </c>
      <c r="G15" s="223"/>
      <c r="H15" s="223" t="str">
        <f>IF($D15="","",VLOOKUP($D15,'Boys Si Qual Draw Prep'!$A$7:$P$134,4))</f>
        <v/>
      </c>
      <c r="I15" s="606"/>
      <c r="J15" s="607" t="str">
        <f>UPPER(IF(OR(I16="a",I16="as"),E15,IF(OR(I16="b",I16="bs"),E16,)))</f>
        <v/>
      </c>
      <c r="K15" s="608"/>
      <c r="L15" s="609"/>
      <c r="M15" s="609"/>
      <c r="N15" s="609"/>
      <c r="O15" s="615"/>
      <c r="P15" s="612"/>
      <c r="Q15" s="616"/>
      <c r="R15" s="213"/>
      <c r="T15" s="222" t="e">
        <f>#REF!</f>
        <v>#REF!</v>
      </c>
    </row>
    <row r="16" spans="1:20" s="50" customFormat="1" ht="9.6" customHeight="1" thickBot="1">
      <c r="A16" s="305" t="s">
        <v>89</v>
      </c>
      <c r="B16" s="202" t="str">
        <f>IF($D16="","",VLOOKUP($D16,'Boys Si Qual Draw Prep'!$A$7:$P$134,15))</f>
        <v/>
      </c>
      <c r="C16" s="202" t="str">
        <f>IF($D16="","",VLOOKUP($D16,'Boys Si Qual Draw Prep'!$A$7:$P$134,16))</f>
        <v/>
      </c>
      <c r="D16" s="203"/>
      <c r="E16" s="223" t="str">
        <f>UPPER(IF($D16="","",VLOOKUP($D16,'Boys Si Qual Draw Prep'!$A$7:$P$134,2)))</f>
        <v/>
      </c>
      <c r="F16" s="223" t="str">
        <f>IF($D16="","",VLOOKUP($D16,'Boys Si Qual Draw Prep'!$A$7:$P$134,3))</f>
        <v/>
      </c>
      <c r="G16" s="223"/>
      <c r="H16" s="223" t="str">
        <f>IF($D16="","",VLOOKUP($D16,'Boys Si Qual Draw Prep'!$A$7:$P$134,4))</f>
        <v/>
      </c>
      <c r="I16" s="611"/>
      <c r="J16" s="612"/>
      <c r="K16" s="613"/>
      <c r="L16" s="607" t="str">
        <f>UPPER(IF(OR(K16="a",K16="as"),J15,IF(OR(K16="b",K16="bs"),J17,)))</f>
        <v/>
      </c>
      <c r="M16" s="608"/>
      <c r="N16" s="609"/>
      <c r="O16" s="615"/>
      <c r="P16" s="609"/>
      <c r="Q16" s="616"/>
      <c r="R16" s="213"/>
      <c r="T16" s="237" t="e">
        <f>#REF!</f>
        <v>#REF!</v>
      </c>
    </row>
    <row r="17" spans="1:18" s="50" customFormat="1" ht="9.6" customHeight="1">
      <c r="A17" s="215" t="s">
        <v>90</v>
      </c>
      <c r="B17" s="202" t="str">
        <f>IF($D17="","",VLOOKUP($D17,'Boys Si Qual Draw Prep'!$A$7:$P$134,15))</f>
        <v/>
      </c>
      <c r="C17" s="202" t="str">
        <f>IF($D17="","",VLOOKUP($D17,'Boys Si Qual Draw Prep'!$A$7:$P$134,16))</f>
        <v/>
      </c>
      <c r="D17" s="203"/>
      <c r="E17" s="223" t="str">
        <f>UPPER(IF($D17="","",VLOOKUP($D17,'Boys Si Qual Draw Prep'!$A$7:$P$134,2)))</f>
        <v/>
      </c>
      <c r="F17" s="223" t="str">
        <f>IF($D17="","",VLOOKUP($D17,'Boys Si Qual Draw Prep'!$A$7:$P$134,3))</f>
        <v/>
      </c>
      <c r="G17" s="223"/>
      <c r="H17" s="223" t="str">
        <f>IF($D17="","",VLOOKUP($D17,'Boys Si Qual Draw Prep'!$A$7:$P$134,4))</f>
        <v/>
      </c>
      <c r="I17" s="606"/>
      <c r="J17" s="607" t="str">
        <f>UPPER(IF(OR(I18="a",I18="as"),E17,IF(OR(I18="b",I18="bs"),E18,)))</f>
        <v/>
      </c>
      <c r="K17" s="614"/>
      <c r="L17" s="612"/>
      <c r="M17" s="615"/>
      <c r="N17" s="609"/>
      <c r="O17" s="615"/>
      <c r="P17" s="609"/>
      <c r="Q17" s="616"/>
      <c r="R17" s="213"/>
    </row>
    <row r="18" spans="1:18" s="50" customFormat="1" ht="9.6" customHeight="1">
      <c r="A18" s="215" t="s">
        <v>91</v>
      </c>
      <c r="B18" s="202" t="str">
        <f>IF($D18="","",VLOOKUP($D18,'Boys Si Qual Draw Prep'!$A$7:$P$134,15))</f>
        <v/>
      </c>
      <c r="C18" s="202" t="str">
        <f>IF($D18="","",VLOOKUP($D18,'Boys Si Qual Draw Prep'!$A$7:$P$134,16))</f>
        <v/>
      </c>
      <c r="D18" s="203"/>
      <c r="E18" s="223" t="str">
        <f>UPPER(IF($D18="","",VLOOKUP($D18,'Boys Si Qual Draw Prep'!$A$7:$P$134,2)))</f>
        <v/>
      </c>
      <c r="F18" s="223" t="str">
        <f>IF($D18="","",VLOOKUP($D18,'Boys Si Qual Draw Prep'!$A$7:$P$134,3))</f>
        <v/>
      </c>
      <c r="G18" s="223"/>
      <c r="H18" s="223" t="str">
        <f>IF($D18="","",VLOOKUP($D18,'Boys Si Qual Draw Prep'!$A$7:$P$134,4))</f>
        <v/>
      </c>
      <c r="I18" s="611"/>
      <c r="J18" s="612"/>
      <c r="K18" s="616"/>
      <c r="L18" s="617" t="s">
        <v>15</v>
      </c>
      <c r="M18" s="618"/>
      <c r="N18" s="607" t="str">
        <f>UPPER(IF(OR(M18="a",M18="as"),L16,IF(OR(M18="b",M18="bs"),L20,)))</f>
        <v/>
      </c>
      <c r="O18" s="623"/>
      <c r="P18" s="609"/>
      <c r="Q18" s="616"/>
      <c r="R18" s="213"/>
    </row>
    <row r="19" spans="1:18" s="50" customFormat="1" ht="9.6" customHeight="1">
      <c r="A19" s="215" t="s">
        <v>92</v>
      </c>
      <c r="B19" s="202" t="str">
        <f>IF($D19="","",VLOOKUP($D19,'Boys Si Qual Draw Prep'!$A$7:$P$134,15))</f>
        <v/>
      </c>
      <c r="C19" s="202" t="str">
        <f>IF($D19="","",VLOOKUP($D19,'Boys Si Qual Draw Prep'!$A$7:$P$134,16))</f>
        <v/>
      </c>
      <c r="D19" s="203"/>
      <c r="E19" s="223" t="str">
        <f>UPPER(IF($D19="","",VLOOKUP($D19,'Boys Si Qual Draw Prep'!$A$7:$P$134,2)))</f>
        <v/>
      </c>
      <c r="F19" s="223" t="str">
        <f>IF($D19="","",VLOOKUP($D19,'Boys Si Qual Draw Prep'!$A$7:$P$134,3))</f>
        <v/>
      </c>
      <c r="G19" s="223"/>
      <c r="H19" s="223" t="str">
        <f>IF($D19="","",VLOOKUP($D19,'Boys Si Qual Draw Prep'!$A$7:$P$134,4))</f>
        <v/>
      </c>
      <c r="I19" s="606"/>
      <c r="J19" s="607" t="str">
        <f>UPPER(IF(OR(I20="a",I20="as"),E19,IF(OR(I20="b",I20="bs"),E20,)))</f>
        <v/>
      </c>
      <c r="K19" s="608"/>
      <c r="L19" s="619"/>
      <c r="M19" s="620"/>
      <c r="N19" s="612"/>
      <c r="O19" s="609"/>
      <c r="P19" s="609"/>
      <c r="Q19" s="616"/>
      <c r="R19" s="213"/>
    </row>
    <row r="20" spans="1:18" s="50" customFormat="1" ht="9.6" customHeight="1">
      <c r="A20" s="215" t="s">
        <v>93</v>
      </c>
      <c r="B20" s="202" t="str">
        <f>IF($D20="","",VLOOKUP($D20,'Boys Si Qual Draw Prep'!$A$7:$P$134,15))</f>
        <v/>
      </c>
      <c r="C20" s="202" t="str">
        <f>IF($D20="","",VLOOKUP($D20,'Boys Si Qual Draw Prep'!$A$7:$P$134,16))</f>
        <v/>
      </c>
      <c r="D20" s="203"/>
      <c r="E20" s="223" t="str">
        <f>UPPER(IF($D20="","",VLOOKUP($D20,'Boys Si Qual Draw Prep'!$A$7:$P$134,2)))</f>
        <v/>
      </c>
      <c r="F20" s="223" t="str">
        <f>IF($D20="","",VLOOKUP($D20,'Boys Si Qual Draw Prep'!$A$7:$P$134,3))</f>
        <v/>
      </c>
      <c r="G20" s="223"/>
      <c r="H20" s="223" t="str">
        <f>IF($D20="","",VLOOKUP($D20,'Boys Si Qual Draw Prep'!$A$7:$P$134,4))</f>
        <v/>
      </c>
      <c r="I20" s="611"/>
      <c r="J20" s="612"/>
      <c r="K20" s="613"/>
      <c r="L20" s="607" t="str">
        <f>UPPER(IF(OR(K20="a",K20="as"),J19,IF(OR(K20="b",K20="bs"),J21,)))</f>
        <v/>
      </c>
      <c r="M20" s="622"/>
      <c r="N20" s="609"/>
      <c r="O20" s="609"/>
      <c r="P20" s="609"/>
      <c r="Q20" s="616"/>
      <c r="R20" s="213"/>
    </row>
    <row r="21" spans="1:18" s="50" customFormat="1" ht="9.6" customHeight="1">
      <c r="A21" s="305" t="s">
        <v>94</v>
      </c>
      <c r="B21" s="202" t="str">
        <f>IF($D21="","",VLOOKUP($D21,'Boys Si Qual Draw Prep'!$A$7:$P$134,15))</f>
        <v/>
      </c>
      <c r="C21" s="202" t="str">
        <f>IF($D21="","",VLOOKUP($D21,'Boys Si Qual Draw Prep'!$A$7:$P$134,16))</f>
        <v/>
      </c>
      <c r="D21" s="203"/>
      <c r="E21" s="223" t="str">
        <f>UPPER(IF($D21="","",VLOOKUP($D21,'Boys Si Qual Draw Prep'!$A$7:$P$134,2)))</f>
        <v/>
      </c>
      <c r="F21" s="223" t="str">
        <f>IF($D21="","",VLOOKUP($D21,'Boys Si Qual Draw Prep'!$A$7:$P$134,3))</f>
        <v/>
      </c>
      <c r="G21" s="223"/>
      <c r="H21" s="223" t="str">
        <f>IF($D21="","",VLOOKUP($D21,'Boys Si Qual Draw Prep'!$A$7:$P$134,4))</f>
        <v/>
      </c>
      <c r="I21" s="606"/>
      <c r="J21" s="607" t="str">
        <f>UPPER(IF(OR(I22="a",I22="as"),E21,IF(OR(I22="b",I22="bs"),E22,)))</f>
        <v/>
      </c>
      <c r="K21" s="623"/>
      <c r="L21" s="612"/>
      <c r="M21" s="616"/>
      <c r="N21" s="609"/>
      <c r="O21" s="609"/>
      <c r="P21" s="609"/>
      <c r="Q21" s="616"/>
      <c r="R21" s="213"/>
    </row>
    <row r="22" spans="1:18" s="50" customFormat="1" ht="9.6" customHeight="1">
      <c r="A22" s="241" t="s">
        <v>95</v>
      </c>
      <c r="B22" s="202" t="str">
        <f>IF($D22="","",VLOOKUP($D22,'Boys Si Qual Draw Prep'!$A$7:$P$134,15))</f>
        <v/>
      </c>
      <c r="C22" s="202" t="str">
        <f>IF($D22="","",VLOOKUP($D22,'Boys Si Qual Draw Prep'!$A$7:$P$134,16))</f>
        <v/>
      </c>
      <c r="D22" s="203"/>
      <c r="E22" s="204" t="str">
        <f>UPPER(IF($D22="","",VLOOKUP($D22,'Boys Si Qual Draw Prep'!$A$7:$P$134,2)))</f>
        <v/>
      </c>
      <c r="F22" s="204" t="str">
        <f>IF($D22="","",VLOOKUP($D22,'Boys Si Qual Draw Prep'!$A$7:$P$134,3))</f>
        <v/>
      </c>
      <c r="G22" s="204"/>
      <c r="H22" s="204" t="str">
        <f>IF($D22="","",VLOOKUP($D22,'Boys Si Qual Draw Prep'!$A$7:$P$134,4))</f>
        <v/>
      </c>
      <c r="I22" s="611"/>
      <c r="J22" s="612"/>
      <c r="K22" s="609"/>
      <c r="L22" s="616"/>
      <c r="M22" s="624"/>
      <c r="N22" s="616"/>
      <c r="O22" s="616"/>
      <c r="P22" s="616"/>
      <c r="Q22" s="616"/>
      <c r="R22" s="213"/>
    </row>
    <row r="23" spans="1:18" s="50" customFormat="1" ht="9.6" customHeight="1">
      <c r="A23" s="200" t="s">
        <v>97</v>
      </c>
      <c r="B23" s="202" t="str">
        <f>IF($D23="","",VLOOKUP($D23,'Boys Si Qual Draw Prep'!$A$7:$P$134,15))</f>
        <v/>
      </c>
      <c r="C23" s="202" t="str">
        <f>IF($D23="","",VLOOKUP($D23,'Boys Si Qual Draw Prep'!$A$7:$P$134,16))</f>
        <v/>
      </c>
      <c r="D23" s="203"/>
      <c r="E23" s="204" t="str">
        <f>UPPER(IF($D23="","",VLOOKUP($D23,'Boys Si Qual Draw Prep'!$A$7:$P$134,2)))</f>
        <v/>
      </c>
      <c r="F23" s="204" t="str">
        <f>IF($D23="","",VLOOKUP($D23,'Boys Si Qual Draw Prep'!$A$7:$P$134,3))</f>
        <v/>
      </c>
      <c r="G23" s="204"/>
      <c r="H23" s="204" t="str">
        <f>IF($D23="","",VLOOKUP($D23,'Boys Si Qual Draw Prep'!$A$7:$P$134,4))</f>
        <v/>
      </c>
      <c r="I23" s="606"/>
      <c r="J23" s="607" t="str">
        <f>UPPER(IF(OR(I24="a",I24="as"),E23,IF(OR(I24="b",I24="bs"),E24,)))</f>
        <v/>
      </c>
      <c r="K23" s="608"/>
      <c r="L23" s="609"/>
      <c r="M23" s="609"/>
      <c r="N23" s="609"/>
      <c r="O23" s="609"/>
      <c r="P23" s="609"/>
      <c r="Q23" s="616"/>
      <c r="R23" s="213"/>
    </row>
    <row r="24" spans="1:18" s="50" customFormat="1" ht="9.6" customHeight="1">
      <c r="A24" s="305" t="s">
        <v>98</v>
      </c>
      <c r="B24" s="202" t="str">
        <f>IF($D24="","",VLOOKUP($D24,'Boys Si Qual Draw Prep'!$A$7:$P$134,15))</f>
        <v/>
      </c>
      <c r="C24" s="202" t="str">
        <f>IF($D24="","",VLOOKUP($D24,'Boys Si Qual Draw Prep'!$A$7:$P$134,16))</f>
        <v/>
      </c>
      <c r="D24" s="203"/>
      <c r="E24" s="223" t="str">
        <f>UPPER(IF($D24="","",VLOOKUP($D24,'Boys Si Qual Draw Prep'!$A$7:$P$134,2)))</f>
        <v/>
      </c>
      <c r="F24" s="223" t="str">
        <f>IF($D24="","",VLOOKUP($D24,'Boys Si Qual Draw Prep'!$A$7:$P$134,3))</f>
        <v/>
      </c>
      <c r="G24" s="223"/>
      <c r="H24" s="223" t="str">
        <f>IF($D24="","",VLOOKUP($D24,'Boys Si Qual Draw Prep'!$A$7:$P$134,4))</f>
        <v/>
      </c>
      <c r="I24" s="611"/>
      <c r="J24" s="612"/>
      <c r="K24" s="613"/>
      <c r="L24" s="607" t="str">
        <f>UPPER(IF(OR(K24="a",K24="as"),J23,IF(OR(K24="b",K24="bs"),J25,)))</f>
        <v/>
      </c>
      <c r="M24" s="608"/>
      <c r="N24" s="609"/>
      <c r="O24" s="609"/>
      <c r="P24" s="609"/>
      <c r="Q24" s="616"/>
      <c r="R24" s="213"/>
    </row>
    <row r="25" spans="1:18" s="50" customFormat="1" ht="9.6" customHeight="1">
      <c r="A25" s="215" t="s">
        <v>99</v>
      </c>
      <c r="B25" s="202" t="str">
        <f>IF($D25="","",VLOOKUP($D25,'Boys Si Qual Draw Prep'!$A$7:$P$134,15))</f>
        <v/>
      </c>
      <c r="C25" s="202" t="str">
        <f>IF($D25="","",VLOOKUP($D25,'Boys Si Qual Draw Prep'!$A$7:$P$134,16))</f>
        <v/>
      </c>
      <c r="D25" s="203"/>
      <c r="E25" s="223" t="str">
        <f>UPPER(IF($D25="","",VLOOKUP($D25,'Boys Si Qual Draw Prep'!$A$7:$P$134,2)))</f>
        <v/>
      </c>
      <c r="F25" s="223" t="str">
        <f>IF($D25="","",VLOOKUP($D25,'Boys Si Qual Draw Prep'!$A$7:$P$134,3))</f>
        <v/>
      </c>
      <c r="G25" s="223"/>
      <c r="H25" s="223" t="str">
        <f>IF($D25="","",VLOOKUP($D25,'Boys Si Qual Draw Prep'!$A$7:$P$134,4))</f>
        <v/>
      </c>
      <c r="I25" s="606"/>
      <c r="J25" s="607" t="str">
        <f>UPPER(IF(OR(I26="a",I26="as"),E25,IF(OR(I26="b",I26="bs"),E26,)))</f>
        <v/>
      </c>
      <c r="K25" s="614"/>
      <c r="L25" s="612"/>
      <c r="M25" s="615"/>
      <c r="N25" s="609"/>
      <c r="O25" s="609"/>
      <c r="P25" s="609"/>
      <c r="Q25" s="616"/>
      <c r="R25" s="213"/>
    </row>
    <row r="26" spans="1:18" s="50" customFormat="1" ht="9.6" customHeight="1">
      <c r="A26" s="215" t="s">
        <v>100</v>
      </c>
      <c r="B26" s="202" t="str">
        <f>IF($D26="","",VLOOKUP($D26,'Boys Si Qual Draw Prep'!$A$7:$P$134,15))</f>
        <v/>
      </c>
      <c r="C26" s="202" t="str">
        <f>IF($D26="","",VLOOKUP($D26,'Boys Si Qual Draw Prep'!$A$7:$P$134,16))</f>
        <v/>
      </c>
      <c r="D26" s="203"/>
      <c r="E26" s="223" t="str">
        <f>UPPER(IF($D26="","",VLOOKUP($D26,'Boys Si Qual Draw Prep'!$A$7:$P$134,2)))</f>
        <v/>
      </c>
      <c r="F26" s="223" t="str">
        <f>IF($D26="","",VLOOKUP($D26,'Boys Si Qual Draw Prep'!$A$7:$P$134,3))</f>
        <v/>
      </c>
      <c r="G26" s="223"/>
      <c r="H26" s="223" t="str">
        <f>IF($D26="","",VLOOKUP($D26,'Boys Si Qual Draw Prep'!$A$7:$P$134,4))</f>
        <v/>
      </c>
      <c r="I26" s="611"/>
      <c r="J26" s="612"/>
      <c r="K26" s="616"/>
      <c r="L26" s="617" t="s">
        <v>15</v>
      </c>
      <c r="M26" s="618"/>
      <c r="N26" s="607" t="str">
        <f>UPPER(IF(OR(M26="a",M26="as"),L24,IF(OR(M26="b",M26="bs"),L28,)))</f>
        <v/>
      </c>
      <c r="O26" s="608"/>
      <c r="P26" s="609"/>
      <c r="Q26" s="609"/>
      <c r="R26" s="213"/>
    </row>
    <row r="27" spans="1:18" s="50" customFormat="1" ht="9.6" customHeight="1">
      <c r="A27" s="215" t="s">
        <v>101</v>
      </c>
      <c r="B27" s="202" t="str">
        <f>IF($D27="","",VLOOKUP($D27,'Boys Si Qual Draw Prep'!$A$7:$P$134,15))</f>
        <v/>
      </c>
      <c r="C27" s="202" t="str">
        <f>IF($D27="","",VLOOKUP($D27,'Boys Si Qual Draw Prep'!$A$7:$P$134,16))</f>
        <v/>
      </c>
      <c r="D27" s="203"/>
      <c r="E27" s="223" t="str">
        <f>UPPER(IF($D27="","",VLOOKUP($D27,'Boys Si Qual Draw Prep'!$A$7:$P$134,2)))</f>
        <v/>
      </c>
      <c r="F27" s="223" t="str">
        <f>IF($D27="","",VLOOKUP($D27,'Boys Si Qual Draw Prep'!$A$7:$P$134,3))</f>
        <v/>
      </c>
      <c r="G27" s="223"/>
      <c r="H27" s="223" t="str">
        <f>IF($D27="","",VLOOKUP($D27,'Boys Si Qual Draw Prep'!$A$7:$P$134,4))</f>
        <v/>
      </c>
      <c r="I27" s="606"/>
      <c r="J27" s="607" t="str">
        <f>UPPER(IF(OR(I28="a",I28="as"),E27,IF(OR(I28="b",I28="bs"),E28,)))</f>
        <v/>
      </c>
      <c r="K27" s="608"/>
      <c r="L27" s="619"/>
      <c r="M27" s="620"/>
      <c r="N27" s="612"/>
      <c r="O27" s="621"/>
      <c r="P27" s="609"/>
      <c r="Q27" s="609"/>
      <c r="R27" s="213"/>
    </row>
    <row r="28" spans="1:18" s="50" customFormat="1" ht="9.6" customHeight="1">
      <c r="A28" s="215" t="s">
        <v>102</v>
      </c>
      <c r="B28" s="202" t="str">
        <f>IF($D28="","",VLOOKUP($D28,'Boys Si Qual Draw Prep'!$A$7:$P$134,15))</f>
        <v/>
      </c>
      <c r="C28" s="202" t="str">
        <f>IF($D28="","",VLOOKUP($D28,'Boys Si Qual Draw Prep'!$A$7:$P$134,16))</f>
        <v/>
      </c>
      <c r="D28" s="203"/>
      <c r="E28" s="223" t="str">
        <f>UPPER(IF($D28="","",VLOOKUP($D28,'Boys Si Qual Draw Prep'!$A$7:$P$134,2)))</f>
        <v/>
      </c>
      <c r="F28" s="223" t="str">
        <f>IF($D28="","",VLOOKUP($D28,'Boys Si Qual Draw Prep'!$A$7:$P$134,3))</f>
        <v/>
      </c>
      <c r="G28" s="223"/>
      <c r="H28" s="223" t="str">
        <f>IF($D28="","",VLOOKUP($D28,'Boys Si Qual Draw Prep'!$A$7:$P$134,4))</f>
        <v/>
      </c>
      <c r="I28" s="611"/>
      <c r="J28" s="612"/>
      <c r="K28" s="613"/>
      <c r="L28" s="607" t="str">
        <f>UPPER(IF(OR(K28="a",K28="as"),J27,IF(OR(K28="b",K28="bs"),J29,)))</f>
        <v/>
      </c>
      <c r="M28" s="622"/>
      <c r="N28" s="609"/>
      <c r="O28" s="615"/>
      <c r="P28" s="609"/>
      <c r="Q28" s="609"/>
      <c r="R28" s="213"/>
    </row>
    <row r="29" spans="1:18" s="50" customFormat="1" ht="9.6" customHeight="1">
      <c r="A29" s="305" t="s">
        <v>103</v>
      </c>
      <c r="B29" s="202" t="str">
        <f>IF($D29="","",VLOOKUP($D29,'Boys Si Qual Draw Prep'!$A$7:$P$134,15))</f>
        <v/>
      </c>
      <c r="C29" s="202" t="str">
        <f>IF($D29="","",VLOOKUP($D29,'Boys Si Qual Draw Prep'!$A$7:$P$134,16))</f>
        <v/>
      </c>
      <c r="D29" s="203"/>
      <c r="E29" s="223" t="str">
        <f>UPPER(IF($D29="","",VLOOKUP($D29,'Boys Si Qual Draw Prep'!$A$7:$P$134,2)))</f>
        <v/>
      </c>
      <c r="F29" s="223" t="str">
        <f>IF($D29="","",VLOOKUP($D29,'Boys Si Qual Draw Prep'!$A$7:$P$134,3))</f>
        <v/>
      </c>
      <c r="G29" s="223"/>
      <c r="H29" s="223" t="str">
        <f>IF($D29="","",VLOOKUP($D29,'Boys Si Qual Draw Prep'!$A$7:$P$134,4))</f>
        <v/>
      </c>
      <c r="I29" s="606"/>
      <c r="J29" s="607" t="str">
        <f>UPPER(IF(OR(I30="a",I30="as"),E29,IF(OR(I30="b",I30="bs"),E30,)))</f>
        <v/>
      </c>
      <c r="K29" s="623"/>
      <c r="L29" s="612"/>
      <c r="M29" s="616"/>
      <c r="N29" s="609"/>
      <c r="O29" s="615"/>
      <c r="P29" s="609"/>
      <c r="Q29" s="609"/>
      <c r="R29" s="213"/>
    </row>
    <row r="30" spans="1:18" s="50" customFormat="1" ht="9.6" customHeight="1">
      <c r="A30" s="305" t="s">
        <v>104</v>
      </c>
      <c r="B30" s="202" t="str">
        <f>IF($D30="","",VLOOKUP($D30,'Boys Si Qual Draw Prep'!$A$7:$P$134,15))</f>
        <v/>
      </c>
      <c r="C30" s="202" t="str">
        <f>IF($D30="","",VLOOKUP($D30,'Boys Si Qual Draw Prep'!$A$7:$P$134,16))</f>
        <v/>
      </c>
      <c r="D30" s="203"/>
      <c r="E30" s="223" t="str">
        <f>UPPER(IF($D30="","",VLOOKUP($D30,'Boys Si Qual Draw Prep'!$A$7:$P$134,2)))</f>
        <v/>
      </c>
      <c r="F30" s="223" t="str">
        <f>IF($D30="","",VLOOKUP($D30,'Boys Si Qual Draw Prep'!$A$7:$P$134,3))</f>
        <v/>
      </c>
      <c r="G30" s="223"/>
      <c r="H30" s="223" t="str">
        <f>IF($D30="","",VLOOKUP($D30,'Boys Si Qual Draw Prep'!$A$7:$P$134,4))</f>
        <v/>
      </c>
      <c r="I30" s="611"/>
      <c r="J30" s="612"/>
      <c r="K30" s="609"/>
      <c r="L30" s="616"/>
      <c r="M30" s="624"/>
      <c r="N30" s="617" t="s">
        <v>15</v>
      </c>
      <c r="O30" s="618"/>
      <c r="P30" s="607" t="str">
        <f>UPPER(IF(OR(O30="a",O30="as"),N26,IF(OR(O30="b",O30="bs"),N34,)))</f>
        <v/>
      </c>
      <c r="Q30" s="608"/>
      <c r="R30" s="213"/>
    </row>
    <row r="31" spans="1:18" s="50" customFormat="1" ht="9.6" customHeight="1">
      <c r="A31" s="305" t="s">
        <v>105</v>
      </c>
      <c r="B31" s="202" t="str">
        <f>IF($D31="","",VLOOKUP($D31,'Boys Si Qual Draw Prep'!$A$7:$P$134,15))</f>
        <v/>
      </c>
      <c r="C31" s="202" t="str">
        <f>IF($D31="","",VLOOKUP($D31,'Boys Si Qual Draw Prep'!$A$7:$P$134,16))</f>
        <v/>
      </c>
      <c r="D31" s="203"/>
      <c r="E31" s="223" t="str">
        <f>UPPER(IF($D31="","",VLOOKUP($D31,'Boys Si Qual Draw Prep'!$A$7:$P$134,2)))</f>
        <v/>
      </c>
      <c r="F31" s="223" t="str">
        <f>IF($D31="","",VLOOKUP($D31,'Boys Si Qual Draw Prep'!$A$7:$P$134,3))</f>
        <v/>
      </c>
      <c r="G31" s="223"/>
      <c r="H31" s="223" t="str">
        <f>IF($D31="","",VLOOKUP($D31,'Boys Si Qual Draw Prep'!$A$7:$P$134,4))</f>
        <v/>
      </c>
      <c r="I31" s="606"/>
      <c r="J31" s="607" t="str">
        <f>UPPER(IF(OR(I32="a",I32="as"),E31,IF(OR(I32="b",I32="bs"),E32,)))</f>
        <v/>
      </c>
      <c r="K31" s="608"/>
      <c r="L31" s="609"/>
      <c r="M31" s="609"/>
      <c r="N31" s="609"/>
      <c r="O31" s="615"/>
      <c r="P31" s="612"/>
      <c r="Q31" s="616"/>
      <c r="R31" s="213"/>
    </row>
    <row r="32" spans="1:18" s="50" customFormat="1" ht="9.6" customHeight="1">
      <c r="A32" s="305" t="s">
        <v>106</v>
      </c>
      <c r="B32" s="202" t="str">
        <f>IF($D32="","",VLOOKUP($D32,'Boys Si Qual Draw Prep'!$A$7:$P$134,15))</f>
        <v/>
      </c>
      <c r="C32" s="202" t="str">
        <f>IF($D32="","",VLOOKUP($D32,'Boys Si Qual Draw Prep'!$A$7:$P$134,16))</f>
        <v/>
      </c>
      <c r="D32" s="203"/>
      <c r="E32" s="223" t="str">
        <f>UPPER(IF($D32="","",VLOOKUP($D32,'Boys Si Qual Draw Prep'!$A$7:$P$134,2)))</f>
        <v/>
      </c>
      <c r="F32" s="223" t="str">
        <f>IF($D32="","",VLOOKUP($D32,'Boys Si Qual Draw Prep'!$A$7:$P$134,3))</f>
        <v/>
      </c>
      <c r="G32" s="223"/>
      <c r="H32" s="223" t="str">
        <f>IF($D32="","",VLOOKUP($D32,'Boys Si Qual Draw Prep'!$A$7:$P$134,4))</f>
        <v/>
      </c>
      <c r="I32" s="611"/>
      <c r="J32" s="612"/>
      <c r="K32" s="613"/>
      <c r="L32" s="607" t="str">
        <f>UPPER(IF(OR(K32="a",K32="as"),J31,IF(OR(K32="b",K32="bs"),J33,)))</f>
        <v/>
      </c>
      <c r="M32" s="608"/>
      <c r="N32" s="609"/>
      <c r="O32" s="615"/>
      <c r="P32" s="609"/>
      <c r="Q32" s="616"/>
      <c r="R32" s="213"/>
    </row>
    <row r="33" spans="1:18" s="50" customFormat="1" ht="9.6" customHeight="1">
      <c r="A33" s="215" t="s">
        <v>107</v>
      </c>
      <c r="B33" s="202" t="str">
        <f>IF($D33="","",VLOOKUP($D33,'Boys Si Qual Draw Prep'!$A$7:$P$134,15))</f>
        <v/>
      </c>
      <c r="C33" s="202" t="str">
        <f>IF($D33="","",VLOOKUP($D33,'Boys Si Qual Draw Prep'!$A$7:$P$134,16))</f>
        <v/>
      </c>
      <c r="D33" s="203"/>
      <c r="E33" s="223" t="str">
        <f>UPPER(IF($D33="","",VLOOKUP($D33,'Boys Si Qual Draw Prep'!$A$7:$P$134,2)))</f>
        <v/>
      </c>
      <c r="F33" s="223" t="str">
        <f>IF($D33="","",VLOOKUP($D33,'Boys Si Qual Draw Prep'!$A$7:$P$134,3))</f>
        <v/>
      </c>
      <c r="G33" s="223"/>
      <c r="H33" s="223" t="str">
        <f>IF($D33="","",VLOOKUP($D33,'Boys Si Qual Draw Prep'!$A$7:$P$134,4))</f>
        <v/>
      </c>
      <c r="I33" s="606"/>
      <c r="J33" s="607" t="str">
        <f>UPPER(IF(OR(I34="a",I34="as"),E33,IF(OR(I34="b",I34="bs"),E34,)))</f>
        <v/>
      </c>
      <c r="K33" s="614"/>
      <c r="L33" s="612"/>
      <c r="M33" s="615"/>
      <c r="N33" s="609"/>
      <c r="O33" s="615"/>
      <c r="P33" s="609"/>
      <c r="Q33" s="616"/>
      <c r="R33" s="213"/>
    </row>
    <row r="34" spans="1:18" s="50" customFormat="1" ht="9.6" customHeight="1">
      <c r="A34" s="215" t="s">
        <v>108</v>
      </c>
      <c r="B34" s="202" t="str">
        <f>IF($D34="","",VLOOKUP($D34,'Boys Si Qual Draw Prep'!$A$7:$P$134,15))</f>
        <v/>
      </c>
      <c r="C34" s="202" t="str">
        <f>IF($D34="","",VLOOKUP($D34,'Boys Si Qual Draw Prep'!$A$7:$P$134,16))</f>
        <v/>
      </c>
      <c r="D34" s="203"/>
      <c r="E34" s="223" t="str">
        <f>UPPER(IF($D34="","",VLOOKUP($D34,'Boys Si Qual Draw Prep'!$A$7:$P$134,2)))</f>
        <v/>
      </c>
      <c r="F34" s="223" t="str">
        <f>IF($D34="","",VLOOKUP($D34,'Boys Si Qual Draw Prep'!$A$7:$P$134,3))</f>
        <v/>
      </c>
      <c r="G34" s="223"/>
      <c r="H34" s="223" t="str">
        <f>IF($D34="","",VLOOKUP($D34,'Boys Si Qual Draw Prep'!$A$7:$P$134,4))</f>
        <v/>
      </c>
      <c r="I34" s="611"/>
      <c r="J34" s="612"/>
      <c r="K34" s="616"/>
      <c r="L34" s="617" t="s">
        <v>15</v>
      </c>
      <c r="M34" s="618"/>
      <c r="N34" s="607" t="str">
        <f>UPPER(IF(OR(M34="a",M34="as"),L32,IF(OR(M34="b",M34="bs"),L36,)))</f>
        <v/>
      </c>
      <c r="O34" s="623"/>
      <c r="P34" s="609"/>
      <c r="Q34" s="616"/>
      <c r="R34" s="213"/>
    </row>
    <row r="35" spans="1:18" s="50" customFormat="1" ht="9.6" customHeight="1">
      <c r="A35" s="215" t="s">
        <v>109</v>
      </c>
      <c r="B35" s="202" t="str">
        <f>IF($D35="","",VLOOKUP($D35,'Boys Si Qual Draw Prep'!$A$7:$P$134,15))</f>
        <v/>
      </c>
      <c r="C35" s="202" t="str">
        <f>IF($D35="","",VLOOKUP($D35,'Boys Si Qual Draw Prep'!$A$7:$P$134,16))</f>
        <v/>
      </c>
      <c r="D35" s="203"/>
      <c r="E35" s="223" t="str">
        <f>UPPER(IF($D35="","",VLOOKUP($D35,'Boys Si Qual Draw Prep'!$A$7:$P$134,2)))</f>
        <v/>
      </c>
      <c r="F35" s="223" t="str">
        <f>IF($D35="","",VLOOKUP($D35,'Boys Si Qual Draw Prep'!$A$7:$P$134,3))</f>
        <v/>
      </c>
      <c r="G35" s="223"/>
      <c r="H35" s="223" t="str">
        <f>IF($D35="","",VLOOKUP($D35,'Boys Si Qual Draw Prep'!$A$7:$P$134,4))</f>
        <v/>
      </c>
      <c r="I35" s="606"/>
      <c r="J35" s="607" t="str">
        <f>UPPER(IF(OR(I36="a",I36="as"),E35,IF(OR(I36="b",I36="bs"),E36,)))</f>
        <v/>
      </c>
      <c r="K35" s="608"/>
      <c r="L35" s="619"/>
      <c r="M35" s="620"/>
      <c r="N35" s="612"/>
      <c r="O35" s="609"/>
      <c r="P35" s="609"/>
      <c r="Q35" s="609"/>
      <c r="R35" s="213"/>
    </row>
    <row r="36" spans="1:18" s="50" customFormat="1" ht="9.6" customHeight="1">
      <c r="A36" s="215" t="s">
        <v>110</v>
      </c>
      <c r="B36" s="202" t="str">
        <f>IF($D36="","",VLOOKUP($D36,'Boys Si Qual Draw Prep'!$A$7:$P$134,15))</f>
        <v/>
      </c>
      <c r="C36" s="202" t="str">
        <f>IF($D36="","",VLOOKUP($D36,'Boys Si Qual Draw Prep'!$A$7:$P$134,16))</f>
        <v/>
      </c>
      <c r="D36" s="203"/>
      <c r="E36" s="223" t="str">
        <f>UPPER(IF($D36="","",VLOOKUP($D36,'Boys Si Qual Draw Prep'!$A$7:$P$134,2)))</f>
        <v/>
      </c>
      <c r="F36" s="223" t="str">
        <f>IF($D36="","",VLOOKUP($D36,'Boys Si Qual Draw Prep'!$A$7:$P$134,3))</f>
        <v/>
      </c>
      <c r="G36" s="223"/>
      <c r="H36" s="223" t="str">
        <f>IF($D36="","",VLOOKUP($D36,'Boys Si Qual Draw Prep'!$A$7:$P$134,4))</f>
        <v/>
      </c>
      <c r="I36" s="611"/>
      <c r="J36" s="612"/>
      <c r="K36" s="613"/>
      <c r="L36" s="607" t="str">
        <f>UPPER(IF(OR(K36="a",K36="as"),J35,IF(OR(K36="b",K36="bs"),J37,)))</f>
        <v/>
      </c>
      <c r="M36" s="622"/>
      <c r="N36" s="609"/>
      <c r="O36" s="609"/>
      <c r="P36" s="609"/>
      <c r="Q36" s="609"/>
      <c r="R36" s="213"/>
    </row>
    <row r="37" spans="1:18" s="50" customFormat="1" ht="9.6" customHeight="1">
      <c r="A37" s="305" t="s">
        <v>111</v>
      </c>
      <c r="B37" s="202" t="str">
        <f>IF($D37="","",VLOOKUP($D37,'Boys Si Qual Draw Prep'!$A$7:$P$134,15))</f>
        <v/>
      </c>
      <c r="C37" s="202" t="str">
        <f>IF($D37="","",VLOOKUP($D37,'Boys Si Qual Draw Prep'!$A$7:$P$134,16))</f>
        <v/>
      </c>
      <c r="D37" s="203"/>
      <c r="E37" s="223" t="str">
        <f>UPPER(IF($D37="","",VLOOKUP($D37,'Boys Si Qual Draw Prep'!$A$7:$P$134,2)))</f>
        <v/>
      </c>
      <c r="F37" s="223" t="str">
        <f>IF($D37="","",VLOOKUP($D37,'Boys Si Qual Draw Prep'!$A$7:$P$134,3))</f>
        <v/>
      </c>
      <c r="G37" s="223"/>
      <c r="H37" s="223" t="str">
        <f>IF($D37="","",VLOOKUP($D37,'Boys Si Qual Draw Prep'!$A$7:$P$134,4))</f>
        <v/>
      </c>
      <c r="I37" s="606"/>
      <c r="J37" s="607" t="str">
        <f>UPPER(IF(OR(I38="a",I38="as"),E37,IF(OR(I38="b",I38="bs"),E38,)))</f>
        <v/>
      </c>
      <c r="K37" s="623"/>
      <c r="L37" s="612"/>
      <c r="M37" s="616"/>
      <c r="N37" s="609"/>
      <c r="O37" s="609"/>
      <c r="P37" s="609"/>
      <c r="Q37" s="609"/>
      <c r="R37" s="213"/>
    </row>
    <row r="38" spans="1:18" s="50" customFormat="1" ht="9.6" customHeight="1">
      <c r="A38" s="241" t="s">
        <v>112</v>
      </c>
      <c r="B38" s="202" t="str">
        <f>IF($D38="","",VLOOKUP($D38,'Boys Si Qual Draw Prep'!$A$7:$P$134,15))</f>
        <v/>
      </c>
      <c r="C38" s="202" t="str">
        <f>IF($D38="","",VLOOKUP($D38,'Boys Si Qual Draw Prep'!$A$7:$P$134,16))</f>
        <v/>
      </c>
      <c r="D38" s="203"/>
      <c r="E38" s="204" t="str">
        <f>UPPER(IF($D38="","",VLOOKUP($D38,'Boys Si Qual Draw Prep'!$A$7:$P$134,2)))</f>
        <v/>
      </c>
      <c r="F38" s="204" t="str">
        <f>IF($D38="","",VLOOKUP($D38,'Boys Si Qual Draw Prep'!$A$7:$P$134,3))</f>
        <v/>
      </c>
      <c r="G38" s="204"/>
      <c r="H38" s="204" t="str">
        <f>IF($D38="","",VLOOKUP($D38,'Boys Si Qual Draw Prep'!$A$7:$P$134,4))</f>
        <v/>
      </c>
      <c r="I38" s="611"/>
      <c r="J38" s="612"/>
      <c r="K38" s="609"/>
      <c r="L38" s="616"/>
      <c r="M38" s="624"/>
      <c r="N38" s="616"/>
      <c r="O38" s="616"/>
      <c r="P38" s="609"/>
      <c r="Q38" s="609"/>
      <c r="R38" s="213"/>
    </row>
    <row r="39" spans="1:18" s="50" customFormat="1" ht="9.6" customHeight="1">
      <c r="A39" s="200" t="s">
        <v>113</v>
      </c>
      <c r="B39" s="202" t="str">
        <f>IF($D39="","",VLOOKUP($D39,'Boys Si Qual Draw Prep'!$A$7:$P$134,15))</f>
        <v/>
      </c>
      <c r="C39" s="202" t="str">
        <f>IF($D39="","",VLOOKUP($D39,'Boys Si Qual Draw Prep'!$A$7:$P$134,16))</f>
        <v/>
      </c>
      <c r="D39" s="203"/>
      <c r="E39" s="204" t="str">
        <f>UPPER(IF($D39="","",VLOOKUP($D39,'Boys Si Qual Draw Prep'!$A$7:$P$134,2)))</f>
        <v/>
      </c>
      <c r="F39" s="204" t="str">
        <f>IF($D39="","",VLOOKUP($D39,'Boys Si Qual Draw Prep'!$A$7:$P$134,3))</f>
        <v/>
      </c>
      <c r="G39" s="204"/>
      <c r="H39" s="204" t="str">
        <f>IF($D39="","",VLOOKUP($D39,'Boys Si Qual Draw Prep'!$A$7:$P$134,4))</f>
        <v/>
      </c>
      <c r="I39" s="606"/>
      <c r="J39" s="607" t="str">
        <f>UPPER(IF(OR(I40="a",I40="as"),E39,IF(OR(I40="b",I40="bs"),E40,)))</f>
        <v/>
      </c>
      <c r="K39" s="608"/>
      <c r="L39" s="609"/>
      <c r="M39" s="609"/>
      <c r="N39" s="609"/>
      <c r="O39" s="609"/>
      <c r="P39" s="609"/>
      <c r="Q39" s="609"/>
      <c r="R39" s="213"/>
    </row>
    <row r="40" spans="1:18" s="50" customFormat="1" ht="9.6" customHeight="1">
      <c r="A40" s="305" t="s">
        <v>114</v>
      </c>
      <c r="B40" s="202" t="str">
        <f>IF($D40="","",VLOOKUP($D40,'Boys Si Qual Draw Prep'!$A$7:$P$134,15))</f>
        <v/>
      </c>
      <c r="C40" s="202" t="str">
        <f>IF($D40="","",VLOOKUP($D40,'Boys Si Qual Draw Prep'!$A$7:$P$134,16))</f>
        <v/>
      </c>
      <c r="D40" s="203"/>
      <c r="E40" s="223" t="str">
        <f>UPPER(IF($D40="","",VLOOKUP($D40,'Boys Si Qual Draw Prep'!$A$7:$P$134,2)))</f>
        <v/>
      </c>
      <c r="F40" s="223" t="str">
        <f>IF($D40="","",VLOOKUP($D40,'Boys Si Qual Draw Prep'!$A$7:$P$134,3))</f>
        <v/>
      </c>
      <c r="G40" s="223"/>
      <c r="H40" s="223" t="str">
        <f>IF($D40="","",VLOOKUP($D40,'Boys Si Qual Draw Prep'!$A$7:$P$134,4))</f>
        <v/>
      </c>
      <c r="I40" s="611"/>
      <c r="J40" s="612"/>
      <c r="K40" s="613"/>
      <c r="L40" s="607" t="str">
        <f>UPPER(IF(OR(K40="a",K40="as"),J39,IF(OR(K40="b",K40="bs"),J41,)))</f>
        <v/>
      </c>
      <c r="M40" s="608"/>
      <c r="N40" s="609"/>
      <c r="O40" s="609"/>
      <c r="P40" s="609"/>
      <c r="Q40" s="609"/>
      <c r="R40" s="213"/>
    </row>
    <row r="41" spans="1:18" s="50" customFormat="1" ht="9.6" customHeight="1">
      <c r="A41" s="215" t="s">
        <v>115</v>
      </c>
      <c r="B41" s="202" t="str">
        <f>IF($D41="","",VLOOKUP($D41,'Boys Si Qual Draw Prep'!$A$7:$P$134,15))</f>
        <v/>
      </c>
      <c r="C41" s="202" t="str">
        <f>IF($D41="","",VLOOKUP($D41,'Boys Si Qual Draw Prep'!$A$7:$P$134,16))</f>
        <v/>
      </c>
      <c r="D41" s="203"/>
      <c r="E41" s="223" t="str">
        <f>UPPER(IF($D41="","",VLOOKUP($D41,'Boys Si Qual Draw Prep'!$A$7:$P$134,2)))</f>
        <v/>
      </c>
      <c r="F41" s="223" t="str">
        <f>IF($D41="","",VLOOKUP($D41,'Boys Si Qual Draw Prep'!$A$7:$P$134,3))</f>
        <v/>
      </c>
      <c r="G41" s="223"/>
      <c r="H41" s="223" t="str">
        <f>IF($D41="","",VLOOKUP($D41,'Boys Si Qual Draw Prep'!$A$7:$P$134,4))</f>
        <v/>
      </c>
      <c r="I41" s="606"/>
      <c r="J41" s="607" t="str">
        <f>UPPER(IF(OR(I42="a",I42="as"),E41,IF(OR(I42="b",I42="bs"),E42,)))</f>
        <v/>
      </c>
      <c r="K41" s="614"/>
      <c r="L41" s="612"/>
      <c r="M41" s="615"/>
      <c r="N41" s="609"/>
      <c r="O41" s="609"/>
      <c r="P41" s="609"/>
      <c r="Q41" s="609"/>
      <c r="R41" s="213"/>
    </row>
    <row r="42" spans="1:18" s="50" customFormat="1" ht="9.6" customHeight="1">
      <c r="A42" s="215" t="s">
        <v>116</v>
      </c>
      <c r="B42" s="202" t="str">
        <f>IF($D42="","",VLOOKUP($D42,'Boys Si Qual Draw Prep'!$A$7:$P$134,15))</f>
        <v/>
      </c>
      <c r="C42" s="202" t="str">
        <f>IF($D42="","",VLOOKUP($D42,'Boys Si Qual Draw Prep'!$A$7:$P$134,16))</f>
        <v/>
      </c>
      <c r="D42" s="203"/>
      <c r="E42" s="223" t="str">
        <f>UPPER(IF($D42="","",VLOOKUP($D42,'Boys Si Qual Draw Prep'!$A$7:$P$134,2)))</f>
        <v/>
      </c>
      <c r="F42" s="223" t="str">
        <f>IF($D42="","",VLOOKUP($D42,'Boys Si Qual Draw Prep'!$A$7:$P$134,3))</f>
        <v/>
      </c>
      <c r="G42" s="223"/>
      <c r="H42" s="223" t="str">
        <f>IF($D42="","",VLOOKUP($D42,'Boys Si Qual Draw Prep'!$A$7:$P$134,4))</f>
        <v/>
      </c>
      <c r="I42" s="611"/>
      <c r="J42" s="612"/>
      <c r="K42" s="616"/>
      <c r="L42" s="617" t="s">
        <v>15</v>
      </c>
      <c r="M42" s="618"/>
      <c r="N42" s="607" t="str">
        <f>UPPER(IF(OR(M42="a",M42="as"),L40,IF(OR(M42="b",M42="bs"),L44,)))</f>
        <v/>
      </c>
      <c r="O42" s="608"/>
      <c r="P42" s="609"/>
      <c r="Q42" s="609"/>
      <c r="R42" s="213"/>
    </row>
    <row r="43" spans="1:18" s="50" customFormat="1" ht="9.6" customHeight="1">
      <c r="A43" s="215" t="s">
        <v>117</v>
      </c>
      <c r="B43" s="202" t="str">
        <f>IF($D43="","",VLOOKUP($D43,'Boys Si Qual Draw Prep'!$A$7:$P$134,15))</f>
        <v/>
      </c>
      <c r="C43" s="202" t="str">
        <f>IF($D43="","",VLOOKUP($D43,'Boys Si Qual Draw Prep'!$A$7:$P$134,16))</f>
        <v/>
      </c>
      <c r="D43" s="203"/>
      <c r="E43" s="223" t="str">
        <f>UPPER(IF($D43="","",VLOOKUP($D43,'Boys Si Qual Draw Prep'!$A$7:$P$134,2)))</f>
        <v/>
      </c>
      <c r="F43" s="223" t="str">
        <f>IF($D43="","",VLOOKUP($D43,'Boys Si Qual Draw Prep'!$A$7:$P$134,3))</f>
        <v/>
      </c>
      <c r="G43" s="223"/>
      <c r="H43" s="223" t="str">
        <f>IF($D43="","",VLOOKUP($D43,'Boys Si Qual Draw Prep'!$A$7:$P$134,4))</f>
        <v/>
      </c>
      <c r="I43" s="606"/>
      <c r="J43" s="607" t="str">
        <f>UPPER(IF(OR(I44="a",I44="as"),E43,IF(OR(I44="b",I44="bs"),E44,)))</f>
        <v/>
      </c>
      <c r="K43" s="608"/>
      <c r="L43" s="619"/>
      <c r="M43" s="620"/>
      <c r="N43" s="612"/>
      <c r="O43" s="621"/>
      <c r="P43" s="609"/>
      <c r="Q43" s="609"/>
      <c r="R43" s="213"/>
    </row>
    <row r="44" spans="1:18" s="50" customFormat="1" ht="9.6" customHeight="1">
      <c r="A44" s="215" t="s">
        <v>118</v>
      </c>
      <c r="B44" s="202" t="str">
        <f>IF($D44="","",VLOOKUP($D44,'Boys Si Qual Draw Prep'!$A$7:$P$134,15))</f>
        <v/>
      </c>
      <c r="C44" s="202" t="str">
        <f>IF($D44="","",VLOOKUP($D44,'Boys Si Qual Draw Prep'!$A$7:$P$134,16))</f>
        <v/>
      </c>
      <c r="D44" s="203"/>
      <c r="E44" s="223" t="str">
        <f>UPPER(IF($D44="","",VLOOKUP($D44,'Boys Si Qual Draw Prep'!$A$7:$P$134,2)))</f>
        <v/>
      </c>
      <c r="F44" s="223" t="str">
        <f>IF($D44="","",VLOOKUP($D44,'Boys Si Qual Draw Prep'!$A$7:$P$134,3))</f>
        <v/>
      </c>
      <c r="G44" s="223"/>
      <c r="H44" s="223" t="str">
        <f>IF($D44="","",VLOOKUP($D44,'Boys Si Qual Draw Prep'!$A$7:$P$134,4))</f>
        <v/>
      </c>
      <c r="I44" s="611"/>
      <c r="J44" s="612"/>
      <c r="K44" s="613"/>
      <c r="L44" s="607" t="str">
        <f>UPPER(IF(OR(K44="a",K44="as"),J43,IF(OR(K44="b",K44="bs"),J45,)))</f>
        <v/>
      </c>
      <c r="M44" s="622"/>
      <c r="N44" s="609"/>
      <c r="O44" s="615"/>
      <c r="P44" s="609"/>
      <c r="Q44" s="609"/>
      <c r="R44" s="213"/>
    </row>
    <row r="45" spans="1:18" s="50" customFormat="1" ht="9.6" customHeight="1">
      <c r="A45" s="305" t="s">
        <v>119</v>
      </c>
      <c r="B45" s="202" t="str">
        <f>IF($D45="","",VLOOKUP($D45,'Boys Si Qual Draw Prep'!$A$7:$P$134,15))</f>
        <v/>
      </c>
      <c r="C45" s="202" t="str">
        <f>IF($D45="","",VLOOKUP($D45,'Boys Si Qual Draw Prep'!$A$7:$P$134,16))</f>
        <v/>
      </c>
      <c r="D45" s="203"/>
      <c r="E45" s="223" t="str">
        <f>UPPER(IF($D45="","",VLOOKUP($D45,'Boys Si Qual Draw Prep'!$A$7:$P$134,2)))</f>
        <v/>
      </c>
      <c r="F45" s="223" t="str">
        <f>IF($D45="","",VLOOKUP($D45,'Boys Si Qual Draw Prep'!$A$7:$P$134,3))</f>
        <v/>
      </c>
      <c r="G45" s="223"/>
      <c r="H45" s="223" t="str">
        <f>IF($D45="","",VLOOKUP($D45,'Boys Si Qual Draw Prep'!$A$7:$P$134,4))</f>
        <v/>
      </c>
      <c r="I45" s="606"/>
      <c r="J45" s="607" t="str">
        <f>UPPER(IF(OR(I46="a",I46="as"),E45,IF(OR(I46="b",I46="bs"),E46,)))</f>
        <v/>
      </c>
      <c r="K45" s="623"/>
      <c r="L45" s="612"/>
      <c r="M45" s="616"/>
      <c r="N45" s="609"/>
      <c r="O45" s="615"/>
      <c r="P45" s="609"/>
      <c r="Q45" s="609"/>
      <c r="R45" s="213"/>
    </row>
    <row r="46" spans="1:18" s="50" customFormat="1" ht="9.6" customHeight="1">
      <c r="A46" s="305" t="s">
        <v>120</v>
      </c>
      <c r="B46" s="202" t="str">
        <f>IF($D46="","",VLOOKUP($D46,'Boys Si Qual Draw Prep'!$A$7:$P$134,15))</f>
        <v/>
      </c>
      <c r="C46" s="202" t="str">
        <f>IF($D46="","",VLOOKUP($D46,'Boys Si Qual Draw Prep'!$A$7:$P$134,16))</f>
        <v/>
      </c>
      <c r="D46" s="203"/>
      <c r="E46" s="223" t="str">
        <f>UPPER(IF($D46="","",VLOOKUP($D46,'Boys Si Qual Draw Prep'!$A$7:$P$134,2)))</f>
        <v/>
      </c>
      <c r="F46" s="223" t="str">
        <f>IF($D46="","",VLOOKUP($D46,'Boys Si Qual Draw Prep'!$A$7:$P$134,3))</f>
        <v/>
      </c>
      <c r="G46" s="223"/>
      <c r="H46" s="223" t="str">
        <f>IF($D46="","",VLOOKUP($D46,'Boys Si Qual Draw Prep'!$A$7:$P$134,4))</f>
        <v/>
      </c>
      <c r="I46" s="611"/>
      <c r="J46" s="612"/>
      <c r="K46" s="609"/>
      <c r="L46" s="616"/>
      <c r="M46" s="624"/>
      <c r="N46" s="617" t="s">
        <v>15</v>
      </c>
      <c r="O46" s="618"/>
      <c r="P46" s="607" t="str">
        <f>UPPER(IF(OR(O46="a",O46="as"),N42,IF(OR(O46="b",O46="bs"),N50,)))</f>
        <v/>
      </c>
      <c r="Q46" s="608"/>
      <c r="R46" s="213"/>
    </row>
    <row r="47" spans="1:18" s="50" customFormat="1" ht="9.6" customHeight="1">
      <c r="A47" s="305" t="s">
        <v>121</v>
      </c>
      <c r="B47" s="202" t="str">
        <f>IF($D47="","",VLOOKUP($D47,'Boys Si Qual Draw Prep'!$A$7:$P$134,15))</f>
        <v/>
      </c>
      <c r="C47" s="202" t="str">
        <f>IF($D47="","",VLOOKUP($D47,'Boys Si Qual Draw Prep'!$A$7:$P$134,16))</f>
        <v/>
      </c>
      <c r="D47" s="203"/>
      <c r="E47" s="223" t="str">
        <f>UPPER(IF($D47="","",VLOOKUP($D47,'Boys Si Qual Draw Prep'!$A$7:$P$134,2)))</f>
        <v/>
      </c>
      <c r="F47" s="223" t="str">
        <f>IF($D47="","",VLOOKUP($D47,'Boys Si Qual Draw Prep'!$A$7:$P$134,3))</f>
        <v/>
      </c>
      <c r="G47" s="223"/>
      <c r="H47" s="223" t="str">
        <f>IF($D47="","",VLOOKUP($D47,'Boys Si Qual Draw Prep'!$A$7:$P$134,4))</f>
        <v/>
      </c>
      <c r="I47" s="606"/>
      <c r="J47" s="607" t="str">
        <f>UPPER(IF(OR(I48="a",I48="as"),E47,IF(OR(I48="b",I48="bs"),E48,)))</f>
        <v/>
      </c>
      <c r="K47" s="608"/>
      <c r="L47" s="609"/>
      <c r="M47" s="609"/>
      <c r="N47" s="609"/>
      <c r="O47" s="615"/>
      <c r="P47" s="612"/>
      <c r="Q47" s="616"/>
      <c r="R47" s="213"/>
    </row>
    <row r="48" spans="1:18" s="50" customFormat="1" ht="9.6" customHeight="1">
      <c r="A48" s="305" t="s">
        <v>122</v>
      </c>
      <c r="B48" s="202" t="str">
        <f>IF($D48="","",VLOOKUP($D48,'Boys Si Qual Draw Prep'!$A$7:$P$134,15))</f>
        <v/>
      </c>
      <c r="C48" s="202" t="str">
        <f>IF($D48="","",VLOOKUP($D48,'Boys Si Qual Draw Prep'!$A$7:$P$134,16))</f>
        <v/>
      </c>
      <c r="D48" s="203"/>
      <c r="E48" s="223" t="str">
        <f>UPPER(IF($D48="","",VLOOKUP($D48,'Boys Si Qual Draw Prep'!$A$7:$P$134,2)))</f>
        <v/>
      </c>
      <c r="F48" s="223" t="str">
        <f>IF($D48="","",VLOOKUP($D48,'Boys Si Qual Draw Prep'!$A$7:$P$134,3))</f>
        <v/>
      </c>
      <c r="G48" s="223"/>
      <c r="H48" s="223" t="str">
        <f>IF($D48="","",VLOOKUP($D48,'Boys Si Qual Draw Prep'!$A$7:$P$134,4))</f>
        <v/>
      </c>
      <c r="I48" s="611"/>
      <c r="J48" s="612"/>
      <c r="K48" s="613"/>
      <c r="L48" s="607" t="str">
        <f>UPPER(IF(OR(K48="a",K48="as"),J47,IF(OR(K48="b",K48="bs"),J49,)))</f>
        <v/>
      </c>
      <c r="M48" s="608"/>
      <c r="N48" s="609"/>
      <c r="O48" s="615"/>
      <c r="P48" s="609"/>
      <c r="Q48" s="616"/>
      <c r="R48" s="213"/>
    </row>
    <row r="49" spans="1:18" s="50" customFormat="1" ht="9.6" customHeight="1">
      <c r="A49" s="215" t="s">
        <v>123</v>
      </c>
      <c r="B49" s="202" t="str">
        <f>IF($D49="","",VLOOKUP($D49,'Boys Si Qual Draw Prep'!$A$7:$P$134,15))</f>
        <v/>
      </c>
      <c r="C49" s="202" t="str">
        <f>IF($D49="","",VLOOKUP($D49,'Boys Si Qual Draw Prep'!$A$7:$P$134,16))</f>
        <v/>
      </c>
      <c r="D49" s="203"/>
      <c r="E49" s="223" t="str">
        <f>UPPER(IF($D49="","",VLOOKUP($D49,'Boys Si Qual Draw Prep'!$A$7:$P$134,2)))</f>
        <v/>
      </c>
      <c r="F49" s="223" t="str">
        <f>IF($D49="","",VLOOKUP($D49,'Boys Si Qual Draw Prep'!$A$7:$P$134,3))</f>
        <v/>
      </c>
      <c r="G49" s="223"/>
      <c r="H49" s="223" t="str">
        <f>IF($D49="","",VLOOKUP($D49,'Boys Si Qual Draw Prep'!$A$7:$P$134,4))</f>
        <v/>
      </c>
      <c r="I49" s="606"/>
      <c r="J49" s="607" t="str">
        <f>UPPER(IF(OR(I50="a",I50="as"),E49,IF(OR(I50="b",I50="bs"),E50,)))</f>
        <v/>
      </c>
      <c r="K49" s="614"/>
      <c r="L49" s="612"/>
      <c r="M49" s="615"/>
      <c r="N49" s="609"/>
      <c r="O49" s="615"/>
      <c r="P49" s="609"/>
      <c r="Q49" s="616"/>
      <c r="R49" s="213"/>
    </row>
    <row r="50" spans="1:18" s="50" customFormat="1" ht="9.6" customHeight="1">
      <c r="A50" s="215" t="s">
        <v>124</v>
      </c>
      <c r="B50" s="202" t="str">
        <f>IF($D50="","",VLOOKUP($D50,'Boys Si Qual Draw Prep'!$A$7:$P$134,15))</f>
        <v/>
      </c>
      <c r="C50" s="202" t="str">
        <f>IF($D50="","",VLOOKUP($D50,'Boys Si Qual Draw Prep'!$A$7:$P$134,16))</f>
        <v/>
      </c>
      <c r="D50" s="203"/>
      <c r="E50" s="223" t="str">
        <f>UPPER(IF($D50="","",VLOOKUP($D50,'Boys Si Qual Draw Prep'!$A$7:$P$134,2)))</f>
        <v/>
      </c>
      <c r="F50" s="223" t="str">
        <f>IF($D50="","",VLOOKUP($D50,'Boys Si Qual Draw Prep'!$A$7:$P$134,3))</f>
        <v/>
      </c>
      <c r="G50" s="223"/>
      <c r="H50" s="223" t="str">
        <f>IF($D50="","",VLOOKUP($D50,'Boys Si Qual Draw Prep'!$A$7:$P$134,4))</f>
        <v/>
      </c>
      <c r="I50" s="611"/>
      <c r="J50" s="612"/>
      <c r="K50" s="616"/>
      <c r="L50" s="617" t="s">
        <v>15</v>
      </c>
      <c r="M50" s="618"/>
      <c r="N50" s="607" t="str">
        <f>UPPER(IF(OR(M50="a",M50="as"),L48,IF(OR(M50="b",M50="bs"),L52,)))</f>
        <v/>
      </c>
      <c r="O50" s="623"/>
      <c r="P50" s="609"/>
      <c r="Q50" s="616"/>
      <c r="R50" s="213"/>
    </row>
    <row r="51" spans="1:18" s="50" customFormat="1" ht="9.6" customHeight="1">
      <c r="A51" s="215" t="s">
        <v>125</v>
      </c>
      <c r="B51" s="202" t="str">
        <f>IF($D51="","",VLOOKUP($D51,'Boys Si Qual Draw Prep'!$A$7:$P$134,15))</f>
        <v/>
      </c>
      <c r="C51" s="202" t="str">
        <f>IF($D51="","",VLOOKUP($D51,'Boys Si Qual Draw Prep'!$A$7:$P$134,16))</f>
        <v/>
      </c>
      <c r="D51" s="203"/>
      <c r="E51" s="223" t="str">
        <f>UPPER(IF($D51="","",VLOOKUP($D51,'Boys Si Qual Draw Prep'!$A$7:$P$134,2)))</f>
        <v/>
      </c>
      <c r="F51" s="223" t="str">
        <f>IF($D51="","",VLOOKUP($D51,'Boys Si Qual Draw Prep'!$A$7:$P$134,3))</f>
        <v/>
      </c>
      <c r="G51" s="223"/>
      <c r="H51" s="223" t="str">
        <f>IF($D51="","",VLOOKUP($D51,'Boys Si Qual Draw Prep'!$A$7:$P$134,4))</f>
        <v/>
      </c>
      <c r="I51" s="606"/>
      <c r="J51" s="607" t="str">
        <f>UPPER(IF(OR(I52="a",I52="as"),E51,IF(OR(I52="b",I52="bs"),E52,)))</f>
        <v/>
      </c>
      <c r="K51" s="608"/>
      <c r="L51" s="619"/>
      <c r="M51" s="620"/>
      <c r="N51" s="612"/>
      <c r="O51" s="609"/>
      <c r="P51" s="609"/>
      <c r="Q51" s="616"/>
      <c r="R51" s="213"/>
    </row>
    <row r="52" spans="1:18" s="50" customFormat="1" ht="9.6" customHeight="1">
      <c r="A52" s="215" t="s">
        <v>126</v>
      </c>
      <c r="B52" s="202" t="str">
        <f>IF($D52="","",VLOOKUP($D52,'Boys Si Qual Draw Prep'!$A$7:$P$134,15))</f>
        <v/>
      </c>
      <c r="C52" s="202" t="str">
        <f>IF($D52="","",VLOOKUP($D52,'Boys Si Qual Draw Prep'!$A$7:$P$134,16))</f>
        <v/>
      </c>
      <c r="D52" s="203"/>
      <c r="E52" s="223" t="str">
        <f>UPPER(IF($D52="","",VLOOKUP($D52,'Boys Si Qual Draw Prep'!$A$7:$P$134,2)))</f>
        <v/>
      </c>
      <c r="F52" s="223" t="str">
        <f>IF($D52="","",VLOOKUP($D52,'Boys Si Qual Draw Prep'!$A$7:$P$134,3))</f>
        <v/>
      </c>
      <c r="G52" s="223"/>
      <c r="H52" s="223" t="str">
        <f>IF($D52="","",VLOOKUP($D52,'Boys Si Qual Draw Prep'!$A$7:$P$134,4))</f>
        <v/>
      </c>
      <c r="I52" s="611"/>
      <c r="J52" s="612"/>
      <c r="K52" s="613"/>
      <c r="L52" s="607" t="str">
        <f>UPPER(IF(OR(K52="a",K52="as"),J51,IF(OR(K52="b",K52="bs"),J53,)))</f>
        <v/>
      </c>
      <c r="M52" s="622"/>
      <c r="N52" s="609"/>
      <c r="O52" s="609"/>
      <c r="P52" s="609"/>
      <c r="Q52" s="616"/>
      <c r="R52" s="213"/>
    </row>
    <row r="53" spans="1:18" s="50" customFormat="1" ht="9.6" customHeight="1">
      <c r="A53" s="305" t="s">
        <v>127</v>
      </c>
      <c r="B53" s="202" t="str">
        <f>IF($D53="","",VLOOKUP($D53,'Boys Si Qual Draw Prep'!$A$7:$P$134,15))</f>
        <v/>
      </c>
      <c r="C53" s="202" t="str">
        <f>IF($D53="","",VLOOKUP($D53,'Boys Si Qual Draw Prep'!$A$7:$P$134,16))</f>
        <v/>
      </c>
      <c r="D53" s="203"/>
      <c r="E53" s="223" t="str">
        <f>UPPER(IF($D53="","",VLOOKUP($D53,'Boys Si Qual Draw Prep'!$A$7:$P$134,2)))</f>
        <v/>
      </c>
      <c r="F53" s="223" t="str">
        <f>IF($D53="","",VLOOKUP($D53,'Boys Si Qual Draw Prep'!$A$7:$P$134,3))</f>
        <v/>
      </c>
      <c r="G53" s="223"/>
      <c r="H53" s="223" t="str">
        <f>IF($D53="","",VLOOKUP($D53,'Boys Si Qual Draw Prep'!$A$7:$P$134,4))</f>
        <v/>
      </c>
      <c r="I53" s="606"/>
      <c r="J53" s="607" t="str">
        <f>UPPER(IF(OR(I54="a",I54="as"),E53,IF(OR(I54="b",I54="bs"),E54,)))</f>
        <v/>
      </c>
      <c r="K53" s="623"/>
      <c r="L53" s="612"/>
      <c r="M53" s="616"/>
      <c r="N53" s="609"/>
      <c r="O53" s="609"/>
      <c r="P53" s="609"/>
      <c r="Q53" s="616"/>
      <c r="R53" s="213"/>
    </row>
    <row r="54" spans="1:18" s="50" customFormat="1" ht="9.6" customHeight="1">
      <c r="A54" s="241" t="s">
        <v>128</v>
      </c>
      <c r="B54" s="202" t="str">
        <f>IF($D54="","",VLOOKUP($D54,'Boys Si Qual Draw Prep'!$A$7:$P$134,15))</f>
        <v/>
      </c>
      <c r="C54" s="202" t="str">
        <f>IF($D54="","",VLOOKUP($D54,'Boys Si Qual Draw Prep'!$A$7:$P$134,16))</f>
        <v/>
      </c>
      <c r="D54" s="203"/>
      <c r="E54" s="204" t="str">
        <f>UPPER(IF($D54="","",VLOOKUP($D54,'Boys Si Qual Draw Prep'!$A$7:$P$134,2)))</f>
        <v/>
      </c>
      <c r="F54" s="204" t="str">
        <f>IF($D54="","",VLOOKUP($D54,'Boys Si Qual Draw Prep'!$A$7:$P$134,3))</f>
        <v/>
      </c>
      <c r="G54" s="204"/>
      <c r="H54" s="204" t="str">
        <f>IF($D54="","",VLOOKUP($D54,'Boys Si Qual Draw Prep'!$A$7:$P$134,4))</f>
        <v/>
      </c>
      <c r="I54" s="611"/>
      <c r="J54" s="612"/>
      <c r="K54" s="609"/>
      <c r="L54" s="616"/>
      <c r="M54" s="624"/>
      <c r="N54" s="616"/>
      <c r="O54" s="616"/>
      <c r="P54" s="616"/>
      <c r="Q54" s="616"/>
      <c r="R54" s="213"/>
    </row>
    <row r="55" spans="1:18" s="50" customFormat="1" ht="9.6" customHeight="1">
      <c r="A55" s="200" t="s">
        <v>130</v>
      </c>
      <c r="B55" s="202" t="str">
        <f>IF($D55="","",VLOOKUP($D55,'Boys Si Qual Draw Prep'!$A$7:$P$134,15))</f>
        <v/>
      </c>
      <c r="C55" s="202" t="str">
        <f>IF($D55="","",VLOOKUP($D55,'Boys Si Qual Draw Prep'!$A$7:$P$134,16))</f>
        <v/>
      </c>
      <c r="D55" s="203"/>
      <c r="E55" s="204" t="str">
        <f>UPPER(IF($D55="","",VLOOKUP($D55,'Boys Si Qual Draw Prep'!$A$7:$P$134,2)))</f>
        <v/>
      </c>
      <c r="F55" s="204" t="str">
        <f>IF($D55="","",VLOOKUP($D55,'Boys Si Qual Draw Prep'!$A$7:$P$134,3))</f>
        <v/>
      </c>
      <c r="G55" s="204"/>
      <c r="H55" s="204" t="str">
        <f>IF($D55="","",VLOOKUP($D55,'Boys Si Qual Draw Prep'!$A$7:$P$134,4))</f>
        <v/>
      </c>
      <c r="I55" s="606"/>
      <c r="J55" s="607" t="str">
        <f>UPPER(IF(OR(I56="a",I56="as"),E55,IF(OR(I56="b",I56="bs"),E56,)))</f>
        <v/>
      </c>
      <c r="K55" s="608"/>
      <c r="L55" s="609"/>
      <c r="M55" s="609"/>
      <c r="N55" s="609"/>
      <c r="O55" s="609"/>
      <c r="P55" s="609"/>
      <c r="Q55" s="616"/>
      <c r="R55" s="213"/>
    </row>
    <row r="56" spans="1:18" s="50" customFormat="1" ht="9.6" customHeight="1">
      <c r="A56" s="305" t="s">
        <v>131</v>
      </c>
      <c r="B56" s="202" t="str">
        <f>IF($D56="","",VLOOKUP($D56,'Boys Si Qual Draw Prep'!$A$7:$P$134,15))</f>
        <v/>
      </c>
      <c r="C56" s="202" t="str">
        <f>IF($D56="","",VLOOKUP($D56,'Boys Si Qual Draw Prep'!$A$7:$P$134,16))</f>
        <v/>
      </c>
      <c r="D56" s="203"/>
      <c r="E56" s="223" t="str">
        <f>UPPER(IF($D56="","",VLOOKUP($D56,'Boys Si Qual Draw Prep'!$A$7:$P$134,2)))</f>
        <v/>
      </c>
      <c r="F56" s="223" t="str">
        <f>IF($D56="","",VLOOKUP($D56,'Boys Si Qual Draw Prep'!$A$7:$P$134,3))</f>
        <v/>
      </c>
      <c r="G56" s="223"/>
      <c r="H56" s="223" t="str">
        <f>IF($D56="","",VLOOKUP($D56,'Boys Si Qual Draw Prep'!$A$7:$P$134,4))</f>
        <v/>
      </c>
      <c r="I56" s="611"/>
      <c r="J56" s="612"/>
      <c r="K56" s="613"/>
      <c r="L56" s="607" t="str">
        <f>UPPER(IF(OR(K56="a",K56="as"),J55,IF(OR(K56="b",K56="bs"),J57,)))</f>
        <v/>
      </c>
      <c r="M56" s="608"/>
      <c r="N56" s="609"/>
      <c r="O56" s="609"/>
      <c r="P56" s="609"/>
      <c r="Q56" s="616"/>
      <c r="R56" s="213"/>
    </row>
    <row r="57" spans="1:18" s="50" customFormat="1" ht="9.6" customHeight="1">
      <c r="A57" s="215" t="s">
        <v>132</v>
      </c>
      <c r="B57" s="202" t="str">
        <f>IF($D57="","",VLOOKUP($D57,'Boys Si Qual Draw Prep'!$A$7:$P$134,15))</f>
        <v/>
      </c>
      <c r="C57" s="202" t="str">
        <f>IF($D57="","",VLOOKUP($D57,'Boys Si Qual Draw Prep'!$A$7:$P$134,16))</f>
        <v/>
      </c>
      <c r="D57" s="203"/>
      <c r="E57" s="223" t="str">
        <f>UPPER(IF($D57="","",VLOOKUP($D57,'Boys Si Qual Draw Prep'!$A$7:$P$134,2)))</f>
        <v/>
      </c>
      <c r="F57" s="223" t="str">
        <f>IF($D57="","",VLOOKUP($D57,'Boys Si Qual Draw Prep'!$A$7:$P$134,3))</f>
        <v/>
      </c>
      <c r="G57" s="223"/>
      <c r="H57" s="223" t="str">
        <f>IF($D57="","",VLOOKUP($D57,'Boys Si Qual Draw Prep'!$A$7:$P$134,4))</f>
        <v/>
      </c>
      <c r="I57" s="606"/>
      <c r="J57" s="607" t="str">
        <f>UPPER(IF(OR(I58="a",I58="as"),E57,IF(OR(I58="b",I58="bs"),E58,)))</f>
        <v/>
      </c>
      <c r="K57" s="614"/>
      <c r="L57" s="612"/>
      <c r="M57" s="615"/>
      <c r="N57" s="609"/>
      <c r="O57" s="609"/>
      <c r="P57" s="609"/>
      <c r="Q57" s="616"/>
      <c r="R57" s="213"/>
    </row>
    <row r="58" spans="1:18" s="50" customFormat="1" ht="9.6" customHeight="1">
      <c r="A58" s="215" t="s">
        <v>133</v>
      </c>
      <c r="B58" s="202" t="str">
        <f>IF($D58="","",VLOOKUP($D58,'Boys Si Qual Draw Prep'!$A$7:$P$134,15))</f>
        <v/>
      </c>
      <c r="C58" s="202" t="str">
        <f>IF($D58="","",VLOOKUP($D58,'Boys Si Qual Draw Prep'!$A$7:$P$134,16))</f>
        <v/>
      </c>
      <c r="D58" s="203"/>
      <c r="E58" s="223" t="str">
        <f>UPPER(IF($D58="","",VLOOKUP($D58,'Boys Si Qual Draw Prep'!$A$7:$P$134,2)))</f>
        <v/>
      </c>
      <c r="F58" s="223" t="str">
        <f>IF($D58="","",VLOOKUP($D58,'Boys Si Qual Draw Prep'!$A$7:$P$134,3))</f>
        <v/>
      </c>
      <c r="G58" s="223"/>
      <c r="H58" s="223" t="str">
        <f>IF($D58="","",VLOOKUP($D58,'Boys Si Qual Draw Prep'!$A$7:$P$134,4))</f>
        <v/>
      </c>
      <c r="I58" s="611"/>
      <c r="J58" s="612"/>
      <c r="K58" s="616"/>
      <c r="L58" s="617" t="s">
        <v>15</v>
      </c>
      <c r="M58" s="618"/>
      <c r="N58" s="607" t="str">
        <f>UPPER(IF(OR(M58="a",M58="as"),L56,IF(OR(M58="b",M58="bs"),L60,)))</f>
        <v/>
      </c>
      <c r="O58" s="608"/>
      <c r="P58" s="609"/>
      <c r="Q58" s="609"/>
      <c r="R58" s="213"/>
    </row>
    <row r="59" spans="1:18" s="50" customFormat="1" ht="9.6" customHeight="1">
      <c r="A59" s="215" t="s">
        <v>134</v>
      </c>
      <c r="B59" s="202" t="str">
        <f>IF($D59="","",VLOOKUP($D59,'Boys Si Qual Draw Prep'!$A$7:$P$134,15))</f>
        <v/>
      </c>
      <c r="C59" s="202" t="str">
        <f>IF($D59="","",VLOOKUP($D59,'Boys Si Qual Draw Prep'!$A$7:$P$134,16))</f>
        <v/>
      </c>
      <c r="D59" s="203"/>
      <c r="E59" s="223" t="str">
        <f>UPPER(IF($D59="","",VLOOKUP($D59,'Boys Si Qual Draw Prep'!$A$7:$P$134,2)))</f>
        <v/>
      </c>
      <c r="F59" s="223" t="str">
        <f>IF($D59="","",VLOOKUP($D59,'Boys Si Qual Draw Prep'!$A$7:$P$134,3))</f>
        <v/>
      </c>
      <c r="G59" s="223"/>
      <c r="H59" s="223" t="str">
        <f>IF($D59="","",VLOOKUP($D59,'Boys Si Qual Draw Prep'!$A$7:$P$134,4))</f>
        <v/>
      </c>
      <c r="I59" s="606"/>
      <c r="J59" s="607" t="str">
        <f>UPPER(IF(OR(I60="a",I60="as"),E59,IF(OR(I60="b",I60="bs"),E60,)))</f>
        <v/>
      </c>
      <c r="K59" s="608"/>
      <c r="L59" s="619"/>
      <c r="M59" s="620"/>
      <c r="N59" s="612"/>
      <c r="O59" s="621"/>
      <c r="P59" s="609"/>
      <c r="Q59" s="609"/>
      <c r="R59" s="213"/>
    </row>
    <row r="60" spans="1:18" s="50" customFormat="1" ht="9.6" customHeight="1">
      <c r="A60" s="215" t="s">
        <v>135</v>
      </c>
      <c r="B60" s="202" t="str">
        <f>IF($D60="","",VLOOKUP($D60,'Boys Si Qual Draw Prep'!$A$7:$P$134,15))</f>
        <v/>
      </c>
      <c r="C60" s="202" t="str">
        <f>IF($D60="","",VLOOKUP($D60,'Boys Si Qual Draw Prep'!$A$7:$P$134,16))</f>
        <v/>
      </c>
      <c r="D60" s="203"/>
      <c r="E60" s="223" t="str">
        <f>UPPER(IF($D60="","",VLOOKUP($D60,'Boys Si Qual Draw Prep'!$A$7:$P$134,2)))</f>
        <v/>
      </c>
      <c r="F60" s="223" t="str">
        <f>IF($D60="","",VLOOKUP($D60,'Boys Si Qual Draw Prep'!$A$7:$P$134,3))</f>
        <v/>
      </c>
      <c r="G60" s="223"/>
      <c r="H60" s="223" t="str">
        <f>IF($D60="","",VLOOKUP($D60,'Boys Si Qual Draw Prep'!$A$7:$P$134,4))</f>
        <v/>
      </c>
      <c r="I60" s="611"/>
      <c r="J60" s="612"/>
      <c r="K60" s="613"/>
      <c r="L60" s="607" t="str">
        <f>UPPER(IF(OR(K60="a",K60="as"),J59,IF(OR(K60="b",K60="bs"),J61,)))</f>
        <v/>
      </c>
      <c r="M60" s="622"/>
      <c r="N60" s="609"/>
      <c r="O60" s="615"/>
      <c r="P60" s="609"/>
      <c r="Q60" s="609"/>
      <c r="R60" s="213"/>
    </row>
    <row r="61" spans="1:18" s="50" customFormat="1" ht="9.6" customHeight="1">
      <c r="A61" s="305" t="s">
        <v>136</v>
      </c>
      <c r="B61" s="202" t="str">
        <f>IF($D61="","",VLOOKUP($D61,'Boys Si Qual Draw Prep'!$A$7:$P$134,15))</f>
        <v/>
      </c>
      <c r="C61" s="202" t="str">
        <f>IF($D61="","",VLOOKUP($D61,'Boys Si Qual Draw Prep'!$A$7:$P$134,16))</f>
        <v/>
      </c>
      <c r="D61" s="203"/>
      <c r="E61" s="223" t="str">
        <f>UPPER(IF($D61="","",VLOOKUP($D61,'Boys Si Qual Draw Prep'!$A$7:$P$134,2)))</f>
        <v/>
      </c>
      <c r="F61" s="223" t="str">
        <f>IF($D61="","",VLOOKUP($D61,'Boys Si Qual Draw Prep'!$A$7:$P$134,3))</f>
        <v/>
      </c>
      <c r="G61" s="223"/>
      <c r="H61" s="223" t="str">
        <f>IF($D61="","",VLOOKUP($D61,'Boys Si Qual Draw Prep'!$A$7:$P$134,4))</f>
        <v/>
      </c>
      <c r="I61" s="606"/>
      <c r="J61" s="607" t="str">
        <f>UPPER(IF(OR(I62="a",I62="as"),E61,IF(OR(I62="b",I62="bs"),E62,)))</f>
        <v/>
      </c>
      <c r="K61" s="623"/>
      <c r="L61" s="612"/>
      <c r="M61" s="616"/>
      <c r="N61" s="609"/>
      <c r="O61" s="615"/>
      <c r="P61" s="609"/>
      <c r="Q61" s="609"/>
      <c r="R61" s="213"/>
    </row>
    <row r="62" spans="1:18" s="50" customFormat="1" ht="9.6" customHeight="1">
      <c r="A62" s="305" t="s">
        <v>137</v>
      </c>
      <c r="B62" s="202" t="str">
        <f>IF($D62="","",VLOOKUP($D62,'Boys Si Qual Draw Prep'!$A$7:$P$134,15))</f>
        <v/>
      </c>
      <c r="C62" s="202" t="str">
        <f>IF($D62="","",VLOOKUP($D62,'Boys Si Qual Draw Prep'!$A$7:$P$134,16))</f>
        <v/>
      </c>
      <c r="D62" s="203"/>
      <c r="E62" s="223" t="str">
        <f>UPPER(IF($D62="","",VLOOKUP($D62,'Boys Si Qual Draw Prep'!$A$7:$P$134,2)))</f>
        <v/>
      </c>
      <c r="F62" s="223" t="str">
        <f>IF($D62="","",VLOOKUP($D62,'Boys Si Qual Draw Prep'!$A$7:$P$134,3))</f>
        <v/>
      </c>
      <c r="G62" s="223"/>
      <c r="H62" s="223" t="str">
        <f>IF($D62="","",VLOOKUP($D62,'Boys Si Qual Draw Prep'!$A$7:$P$134,4))</f>
        <v/>
      </c>
      <c r="I62" s="611"/>
      <c r="J62" s="612"/>
      <c r="K62" s="609"/>
      <c r="L62" s="616"/>
      <c r="M62" s="624"/>
      <c r="N62" s="617" t="s">
        <v>15</v>
      </c>
      <c r="O62" s="618"/>
      <c r="P62" s="607" t="str">
        <f>UPPER(IF(OR(O62="a",O62="as"),N58,IF(OR(O62="b",O62="bs"),N66,)))</f>
        <v/>
      </c>
      <c r="Q62" s="608"/>
      <c r="R62" s="213"/>
    </row>
    <row r="63" spans="1:18" s="50" customFormat="1" ht="9.6" customHeight="1">
      <c r="A63" s="305" t="s">
        <v>138</v>
      </c>
      <c r="B63" s="202" t="str">
        <f>IF($D63="","",VLOOKUP($D63,'Boys Si Qual Draw Prep'!$A$7:$P$134,15))</f>
        <v/>
      </c>
      <c r="C63" s="202" t="str">
        <f>IF($D63="","",VLOOKUP($D63,'Boys Si Qual Draw Prep'!$A$7:$P$134,16))</f>
        <v/>
      </c>
      <c r="D63" s="203"/>
      <c r="E63" s="223" t="str">
        <f>UPPER(IF($D63="","",VLOOKUP($D63,'Boys Si Qual Draw Prep'!$A$7:$P$134,2)))</f>
        <v/>
      </c>
      <c r="F63" s="223" t="str">
        <f>IF($D63="","",VLOOKUP($D63,'Boys Si Qual Draw Prep'!$A$7:$P$134,3))</f>
        <v/>
      </c>
      <c r="G63" s="223"/>
      <c r="H63" s="223" t="str">
        <f>IF($D63="","",VLOOKUP($D63,'Boys Si Qual Draw Prep'!$A$7:$P$134,4))</f>
        <v/>
      </c>
      <c r="I63" s="606"/>
      <c r="J63" s="607" t="str">
        <f>UPPER(IF(OR(I64="a",I64="as"),E63,IF(OR(I64="b",I64="bs"),E64,)))</f>
        <v/>
      </c>
      <c r="K63" s="608"/>
      <c r="L63" s="609"/>
      <c r="M63" s="609"/>
      <c r="N63" s="609"/>
      <c r="O63" s="615"/>
      <c r="P63" s="612"/>
      <c r="Q63" s="616"/>
      <c r="R63" s="213"/>
    </row>
    <row r="64" spans="1:18" s="50" customFormat="1" ht="9.6" customHeight="1">
      <c r="A64" s="305" t="s">
        <v>139</v>
      </c>
      <c r="B64" s="202" t="str">
        <f>IF($D64="","",VLOOKUP($D64,'Boys Si Qual Draw Prep'!$A$7:$P$134,15))</f>
        <v/>
      </c>
      <c r="C64" s="202" t="str">
        <f>IF($D64="","",VLOOKUP($D64,'Boys Si Qual Draw Prep'!$A$7:$P$134,16))</f>
        <v/>
      </c>
      <c r="D64" s="203"/>
      <c r="E64" s="223" t="str">
        <f>UPPER(IF($D64="","",VLOOKUP($D64,'Boys Si Qual Draw Prep'!$A$7:$P$134,2)))</f>
        <v/>
      </c>
      <c r="F64" s="223" t="str">
        <f>IF($D64="","",VLOOKUP($D64,'Boys Si Qual Draw Prep'!$A$7:$P$134,3))</f>
        <v/>
      </c>
      <c r="G64" s="223"/>
      <c r="H64" s="223" t="str">
        <f>IF($D64="","",VLOOKUP($D64,'Boys Si Qual Draw Prep'!$A$7:$P$134,4))</f>
        <v/>
      </c>
      <c r="I64" s="611"/>
      <c r="J64" s="612"/>
      <c r="K64" s="613"/>
      <c r="L64" s="607" t="str">
        <f>UPPER(IF(OR(K64="a",K64="as"),J63,IF(OR(K64="b",K64="bs"),J65,)))</f>
        <v/>
      </c>
      <c r="M64" s="608"/>
      <c r="N64" s="609"/>
      <c r="O64" s="615"/>
      <c r="P64" s="609"/>
      <c r="Q64" s="616"/>
      <c r="R64" s="213"/>
    </row>
    <row r="65" spans="1:18" s="50" customFormat="1" ht="9.6" customHeight="1">
      <c r="A65" s="215" t="s">
        <v>140</v>
      </c>
      <c r="B65" s="202" t="str">
        <f>IF($D65="","",VLOOKUP($D65,'Boys Si Qual Draw Prep'!$A$7:$P$134,15))</f>
        <v/>
      </c>
      <c r="C65" s="202" t="str">
        <f>IF($D65="","",VLOOKUP($D65,'Boys Si Qual Draw Prep'!$A$7:$P$134,16))</f>
        <v/>
      </c>
      <c r="D65" s="203"/>
      <c r="E65" s="223" t="str">
        <f>UPPER(IF($D65="","",VLOOKUP($D65,'Boys Si Qual Draw Prep'!$A$7:$P$134,2)))</f>
        <v/>
      </c>
      <c r="F65" s="223" t="str">
        <f>IF($D65="","",VLOOKUP($D65,'Boys Si Qual Draw Prep'!$A$7:$P$134,3))</f>
        <v/>
      </c>
      <c r="G65" s="223"/>
      <c r="H65" s="223" t="str">
        <f>IF($D65="","",VLOOKUP($D65,'Boys Si Qual Draw Prep'!$A$7:$P$134,4))</f>
        <v/>
      </c>
      <c r="I65" s="606"/>
      <c r="J65" s="607" t="str">
        <f>UPPER(IF(OR(I66="a",I66="as"),E65,IF(OR(I66="b",I66="bs"),E66,)))</f>
        <v/>
      </c>
      <c r="K65" s="614"/>
      <c r="L65" s="612"/>
      <c r="M65" s="615"/>
      <c r="N65" s="609"/>
      <c r="O65" s="615"/>
      <c r="P65" s="609"/>
      <c r="Q65" s="616"/>
      <c r="R65" s="213"/>
    </row>
    <row r="66" spans="1:18" s="50" customFormat="1" ht="9.6" customHeight="1">
      <c r="A66" s="215" t="s">
        <v>141</v>
      </c>
      <c r="B66" s="202" t="str">
        <f>IF($D66="","",VLOOKUP($D66,'Boys Si Qual Draw Prep'!$A$7:$P$134,15))</f>
        <v/>
      </c>
      <c r="C66" s="202" t="str">
        <f>IF($D66="","",VLOOKUP($D66,'Boys Si Qual Draw Prep'!$A$7:$P$134,16))</f>
        <v/>
      </c>
      <c r="D66" s="203"/>
      <c r="E66" s="223" t="str">
        <f>UPPER(IF($D66="","",VLOOKUP($D66,'Boys Si Qual Draw Prep'!$A$7:$P$134,2)))</f>
        <v/>
      </c>
      <c r="F66" s="223" t="str">
        <f>IF($D66="","",VLOOKUP($D66,'Boys Si Qual Draw Prep'!$A$7:$P$134,3))</f>
        <v/>
      </c>
      <c r="G66" s="223"/>
      <c r="H66" s="223" t="str">
        <f>IF($D66="","",VLOOKUP($D66,'Boys Si Qual Draw Prep'!$A$7:$P$134,4))</f>
        <v/>
      </c>
      <c r="I66" s="611"/>
      <c r="J66" s="612"/>
      <c r="K66" s="616"/>
      <c r="L66" s="617" t="s">
        <v>15</v>
      </c>
      <c r="M66" s="618"/>
      <c r="N66" s="607" t="str">
        <f>UPPER(IF(OR(M66="a",M66="as"),L64,IF(OR(M66="b",M66="bs"),L68,)))</f>
        <v/>
      </c>
      <c r="O66" s="623"/>
      <c r="P66" s="609"/>
      <c r="Q66" s="616"/>
      <c r="R66" s="213"/>
    </row>
    <row r="67" spans="1:18" s="50" customFormat="1" ht="9.6" customHeight="1">
      <c r="A67" s="215" t="s">
        <v>142</v>
      </c>
      <c r="B67" s="202" t="str">
        <f>IF($D67="","",VLOOKUP($D67,'Boys Si Qual Draw Prep'!$A$7:$P$134,15))</f>
        <v/>
      </c>
      <c r="C67" s="202" t="str">
        <f>IF($D67="","",VLOOKUP($D67,'Boys Si Qual Draw Prep'!$A$7:$P$134,16))</f>
        <v/>
      </c>
      <c r="D67" s="203"/>
      <c r="E67" s="223" t="str">
        <f>UPPER(IF($D67="","",VLOOKUP($D67,'Boys Si Qual Draw Prep'!$A$7:$P$134,2)))</f>
        <v/>
      </c>
      <c r="F67" s="223" t="str">
        <f>IF($D67="","",VLOOKUP($D67,'Boys Si Qual Draw Prep'!$A$7:$P$134,3))</f>
        <v/>
      </c>
      <c r="G67" s="223"/>
      <c r="H67" s="223" t="str">
        <f>IF($D67="","",VLOOKUP($D67,'Boys Si Qual Draw Prep'!$A$7:$P$134,4))</f>
        <v/>
      </c>
      <c r="I67" s="606"/>
      <c r="J67" s="607" t="str">
        <f>UPPER(IF(OR(I68="a",I68="as"),E67,IF(OR(I68="b",I68="bs"),E68,)))</f>
        <v/>
      </c>
      <c r="K67" s="608"/>
      <c r="L67" s="619"/>
      <c r="M67" s="620"/>
      <c r="N67" s="612"/>
      <c r="O67" s="609"/>
      <c r="P67" s="609"/>
      <c r="Q67" s="609"/>
      <c r="R67" s="213"/>
    </row>
    <row r="68" spans="1:18" s="50" customFormat="1" ht="9.6" customHeight="1">
      <c r="A68" s="215" t="s">
        <v>143</v>
      </c>
      <c r="B68" s="202" t="str">
        <f>IF($D68="","",VLOOKUP($D68,'Boys Si Qual Draw Prep'!$A$7:$P$134,15))</f>
        <v/>
      </c>
      <c r="C68" s="202" t="str">
        <f>IF($D68="","",VLOOKUP($D68,'Boys Si Qual Draw Prep'!$A$7:$P$134,16))</f>
        <v/>
      </c>
      <c r="D68" s="203"/>
      <c r="E68" s="223" t="str">
        <f>UPPER(IF($D68="","",VLOOKUP($D68,'Boys Si Qual Draw Prep'!$A$7:$P$134,2)))</f>
        <v/>
      </c>
      <c r="F68" s="223" t="str">
        <f>IF($D68="","",VLOOKUP($D68,'Boys Si Qual Draw Prep'!$A$7:$P$134,3))</f>
        <v/>
      </c>
      <c r="G68" s="223"/>
      <c r="H68" s="223" t="str">
        <f>IF($D68="","",VLOOKUP($D68,'Boys Si Qual Draw Prep'!$A$7:$P$134,4))</f>
        <v/>
      </c>
      <c r="I68" s="611"/>
      <c r="J68" s="612"/>
      <c r="K68" s="613"/>
      <c r="L68" s="607" t="str">
        <f>UPPER(IF(OR(K68="a",K68="as"),J67,IF(OR(K68="b",K68="bs"),J69,)))</f>
        <v/>
      </c>
      <c r="M68" s="622"/>
      <c r="N68" s="609"/>
      <c r="O68" s="609"/>
      <c r="P68" s="609"/>
      <c r="Q68" s="609"/>
      <c r="R68" s="213"/>
    </row>
    <row r="69" spans="1:18" s="50" customFormat="1" ht="9.6" customHeight="1">
      <c r="A69" s="305" t="s">
        <v>144</v>
      </c>
      <c r="B69" s="202" t="str">
        <f>IF($D69="","",VLOOKUP($D69,'Boys Si Qual Draw Prep'!$A$7:$P$134,15))</f>
        <v/>
      </c>
      <c r="C69" s="202" t="str">
        <f>IF($D69="","",VLOOKUP($D69,'Boys Si Qual Draw Prep'!$A$7:$P$134,16))</f>
        <v/>
      </c>
      <c r="D69" s="203"/>
      <c r="E69" s="223" t="str">
        <f>UPPER(IF($D69="","",VLOOKUP($D69,'Boys Si Qual Draw Prep'!$A$7:$P$134,2)))</f>
        <v/>
      </c>
      <c r="F69" s="223" t="str">
        <f>IF($D69="","",VLOOKUP($D69,'Boys Si Qual Draw Prep'!$A$7:$P$134,3))</f>
        <v/>
      </c>
      <c r="G69" s="223"/>
      <c r="H69" s="223" t="str">
        <f>IF($D69="","",VLOOKUP($D69,'Boys Si Qual Draw Prep'!$A$7:$P$134,4))</f>
        <v/>
      </c>
      <c r="I69" s="606"/>
      <c r="J69" s="607" t="str">
        <f>UPPER(IF(OR(I70="a",I70="as"),E69,IF(OR(I70="b",I70="bs"),E70,)))</f>
        <v/>
      </c>
      <c r="K69" s="623"/>
      <c r="L69" s="612"/>
      <c r="M69" s="616"/>
      <c r="N69" s="609"/>
      <c r="O69" s="609"/>
      <c r="P69" s="609"/>
      <c r="Q69" s="609"/>
      <c r="R69" s="213"/>
    </row>
    <row r="70" spans="1:18" s="50" customFormat="1" ht="9.6" customHeight="1">
      <c r="A70" s="241" t="s">
        <v>145</v>
      </c>
      <c r="B70" s="202" t="str">
        <f>IF($D70="","",VLOOKUP($D70,'Boys Si Qual Draw Prep'!$A$7:$P$134,15))</f>
        <v/>
      </c>
      <c r="C70" s="202" t="str">
        <f>IF($D70="","",VLOOKUP($D70,'Boys Si Qual Draw Prep'!$A$7:$P$134,16))</f>
        <v/>
      </c>
      <c r="D70" s="203"/>
      <c r="E70" s="204" t="str">
        <f>UPPER(IF($D70="","",VLOOKUP($D70,'Boys Si Qual Draw Prep'!$A$7:$P$134,2)))</f>
        <v/>
      </c>
      <c r="F70" s="204" t="str">
        <f>IF($D70="","",VLOOKUP($D70,'Boys Si Qual Draw Prep'!$A$7:$P$134,3))</f>
        <v/>
      </c>
      <c r="G70" s="204"/>
      <c r="H70" s="204" t="str">
        <f>IF($D70="","",VLOOKUP($D70,'Boys Si Qual Draw Prep'!$A$7:$P$134,4))</f>
        <v/>
      </c>
      <c r="I70" s="611"/>
      <c r="J70" s="612"/>
      <c r="K70" s="609"/>
      <c r="L70" s="616"/>
      <c r="M70" s="624"/>
      <c r="N70" s="616"/>
      <c r="O70" s="616"/>
      <c r="P70" s="609"/>
      <c r="Q70" s="609"/>
      <c r="R70" s="213"/>
    </row>
    <row r="71" spans="1:18" s="50" customFormat="1" ht="3" customHeight="1">
      <c r="A71" s="321"/>
      <c r="B71" s="322"/>
      <c r="C71" s="322"/>
      <c r="D71" s="323"/>
      <c r="E71" s="324"/>
      <c r="F71" s="324"/>
      <c r="G71" s="325"/>
      <c r="H71" s="324"/>
      <c r="I71" s="326"/>
      <c r="J71" s="230"/>
      <c r="K71" s="230"/>
      <c r="L71" s="230"/>
      <c r="M71" s="311"/>
      <c r="N71" s="230"/>
      <c r="O71" s="230"/>
      <c r="P71" s="230"/>
      <c r="Q71" s="230"/>
      <c r="R71" s="213"/>
    </row>
    <row r="72" spans="1:18" s="19" customFormat="1" ht="10.5" customHeight="1">
      <c r="A72" s="254" t="s">
        <v>61</v>
      </c>
      <c r="B72" s="255"/>
      <c r="C72" s="256"/>
      <c r="D72" s="327" t="s">
        <v>62</v>
      </c>
      <c r="E72" s="328" t="s">
        <v>63</v>
      </c>
      <c r="F72" s="327" t="s">
        <v>62</v>
      </c>
      <c r="G72" s="259" t="s">
        <v>63</v>
      </c>
      <c r="H72" s="329"/>
      <c r="I72" s="327" t="s">
        <v>62</v>
      </c>
      <c r="J72" s="258" t="s">
        <v>64</v>
      </c>
      <c r="K72" s="261"/>
      <c r="L72" s="258" t="s">
        <v>65</v>
      </c>
      <c r="M72" s="262"/>
      <c r="N72" s="263" t="s">
        <v>66</v>
      </c>
      <c r="O72" s="263"/>
      <c r="P72" s="264"/>
      <c r="Q72" s="265"/>
    </row>
    <row r="73" spans="1:18" s="19" customFormat="1" ht="9" customHeight="1">
      <c r="A73" s="267" t="s">
        <v>67</v>
      </c>
      <c r="B73" s="266"/>
      <c r="C73" s="268"/>
      <c r="D73" s="269">
        <v>1</v>
      </c>
      <c r="E73" s="330">
        <f>IF(D73&gt;$Q$80,,UPPER(VLOOKUP(D73,'Boys Si Qual Draw Prep'!$A$7:$R$134,2)))</f>
        <v>0</v>
      </c>
      <c r="F73" s="269">
        <v>9</v>
      </c>
      <c r="G73" s="80">
        <f>IF(F73&gt;$Q$80,,UPPER(VLOOKUP(F73,'Boys Si Qual Draw Prep'!$A$7:$R$134,2)))</f>
        <v>0</v>
      </c>
      <c r="H73" s="79"/>
      <c r="I73" s="271" t="s">
        <v>68</v>
      </c>
      <c r="J73" s="266"/>
      <c r="K73" s="272"/>
      <c r="L73" s="266"/>
      <c r="M73" s="273"/>
      <c r="N73" s="275" t="s">
        <v>69</v>
      </c>
      <c r="O73" s="276"/>
      <c r="P73" s="276"/>
      <c r="Q73" s="277"/>
    </row>
    <row r="74" spans="1:18" s="19" customFormat="1" ht="9" customHeight="1">
      <c r="A74" s="267" t="s">
        <v>70</v>
      </c>
      <c r="B74" s="266"/>
      <c r="C74" s="268"/>
      <c r="D74" s="269">
        <v>2</v>
      </c>
      <c r="E74" s="330">
        <f>IF(D74&gt;$Q$80,,UPPER(VLOOKUP(D74,'Boys Si Qual Draw Prep'!$A$7:$R$134,2)))</f>
        <v>0</v>
      </c>
      <c r="F74" s="269">
        <v>10</v>
      </c>
      <c r="G74" s="80">
        <f>IF(F74&gt;$Q$80,,UPPER(VLOOKUP(F74,'Boys Si Qual Draw Prep'!$A$7:$R$134,2)))</f>
        <v>0</v>
      </c>
      <c r="H74" s="79"/>
      <c r="I74" s="271" t="s">
        <v>71</v>
      </c>
      <c r="J74" s="266"/>
      <c r="K74" s="272"/>
      <c r="L74" s="266"/>
      <c r="M74" s="273"/>
      <c r="N74" s="278"/>
      <c r="O74" s="279"/>
      <c r="P74" s="280"/>
      <c r="Q74" s="281"/>
    </row>
    <row r="75" spans="1:18" s="19" customFormat="1" ht="9" customHeight="1">
      <c r="A75" s="282" t="s">
        <v>72</v>
      </c>
      <c r="B75" s="280"/>
      <c r="C75" s="283"/>
      <c r="D75" s="269">
        <v>3</v>
      </c>
      <c r="E75" s="330">
        <f>IF(D75&gt;$Q$80,,UPPER(VLOOKUP(D75,'Boys Si Qual Draw Prep'!$A$7:$R$134,2)))</f>
        <v>0</v>
      </c>
      <c r="F75" s="269">
        <v>11</v>
      </c>
      <c r="G75" s="80">
        <f>IF(F75&gt;$Q$80,,UPPER(VLOOKUP(F75,'Boys Si Qual Draw Prep'!$A$7:$R$134,2)))</f>
        <v>0</v>
      </c>
      <c r="H75" s="79"/>
      <c r="I75" s="271" t="s">
        <v>73</v>
      </c>
      <c r="J75" s="266"/>
      <c r="K75" s="272"/>
      <c r="L75" s="266"/>
      <c r="M75" s="273"/>
      <c r="N75" s="275" t="s">
        <v>74</v>
      </c>
      <c r="O75" s="276"/>
      <c r="P75" s="276"/>
      <c r="Q75" s="277"/>
    </row>
    <row r="76" spans="1:18" s="19" customFormat="1" ht="9" customHeight="1">
      <c r="A76" s="284"/>
      <c r="B76" s="188"/>
      <c r="C76" s="285"/>
      <c r="D76" s="269">
        <v>4</v>
      </c>
      <c r="E76" s="330">
        <f>IF(D76&gt;$Q$80,,UPPER(VLOOKUP(D76,'Boys Si Qual Draw Prep'!$A$7:$R$134,2)))</f>
        <v>0</v>
      </c>
      <c r="F76" s="269">
        <v>12</v>
      </c>
      <c r="G76" s="80">
        <f>IF(F76&gt;$Q$80,,UPPER(VLOOKUP(F76,'Boys Si Qual Draw Prep'!$A$7:$R$134,2)))</f>
        <v>0</v>
      </c>
      <c r="H76" s="79"/>
      <c r="I76" s="271" t="s">
        <v>75</v>
      </c>
      <c r="J76" s="266"/>
      <c r="K76" s="272"/>
      <c r="L76" s="266"/>
      <c r="M76" s="273"/>
      <c r="N76" s="266"/>
      <c r="O76" s="272"/>
      <c r="P76" s="266"/>
      <c r="Q76" s="273"/>
    </row>
    <row r="77" spans="1:18" s="19" customFormat="1" ht="9" customHeight="1">
      <c r="A77" s="286" t="s">
        <v>76</v>
      </c>
      <c r="B77" s="287"/>
      <c r="C77" s="288"/>
      <c r="D77" s="269">
        <v>5</v>
      </c>
      <c r="E77" s="330">
        <f>IF(D77&gt;$Q$80,,UPPER(VLOOKUP(D77,'Boys Si Qual Draw Prep'!$A$7:$R$134,2)))</f>
        <v>0</v>
      </c>
      <c r="F77" s="269">
        <v>13</v>
      </c>
      <c r="G77" s="80">
        <f>IF(F77&gt;$Q$80,,UPPER(VLOOKUP(F77,'Boys Si Qual Draw Prep'!$A$7:$R$134,2)))</f>
        <v>0</v>
      </c>
      <c r="H77" s="79"/>
      <c r="I77" s="271" t="s">
        <v>77</v>
      </c>
      <c r="J77" s="266"/>
      <c r="K77" s="272"/>
      <c r="L77" s="266"/>
      <c r="M77" s="273"/>
      <c r="N77" s="280"/>
      <c r="O77" s="279"/>
      <c r="P77" s="280"/>
      <c r="Q77" s="281"/>
    </row>
    <row r="78" spans="1:18" s="19" customFormat="1" ht="9" customHeight="1">
      <c r="A78" s="267" t="s">
        <v>67</v>
      </c>
      <c r="B78" s="266"/>
      <c r="C78" s="268"/>
      <c r="D78" s="269">
        <v>6</v>
      </c>
      <c r="E78" s="330">
        <f>IF(D78&gt;$Q$80,,UPPER(VLOOKUP(D78,'Boys Si Qual Draw Prep'!$A$7:$R$134,2)))</f>
        <v>0</v>
      </c>
      <c r="F78" s="269">
        <v>14</v>
      </c>
      <c r="G78" s="80">
        <f>IF(F78&gt;$Q$80,,UPPER(VLOOKUP(F78,'Boys Si Qual Draw Prep'!$A$7:$R$134,2)))</f>
        <v>0</v>
      </c>
      <c r="H78" s="79"/>
      <c r="I78" s="271" t="s">
        <v>78</v>
      </c>
      <c r="J78" s="266"/>
      <c r="K78" s="272"/>
      <c r="L78" s="266"/>
      <c r="M78" s="273"/>
      <c r="N78" s="275" t="s">
        <v>24</v>
      </c>
      <c r="O78" s="276"/>
      <c r="P78" s="276"/>
      <c r="Q78" s="277"/>
    </row>
    <row r="79" spans="1:18" s="19" customFormat="1" ht="9" customHeight="1">
      <c r="A79" s="267" t="s">
        <v>79</v>
      </c>
      <c r="B79" s="266"/>
      <c r="C79" s="289"/>
      <c r="D79" s="269">
        <v>7</v>
      </c>
      <c r="E79" s="330">
        <f>IF(D79&gt;$Q$80,,UPPER(VLOOKUP(D79,'Boys Si Qual Draw Prep'!$A$7:$R$134,2)))</f>
        <v>0</v>
      </c>
      <c r="F79" s="269">
        <v>15</v>
      </c>
      <c r="G79" s="80">
        <f>IF(F79&gt;$Q$80,,UPPER(VLOOKUP(F79,'Boys Si Qual Draw Prep'!$A$7:$R$134,2)))</f>
        <v>0</v>
      </c>
      <c r="H79" s="79"/>
      <c r="I79" s="271" t="s">
        <v>80</v>
      </c>
      <c r="J79" s="266"/>
      <c r="K79" s="272"/>
      <c r="L79" s="266"/>
      <c r="M79" s="273"/>
      <c r="N79" s="266"/>
      <c r="O79" s="272"/>
      <c r="P79" s="266"/>
      <c r="Q79" s="273"/>
    </row>
    <row r="80" spans="1:18" s="19" customFormat="1" ht="9" customHeight="1">
      <c r="A80" s="282" t="s">
        <v>81</v>
      </c>
      <c r="B80" s="280"/>
      <c r="C80" s="290"/>
      <c r="D80" s="291">
        <v>8</v>
      </c>
      <c r="E80" s="331">
        <f>IF(D80&gt;$Q$80,,UPPER(VLOOKUP(D80,'Boys Si Qual Draw Prep'!$A$7:$R$134,2)))</f>
        <v>0</v>
      </c>
      <c r="F80" s="291">
        <v>16</v>
      </c>
      <c r="G80" s="292">
        <f>IF(F80&gt;$Q$80,,UPPER(VLOOKUP(F80,'Boys Si Qual Draw Prep'!$A$7:$R$134,2)))</f>
        <v>0</v>
      </c>
      <c r="H80" s="294"/>
      <c r="I80" s="295" t="s">
        <v>82</v>
      </c>
      <c r="J80" s="280"/>
      <c r="K80" s="279"/>
      <c r="L80" s="280"/>
      <c r="M80" s="281"/>
      <c r="N80" s="280">
        <f>Q4</f>
        <v>0</v>
      </c>
      <c r="O80" s="279"/>
      <c r="P80" s="280"/>
      <c r="Q80" s="296">
        <f>MIN(16,'Boys Si Qual Draw Prep'!R5)</f>
        <v>0</v>
      </c>
    </row>
    <row r="81" spans="1:18" s="20" customFormat="1" ht="9.75">
      <c r="A81" s="188"/>
      <c r="B81" s="189" t="s">
        <v>52</v>
      </c>
      <c r="C81" s="189" t="s">
        <v>53</v>
      </c>
      <c r="D81" s="189" t="s">
        <v>54</v>
      </c>
      <c r="E81" s="190" t="s">
        <v>55</v>
      </c>
      <c r="F81" s="190" t="s">
        <v>14</v>
      </c>
      <c r="G81" s="190"/>
      <c r="H81" s="190" t="s">
        <v>56</v>
      </c>
      <c r="I81" s="190"/>
      <c r="J81" s="189" t="s">
        <v>57</v>
      </c>
      <c r="K81" s="191"/>
      <c r="L81" s="189" t="s">
        <v>87</v>
      </c>
      <c r="M81" s="191"/>
      <c r="N81" s="189" t="s">
        <v>237</v>
      </c>
      <c r="O81" s="191"/>
      <c r="P81" s="189" t="s">
        <v>238</v>
      </c>
      <c r="Q81" s="192"/>
    </row>
    <row r="82" spans="1:18" s="20" customFormat="1" ht="3.75" customHeight="1">
      <c r="A82" s="193"/>
      <c r="B82" s="194"/>
      <c r="C82" s="91"/>
      <c r="D82" s="194"/>
      <c r="E82" s="195"/>
      <c r="F82" s="195"/>
      <c r="G82" s="196"/>
      <c r="H82" s="195"/>
      <c r="I82" s="197"/>
      <c r="J82" s="194"/>
      <c r="K82" s="197"/>
      <c r="L82" s="194"/>
      <c r="M82" s="197"/>
      <c r="N82" s="194"/>
      <c r="O82" s="197"/>
      <c r="P82" s="194"/>
      <c r="Q82" s="198"/>
    </row>
    <row r="83" spans="1:18" s="50" customFormat="1" ht="10.5" customHeight="1">
      <c r="A83" s="200" t="s">
        <v>151</v>
      </c>
      <c r="B83" s="202" t="str">
        <f>IF($D83="","",VLOOKUP($D83,'Boys Si Qual Draw Prep'!$A$7:$P$134,15))</f>
        <v/>
      </c>
      <c r="C83" s="202" t="str">
        <f>IF($D83="","",VLOOKUP($D83,'Boys Si Qual Draw Prep'!$A$7:$P$134,16))</f>
        <v/>
      </c>
      <c r="D83" s="203"/>
      <c r="E83" s="204" t="str">
        <f>UPPER(IF($D83="","",VLOOKUP($D83,'Boys Si Qual Draw Prep'!$A$7:$P$134,2)))</f>
        <v/>
      </c>
      <c r="F83" s="204" t="str">
        <f>IF($D83="","",VLOOKUP($D83,'Boys Si Qual Draw Prep'!$A$7:$P$134,3))</f>
        <v/>
      </c>
      <c r="G83" s="204"/>
      <c r="H83" s="204" t="str">
        <f>IF($D83="","",VLOOKUP($D83,'Boys Si Qual Draw Prep'!$A$7:$P$134,4))</f>
        <v/>
      </c>
      <c r="I83" s="606"/>
      <c r="J83" s="607" t="str">
        <f>UPPER(IF(OR(I84="a",I84="as"),E83,IF(OR(I84="b",I84="bs"),E84,)))</f>
        <v/>
      </c>
      <c r="K83" s="608"/>
      <c r="L83" s="609"/>
      <c r="M83" s="609"/>
      <c r="N83" s="609"/>
      <c r="O83" s="609"/>
      <c r="P83" s="609"/>
      <c r="Q83" s="610" t="s">
        <v>248</v>
      </c>
      <c r="R83" s="213"/>
    </row>
    <row r="84" spans="1:18" s="50" customFormat="1" ht="9.6" customHeight="1">
      <c r="A84" s="305" t="s">
        <v>153</v>
      </c>
      <c r="B84" s="202" t="str">
        <f>IF($D84="","",VLOOKUP($D84,'Boys Si Qual Draw Prep'!$A$7:$P$134,15))</f>
        <v/>
      </c>
      <c r="C84" s="202" t="str">
        <f>IF($D84="","",VLOOKUP($D84,'Boys Si Qual Draw Prep'!$A$7:$P$134,16))</f>
        <v/>
      </c>
      <c r="D84" s="203"/>
      <c r="E84" s="223" t="str">
        <f>UPPER(IF($D84="","",VLOOKUP($D84,'Boys Si Qual Draw Prep'!$A$7:$P$134,2)))</f>
        <v/>
      </c>
      <c r="F84" s="223" t="str">
        <f>IF($D84="","",VLOOKUP($D84,'Boys Si Qual Draw Prep'!$A$7:$P$134,3))</f>
        <v/>
      </c>
      <c r="G84" s="223"/>
      <c r="H84" s="223" t="str">
        <f>IF($D84="","",VLOOKUP($D84,'Boys Si Qual Draw Prep'!$A$7:$P$134,4))</f>
        <v/>
      </c>
      <c r="I84" s="611"/>
      <c r="J84" s="612"/>
      <c r="K84" s="613"/>
      <c r="L84" s="607" t="str">
        <f>UPPER(IF(OR(K84="a",K84="as"),J83,IF(OR(K84="b",K84="bs"),J85,)))</f>
        <v/>
      </c>
      <c r="M84" s="608"/>
      <c r="N84" s="609"/>
      <c r="O84" s="609"/>
      <c r="P84" s="609"/>
      <c r="Q84" s="609"/>
      <c r="R84" s="213"/>
    </row>
    <row r="85" spans="1:18" s="50" customFormat="1" ht="9.6" customHeight="1">
      <c r="A85" s="215" t="s">
        <v>154</v>
      </c>
      <c r="B85" s="202" t="str">
        <f>IF($D85="","",VLOOKUP($D85,'Boys Si Qual Draw Prep'!$A$7:$P$134,15))</f>
        <v/>
      </c>
      <c r="C85" s="202" t="str">
        <f>IF($D85="","",VLOOKUP($D85,'Boys Si Qual Draw Prep'!$A$7:$P$134,16))</f>
        <v/>
      </c>
      <c r="D85" s="203"/>
      <c r="E85" s="223" t="str">
        <f>UPPER(IF($D85="","",VLOOKUP($D85,'Boys Si Qual Draw Prep'!$A$7:$P$134,2)))</f>
        <v/>
      </c>
      <c r="F85" s="223" t="str">
        <f>IF($D85="","",VLOOKUP($D85,'Boys Si Qual Draw Prep'!$A$7:$P$134,3))</f>
        <v/>
      </c>
      <c r="G85" s="223"/>
      <c r="H85" s="223" t="str">
        <f>IF($D85="","",VLOOKUP($D85,'Boys Si Qual Draw Prep'!$A$7:$P$134,4))</f>
        <v/>
      </c>
      <c r="I85" s="606"/>
      <c r="J85" s="607" t="str">
        <f>UPPER(IF(OR(I86="a",I86="as"),E85,IF(OR(I86="b",I86="bs"),E86,)))</f>
        <v/>
      </c>
      <c r="K85" s="614"/>
      <c r="L85" s="612"/>
      <c r="M85" s="615"/>
      <c r="N85" s="609"/>
      <c r="O85" s="609"/>
      <c r="P85" s="609"/>
      <c r="Q85" s="609"/>
      <c r="R85" s="213"/>
    </row>
    <row r="86" spans="1:18" s="50" customFormat="1" ht="9.6" customHeight="1">
      <c r="A86" s="215" t="s">
        <v>155</v>
      </c>
      <c r="B86" s="202" t="str">
        <f>IF($D86="","",VLOOKUP($D86,'Boys Si Qual Draw Prep'!$A$7:$P$134,15))</f>
        <v/>
      </c>
      <c r="C86" s="202" t="str">
        <f>IF($D86="","",VLOOKUP($D86,'Boys Si Qual Draw Prep'!$A$7:$P$134,16))</f>
        <v/>
      </c>
      <c r="D86" s="203"/>
      <c r="E86" s="223" t="str">
        <f>UPPER(IF($D86="","",VLOOKUP($D86,'Boys Si Qual Draw Prep'!$A$7:$P$134,2)))</f>
        <v/>
      </c>
      <c r="F86" s="223" t="str">
        <f>IF($D86="","",VLOOKUP($D86,'Boys Si Qual Draw Prep'!$A$7:$P$134,3))</f>
        <v/>
      </c>
      <c r="G86" s="223"/>
      <c r="H86" s="223" t="str">
        <f>IF($D86="","",VLOOKUP($D86,'Boys Si Qual Draw Prep'!$A$7:$P$134,4))</f>
        <v/>
      </c>
      <c r="I86" s="611"/>
      <c r="J86" s="612"/>
      <c r="K86" s="616"/>
      <c r="L86" s="617" t="s">
        <v>15</v>
      </c>
      <c r="M86" s="618"/>
      <c r="N86" s="607" t="str">
        <f>UPPER(IF(OR(M86="a",M86="as"),L84,IF(OR(M86="b",M86="bs"),L88,)))</f>
        <v/>
      </c>
      <c r="O86" s="608"/>
      <c r="P86" s="609"/>
      <c r="Q86" s="609"/>
      <c r="R86" s="213"/>
    </row>
    <row r="87" spans="1:18" s="50" customFormat="1" ht="9.6" customHeight="1">
      <c r="A87" s="215" t="s">
        <v>156</v>
      </c>
      <c r="B87" s="202" t="str">
        <f>IF($D87="","",VLOOKUP($D87,'Boys Si Qual Draw Prep'!$A$7:$P$134,15))</f>
        <v/>
      </c>
      <c r="C87" s="202" t="str">
        <f>IF($D87="","",VLOOKUP($D87,'Boys Si Qual Draw Prep'!$A$7:$P$134,16))</f>
        <v/>
      </c>
      <c r="D87" s="203"/>
      <c r="E87" s="223" t="str">
        <f>UPPER(IF($D87="","",VLOOKUP($D87,'Boys Si Qual Draw Prep'!$A$7:$P$134,2)))</f>
        <v/>
      </c>
      <c r="F87" s="223" t="str">
        <f>IF($D87="","",VLOOKUP($D87,'Boys Si Qual Draw Prep'!$A$7:$P$134,3))</f>
        <v/>
      </c>
      <c r="G87" s="223"/>
      <c r="H87" s="223" t="str">
        <f>IF($D87="","",VLOOKUP($D87,'Boys Si Qual Draw Prep'!$A$7:$P$134,4))</f>
        <v/>
      </c>
      <c r="I87" s="606"/>
      <c r="J87" s="607" t="str">
        <f>UPPER(IF(OR(I88="a",I88="as"),E87,IF(OR(I88="b",I88="bs"),E88,)))</f>
        <v/>
      </c>
      <c r="K87" s="608"/>
      <c r="L87" s="619"/>
      <c r="M87" s="620"/>
      <c r="N87" s="612"/>
      <c r="O87" s="621"/>
      <c r="P87" s="609"/>
      <c r="Q87" s="609"/>
      <c r="R87" s="213"/>
    </row>
    <row r="88" spans="1:18" s="50" customFormat="1" ht="9.6" customHeight="1">
      <c r="A88" s="215" t="s">
        <v>157</v>
      </c>
      <c r="B88" s="202" t="str">
        <f>IF($D88="","",VLOOKUP($D88,'Boys Si Qual Draw Prep'!$A$7:$P$134,15))</f>
        <v/>
      </c>
      <c r="C88" s="202" t="str">
        <f>IF($D88="","",VLOOKUP($D88,'Boys Si Qual Draw Prep'!$A$7:$P$134,16))</f>
        <v/>
      </c>
      <c r="D88" s="203"/>
      <c r="E88" s="223" t="str">
        <f>UPPER(IF($D88="","",VLOOKUP($D88,'Boys Si Qual Draw Prep'!$A$7:$P$134,2)))</f>
        <v/>
      </c>
      <c r="F88" s="223" t="str">
        <f>IF($D88="","",VLOOKUP($D88,'Boys Si Qual Draw Prep'!$A$7:$P$134,3))</f>
        <v/>
      </c>
      <c r="G88" s="223"/>
      <c r="H88" s="223" t="str">
        <f>IF($D88="","",VLOOKUP($D88,'Boys Si Qual Draw Prep'!$A$7:$P$134,4))</f>
        <v/>
      </c>
      <c r="I88" s="611"/>
      <c r="J88" s="612"/>
      <c r="K88" s="613"/>
      <c r="L88" s="607" t="str">
        <f>UPPER(IF(OR(K88="a",K88="as"),J87,IF(OR(K88="b",K88="bs"),J89,)))</f>
        <v/>
      </c>
      <c r="M88" s="622"/>
      <c r="N88" s="609"/>
      <c r="O88" s="615"/>
      <c r="P88" s="609"/>
      <c r="Q88" s="609"/>
      <c r="R88" s="213"/>
    </row>
    <row r="89" spans="1:18" s="50" customFormat="1" ht="9.6" customHeight="1">
      <c r="A89" s="305" t="s">
        <v>158</v>
      </c>
      <c r="B89" s="202" t="str">
        <f>IF($D89="","",VLOOKUP($D89,'Boys Si Qual Draw Prep'!$A$7:$P$134,15))</f>
        <v/>
      </c>
      <c r="C89" s="202" t="str">
        <f>IF($D89="","",VLOOKUP($D89,'Boys Si Qual Draw Prep'!$A$7:$P$134,16))</f>
        <v/>
      </c>
      <c r="D89" s="203"/>
      <c r="E89" s="223" t="str">
        <f>UPPER(IF($D89="","",VLOOKUP($D89,'Boys Si Qual Draw Prep'!$A$7:$P$134,2)))</f>
        <v/>
      </c>
      <c r="F89" s="223" t="str">
        <f>IF($D89="","",VLOOKUP($D89,'Boys Si Qual Draw Prep'!$A$7:$P$134,3))</f>
        <v/>
      </c>
      <c r="G89" s="223"/>
      <c r="H89" s="223" t="str">
        <f>IF($D89="","",VLOOKUP($D89,'Boys Si Qual Draw Prep'!$A$7:$P$134,4))</f>
        <v/>
      </c>
      <c r="I89" s="606"/>
      <c r="J89" s="607" t="str">
        <f>UPPER(IF(OR(I90="a",I90="as"),E89,IF(OR(I90="b",I90="bs"),E90,)))</f>
        <v/>
      </c>
      <c r="K89" s="623"/>
      <c r="L89" s="612"/>
      <c r="M89" s="616"/>
      <c r="N89" s="609"/>
      <c r="O89" s="615"/>
      <c r="P89" s="609"/>
      <c r="Q89" s="609"/>
      <c r="R89" s="213"/>
    </row>
    <row r="90" spans="1:18" s="50" customFormat="1" ht="9.6" customHeight="1">
      <c r="A90" s="305" t="s">
        <v>159</v>
      </c>
      <c r="B90" s="202" t="str">
        <f>IF($D90="","",VLOOKUP($D90,'Boys Si Qual Draw Prep'!$A$7:$P$134,15))</f>
        <v/>
      </c>
      <c r="C90" s="202" t="str">
        <f>IF($D90="","",VLOOKUP($D90,'Boys Si Qual Draw Prep'!$A$7:$P$134,16))</f>
        <v/>
      </c>
      <c r="D90" s="203"/>
      <c r="E90" s="223" t="str">
        <f>UPPER(IF($D90="","",VLOOKUP($D90,'Boys Si Qual Draw Prep'!$A$7:$P$134,2)))</f>
        <v/>
      </c>
      <c r="F90" s="223" t="str">
        <f>IF($D90="","",VLOOKUP($D90,'Boys Si Qual Draw Prep'!$A$7:$P$134,3))</f>
        <v/>
      </c>
      <c r="G90" s="223"/>
      <c r="H90" s="223" t="str">
        <f>IF($D90="","",VLOOKUP($D90,'Boys Si Qual Draw Prep'!$A$7:$P$134,4))</f>
        <v/>
      </c>
      <c r="I90" s="611"/>
      <c r="J90" s="612"/>
      <c r="K90" s="609"/>
      <c r="L90" s="616"/>
      <c r="M90" s="624"/>
      <c r="N90" s="617" t="s">
        <v>15</v>
      </c>
      <c r="O90" s="618"/>
      <c r="P90" s="607" t="str">
        <f>UPPER(IF(OR(O90="a",O90="as"),N86,IF(OR(O90="b",O90="bs"),N94,)))</f>
        <v/>
      </c>
      <c r="Q90" s="608"/>
      <c r="R90" s="213"/>
    </row>
    <row r="91" spans="1:18" s="50" customFormat="1" ht="9.6" customHeight="1">
      <c r="A91" s="305" t="s">
        <v>160</v>
      </c>
      <c r="B91" s="202" t="str">
        <f>IF($D91="","",VLOOKUP($D91,'Boys Si Qual Draw Prep'!$A$7:$P$134,15))</f>
        <v/>
      </c>
      <c r="C91" s="202" t="str">
        <f>IF($D91="","",VLOOKUP($D91,'Boys Si Qual Draw Prep'!$A$7:$P$134,16))</f>
        <v/>
      </c>
      <c r="D91" s="203"/>
      <c r="E91" s="223" t="str">
        <f>UPPER(IF($D91="","",VLOOKUP($D91,'Boys Si Qual Draw Prep'!$A$7:$P$134,2)))</f>
        <v/>
      </c>
      <c r="F91" s="223" t="str">
        <f>IF($D91="","",VLOOKUP($D91,'Boys Si Qual Draw Prep'!$A$7:$P$134,3))</f>
        <v/>
      </c>
      <c r="G91" s="223"/>
      <c r="H91" s="223" t="str">
        <f>IF($D91="","",VLOOKUP($D91,'Boys Si Qual Draw Prep'!$A$7:$P$134,4))</f>
        <v/>
      </c>
      <c r="I91" s="606"/>
      <c r="J91" s="607" t="str">
        <f>UPPER(IF(OR(I92="a",I92="as"),E91,IF(OR(I92="b",I92="bs"),E92,)))</f>
        <v/>
      </c>
      <c r="K91" s="608"/>
      <c r="L91" s="609"/>
      <c r="M91" s="609"/>
      <c r="N91" s="609"/>
      <c r="O91" s="615"/>
      <c r="P91" s="612"/>
      <c r="Q91" s="616"/>
      <c r="R91" s="213"/>
    </row>
    <row r="92" spans="1:18" s="50" customFormat="1" ht="9.6" customHeight="1">
      <c r="A92" s="305" t="s">
        <v>161</v>
      </c>
      <c r="B92" s="202" t="str">
        <f>IF($D92="","",VLOOKUP($D92,'Boys Si Qual Draw Prep'!$A$7:$P$134,15))</f>
        <v/>
      </c>
      <c r="C92" s="202" t="str">
        <f>IF($D92="","",VLOOKUP($D92,'Boys Si Qual Draw Prep'!$A$7:$P$134,16))</f>
        <v/>
      </c>
      <c r="D92" s="203"/>
      <c r="E92" s="223" t="str">
        <f>UPPER(IF($D92="","",VLOOKUP($D92,'Boys Si Qual Draw Prep'!$A$7:$P$134,2)))</f>
        <v/>
      </c>
      <c r="F92" s="223" t="str">
        <f>IF($D92="","",VLOOKUP($D92,'Boys Si Qual Draw Prep'!$A$7:$P$134,3))</f>
        <v/>
      </c>
      <c r="G92" s="223"/>
      <c r="H92" s="223" t="str">
        <f>IF($D92="","",VLOOKUP($D92,'Boys Si Qual Draw Prep'!$A$7:$P$134,4))</f>
        <v/>
      </c>
      <c r="I92" s="611"/>
      <c r="J92" s="612"/>
      <c r="K92" s="613"/>
      <c r="L92" s="607" t="str">
        <f>UPPER(IF(OR(K92="a",K92="as"),J91,IF(OR(K92="b",K92="bs"),J93,)))</f>
        <v/>
      </c>
      <c r="M92" s="608"/>
      <c r="N92" s="609"/>
      <c r="O92" s="615"/>
      <c r="P92" s="609"/>
      <c r="Q92" s="616"/>
      <c r="R92" s="213"/>
    </row>
    <row r="93" spans="1:18" s="50" customFormat="1" ht="9.6" customHeight="1">
      <c r="A93" s="215" t="s">
        <v>162</v>
      </c>
      <c r="B93" s="202" t="str">
        <f>IF($D93="","",VLOOKUP($D93,'Boys Si Qual Draw Prep'!$A$7:$P$134,15))</f>
        <v/>
      </c>
      <c r="C93" s="202" t="str">
        <f>IF($D93="","",VLOOKUP($D93,'Boys Si Qual Draw Prep'!$A$7:$P$134,16))</f>
        <v/>
      </c>
      <c r="D93" s="203"/>
      <c r="E93" s="223" t="str">
        <f>UPPER(IF($D93="","",VLOOKUP($D93,'Boys Si Qual Draw Prep'!$A$7:$P$134,2)))</f>
        <v/>
      </c>
      <c r="F93" s="223" t="str">
        <f>IF($D93="","",VLOOKUP($D93,'Boys Si Qual Draw Prep'!$A$7:$P$134,3))</f>
        <v/>
      </c>
      <c r="G93" s="223"/>
      <c r="H93" s="223" t="str">
        <f>IF($D93="","",VLOOKUP($D93,'Boys Si Qual Draw Prep'!$A$7:$P$134,4))</f>
        <v/>
      </c>
      <c r="I93" s="606"/>
      <c r="J93" s="607" t="str">
        <f>UPPER(IF(OR(I94="a",I94="as"),E93,IF(OR(I94="b",I94="bs"),E94,)))</f>
        <v/>
      </c>
      <c r="K93" s="614"/>
      <c r="L93" s="612"/>
      <c r="M93" s="615"/>
      <c r="N93" s="609"/>
      <c r="O93" s="615"/>
      <c r="P93" s="609"/>
      <c r="Q93" s="616"/>
      <c r="R93" s="213"/>
    </row>
    <row r="94" spans="1:18" s="50" customFormat="1" ht="9.6" customHeight="1">
      <c r="A94" s="215" t="s">
        <v>163</v>
      </c>
      <c r="B94" s="202" t="str">
        <f>IF($D94="","",VLOOKUP($D94,'Boys Si Qual Draw Prep'!$A$7:$P$134,15))</f>
        <v/>
      </c>
      <c r="C94" s="202" t="str">
        <f>IF($D94="","",VLOOKUP($D94,'Boys Si Qual Draw Prep'!$A$7:$P$134,16))</f>
        <v/>
      </c>
      <c r="D94" s="203"/>
      <c r="E94" s="223" t="str">
        <f>UPPER(IF($D94="","",VLOOKUP($D94,'Boys Si Qual Draw Prep'!$A$7:$P$134,2)))</f>
        <v/>
      </c>
      <c r="F94" s="223" t="str">
        <f>IF($D94="","",VLOOKUP($D94,'Boys Si Qual Draw Prep'!$A$7:$P$134,3))</f>
        <v/>
      </c>
      <c r="G94" s="223"/>
      <c r="H94" s="223" t="str">
        <f>IF($D94="","",VLOOKUP($D94,'Boys Si Qual Draw Prep'!$A$7:$P$134,4))</f>
        <v/>
      </c>
      <c r="I94" s="611"/>
      <c r="J94" s="612"/>
      <c r="K94" s="616"/>
      <c r="L94" s="617" t="s">
        <v>15</v>
      </c>
      <c r="M94" s="618"/>
      <c r="N94" s="607" t="str">
        <f>UPPER(IF(OR(M94="a",M94="as"),L92,IF(OR(M94="b",M94="bs"),L96,)))</f>
        <v/>
      </c>
      <c r="O94" s="623"/>
      <c r="P94" s="609"/>
      <c r="Q94" s="616"/>
      <c r="R94" s="213"/>
    </row>
    <row r="95" spans="1:18" s="50" customFormat="1" ht="9.6" customHeight="1">
      <c r="A95" s="215" t="s">
        <v>164</v>
      </c>
      <c r="B95" s="202" t="str">
        <f>IF($D95="","",VLOOKUP($D95,'Boys Si Qual Draw Prep'!$A$7:$P$134,15))</f>
        <v/>
      </c>
      <c r="C95" s="202" t="str">
        <f>IF($D95="","",VLOOKUP($D95,'Boys Si Qual Draw Prep'!$A$7:$P$134,16))</f>
        <v/>
      </c>
      <c r="D95" s="203"/>
      <c r="E95" s="223" t="str">
        <f>UPPER(IF($D95="","",VLOOKUP($D95,'Boys Si Qual Draw Prep'!$A$7:$P$134,2)))</f>
        <v/>
      </c>
      <c r="F95" s="223" t="str">
        <f>IF($D95="","",VLOOKUP($D95,'Boys Si Qual Draw Prep'!$A$7:$P$134,3))</f>
        <v/>
      </c>
      <c r="G95" s="223"/>
      <c r="H95" s="223" t="str">
        <f>IF($D95="","",VLOOKUP($D95,'Boys Si Qual Draw Prep'!$A$7:$P$134,4))</f>
        <v/>
      </c>
      <c r="I95" s="606"/>
      <c r="J95" s="607" t="str">
        <f>UPPER(IF(OR(I96="a",I96="as"),E95,IF(OR(I96="b",I96="bs"),E96,)))</f>
        <v/>
      </c>
      <c r="K95" s="608"/>
      <c r="L95" s="619"/>
      <c r="M95" s="620"/>
      <c r="N95" s="612"/>
      <c r="O95" s="609"/>
      <c r="P95" s="609"/>
      <c r="Q95" s="616"/>
      <c r="R95" s="213"/>
    </row>
    <row r="96" spans="1:18" s="50" customFormat="1" ht="9.6" customHeight="1">
      <c r="A96" s="215" t="s">
        <v>165</v>
      </c>
      <c r="B96" s="202" t="str">
        <f>IF($D96="","",VLOOKUP($D96,'Boys Si Qual Draw Prep'!$A$7:$P$134,15))</f>
        <v/>
      </c>
      <c r="C96" s="202" t="str">
        <f>IF($D96="","",VLOOKUP($D96,'Boys Si Qual Draw Prep'!$A$7:$P$134,16))</f>
        <v/>
      </c>
      <c r="D96" s="203"/>
      <c r="E96" s="223" t="str">
        <f>UPPER(IF($D96="","",VLOOKUP($D96,'Boys Si Qual Draw Prep'!$A$7:$P$134,2)))</f>
        <v/>
      </c>
      <c r="F96" s="223" t="str">
        <f>IF($D96="","",VLOOKUP($D96,'Boys Si Qual Draw Prep'!$A$7:$P$134,3))</f>
        <v/>
      </c>
      <c r="G96" s="223"/>
      <c r="H96" s="223" t="str">
        <f>IF($D96="","",VLOOKUP($D96,'Boys Si Qual Draw Prep'!$A$7:$P$134,4))</f>
        <v/>
      </c>
      <c r="I96" s="611"/>
      <c r="J96" s="612"/>
      <c r="K96" s="613"/>
      <c r="L96" s="607" t="str">
        <f>UPPER(IF(OR(K96="a",K96="as"),J95,IF(OR(K96="b",K96="bs"),J97,)))</f>
        <v/>
      </c>
      <c r="M96" s="622"/>
      <c r="N96" s="609"/>
      <c r="O96" s="609"/>
      <c r="P96" s="609"/>
      <c r="Q96" s="616"/>
      <c r="R96" s="213"/>
    </row>
    <row r="97" spans="1:18" s="50" customFormat="1" ht="9.6" customHeight="1">
      <c r="A97" s="305" t="s">
        <v>166</v>
      </c>
      <c r="B97" s="202" t="str">
        <f>IF($D97="","",VLOOKUP($D97,'Boys Si Qual Draw Prep'!$A$7:$P$134,15))</f>
        <v/>
      </c>
      <c r="C97" s="202" t="str">
        <f>IF($D97="","",VLOOKUP($D97,'Boys Si Qual Draw Prep'!$A$7:$P$134,16))</f>
        <v/>
      </c>
      <c r="D97" s="203"/>
      <c r="E97" s="223" t="str">
        <f>UPPER(IF($D97="","",VLOOKUP($D97,'Boys Si Qual Draw Prep'!$A$7:$P$134,2)))</f>
        <v/>
      </c>
      <c r="F97" s="223" t="str">
        <f>IF($D97="","",VLOOKUP($D97,'Boys Si Qual Draw Prep'!$A$7:$P$134,3))</f>
        <v/>
      </c>
      <c r="G97" s="223"/>
      <c r="H97" s="223" t="str">
        <f>IF($D97="","",VLOOKUP($D97,'Boys Si Qual Draw Prep'!$A$7:$P$134,4))</f>
        <v/>
      </c>
      <c r="I97" s="606"/>
      <c r="J97" s="607" t="str">
        <f>UPPER(IF(OR(I98="a",I98="as"),E97,IF(OR(I98="b",I98="bs"),E98,)))</f>
        <v/>
      </c>
      <c r="K97" s="623"/>
      <c r="L97" s="612"/>
      <c r="M97" s="616"/>
      <c r="N97" s="609"/>
      <c r="O97" s="609"/>
      <c r="P97" s="609"/>
      <c r="Q97" s="616"/>
      <c r="R97" s="213"/>
    </row>
    <row r="98" spans="1:18" s="50" customFormat="1" ht="9.6" customHeight="1">
      <c r="A98" s="241" t="s">
        <v>167</v>
      </c>
      <c r="B98" s="202" t="str">
        <f>IF($D98="","",VLOOKUP($D98,'Boys Si Qual Draw Prep'!$A$7:$P$134,15))</f>
        <v/>
      </c>
      <c r="C98" s="202" t="str">
        <f>IF($D98="","",VLOOKUP($D98,'Boys Si Qual Draw Prep'!$A$7:$P$134,16))</f>
        <v/>
      </c>
      <c r="D98" s="203"/>
      <c r="E98" s="204" t="str">
        <f>UPPER(IF($D98="","",VLOOKUP($D98,'Boys Si Qual Draw Prep'!$A$7:$P$134,2)))</f>
        <v/>
      </c>
      <c r="F98" s="204" t="str">
        <f>IF($D98="","",VLOOKUP($D98,'Boys Si Qual Draw Prep'!$A$7:$P$134,3))</f>
        <v/>
      </c>
      <c r="G98" s="204"/>
      <c r="H98" s="204" t="str">
        <f>IF($D98="","",VLOOKUP($D98,'Boys Si Qual Draw Prep'!$A$7:$P$134,4))</f>
        <v/>
      </c>
      <c r="I98" s="611"/>
      <c r="J98" s="612"/>
      <c r="K98" s="609"/>
      <c r="L98" s="616"/>
      <c r="M98" s="624"/>
      <c r="N98" s="616"/>
      <c r="O98" s="616"/>
      <c r="P98" s="616"/>
      <c r="Q98" s="616"/>
      <c r="R98" s="213"/>
    </row>
    <row r="99" spans="1:18" s="50" customFormat="1" ht="9.6" customHeight="1">
      <c r="A99" s="200" t="s">
        <v>168</v>
      </c>
      <c r="B99" s="202" t="str">
        <f>IF($D99="","",VLOOKUP($D99,'Boys Si Qual Draw Prep'!$A$7:$P$134,15))</f>
        <v/>
      </c>
      <c r="C99" s="202" t="str">
        <f>IF($D99="","",VLOOKUP($D99,'Boys Si Qual Draw Prep'!$A$7:$P$134,16))</f>
        <v/>
      </c>
      <c r="D99" s="203"/>
      <c r="E99" s="204" t="str">
        <f>UPPER(IF($D99="","",VLOOKUP($D99,'Boys Si Qual Draw Prep'!$A$7:$P$134,2)))</f>
        <v/>
      </c>
      <c r="F99" s="204" t="str">
        <f>IF($D99="","",VLOOKUP($D99,'Boys Si Qual Draw Prep'!$A$7:$P$134,3))</f>
        <v/>
      </c>
      <c r="G99" s="204"/>
      <c r="H99" s="204" t="str">
        <f>IF($D99="","",VLOOKUP($D99,'Boys Si Qual Draw Prep'!$A$7:$P$134,4))</f>
        <v/>
      </c>
      <c r="I99" s="606"/>
      <c r="J99" s="607" t="str">
        <f>UPPER(IF(OR(I100="a",I100="as"),E99,IF(OR(I100="b",I100="bs"),E100,)))</f>
        <v/>
      </c>
      <c r="K99" s="608"/>
      <c r="L99" s="609"/>
      <c r="M99" s="609"/>
      <c r="N99" s="609"/>
      <c r="O99" s="609"/>
      <c r="P99" s="609"/>
      <c r="Q99" s="616"/>
      <c r="R99" s="213"/>
    </row>
    <row r="100" spans="1:18" s="50" customFormat="1" ht="9.6" customHeight="1">
      <c r="A100" s="305" t="s">
        <v>169</v>
      </c>
      <c r="B100" s="202" t="str">
        <f>IF($D100="","",VLOOKUP($D100,'Boys Si Qual Draw Prep'!$A$7:$P$134,15))</f>
        <v/>
      </c>
      <c r="C100" s="202" t="str">
        <f>IF($D100="","",VLOOKUP($D100,'Boys Si Qual Draw Prep'!$A$7:$P$134,16))</f>
        <v/>
      </c>
      <c r="D100" s="203"/>
      <c r="E100" s="223" t="str">
        <f>UPPER(IF($D100="","",VLOOKUP($D100,'Boys Si Qual Draw Prep'!$A$7:$P$134,2)))</f>
        <v/>
      </c>
      <c r="F100" s="223" t="str">
        <f>IF($D100="","",VLOOKUP($D100,'Boys Si Qual Draw Prep'!$A$7:$P$134,3))</f>
        <v/>
      </c>
      <c r="G100" s="223"/>
      <c r="H100" s="223" t="str">
        <f>IF($D100="","",VLOOKUP($D100,'Boys Si Qual Draw Prep'!$A$7:$P$134,4))</f>
        <v/>
      </c>
      <c r="I100" s="611"/>
      <c r="J100" s="612"/>
      <c r="K100" s="613"/>
      <c r="L100" s="607" t="str">
        <f>UPPER(IF(OR(K100="a",K100="as"),J99,IF(OR(K100="b",K100="bs"),J101,)))</f>
        <v/>
      </c>
      <c r="M100" s="608"/>
      <c r="N100" s="609"/>
      <c r="O100" s="609"/>
      <c r="P100" s="609"/>
      <c r="Q100" s="616"/>
      <c r="R100" s="213"/>
    </row>
    <row r="101" spans="1:18" s="50" customFormat="1" ht="9.6" customHeight="1">
      <c r="A101" s="215" t="s">
        <v>170</v>
      </c>
      <c r="B101" s="202" t="str">
        <f>IF($D101="","",VLOOKUP($D101,'Boys Si Qual Draw Prep'!$A$7:$P$134,15))</f>
        <v/>
      </c>
      <c r="C101" s="202" t="str">
        <f>IF($D101="","",VLOOKUP($D101,'Boys Si Qual Draw Prep'!$A$7:$P$134,16))</f>
        <v/>
      </c>
      <c r="D101" s="203"/>
      <c r="E101" s="223" t="str">
        <f>UPPER(IF($D101="","",VLOOKUP($D101,'Boys Si Qual Draw Prep'!$A$7:$P$134,2)))</f>
        <v/>
      </c>
      <c r="F101" s="223" t="str">
        <f>IF($D101="","",VLOOKUP($D101,'Boys Si Qual Draw Prep'!$A$7:$P$134,3))</f>
        <v/>
      </c>
      <c r="G101" s="223"/>
      <c r="H101" s="223" t="str">
        <f>IF($D101="","",VLOOKUP($D101,'Boys Si Qual Draw Prep'!$A$7:$P$134,4))</f>
        <v/>
      </c>
      <c r="I101" s="606"/>
      <c r="J101" s="607" t="str">
        <f>UPPER(IF(OR(I102="a",I102="as"),E101,IF(OR(I102="b",I102="bs"),E102,)))</f>
        <v/>
      </c>
      <c r="K101" s="614"/>
      <c r="L101" s="612"/>
      <c r="M101" s="615"/>
      <c r="N101" s="609"/>
      <c r="O101" s="609"/>
      <c r="P101" s="609"/>
      <c r="Q101" s="616"/>
      <c r="R101" s="213"/>
    </row>
    <row r="102" spans="1:18" s="50" customFormat="1" ht="9.6" customHeight="1">
      <c r="A102" s="215" t="s">
        <v>171</v>
      </c>
      <c r="B102" s="202" t="str">
        <f>IF($D102="","",VLOOKUP($D102,'Boys Si Qual Draw Prep'!$A$7:$P$134,15))</f>
        <v/>
      </c>
      <c r="C102" s="202" t="str">
        <f>IF($D102="","",VLOOKUP($D102,'Boys Si Qual Draw Prep'!$A$7:$P$134,16))</f>
        <v/>
      </c>
      <c r="D102" s="203"/>
      <c r="E102" s="223" t="str">
        <f>UPPER(IF($D102="","",VLOOKUP($D102,'Boys Si Qual Draw Prep'!$A$7:$P$134,2)))</f>
        <v/>
      </c>
      <c r="F102" s="223" t="str">
        <f>IF($D102="","",VLOOKUP($D102,'Boys Si Qual Draw Prep'!$A$7:$P$134,3))</f>
        <v/>
      </c>
      <c r="G102" s="223"/>
      <c r="H102" s="223" t="str">
        <f>IF($D102="","",VLOOKUP($D102,'Boys Si Qual Draw Prep'!$A$7:$P$134,4))</f>
        <v/>
      </c>
      <c r="I102" s="611"/>
      <c r="J102" s="612"/>
      <c r="K102" s="616"/>
      <c r="L102" s="617" t="s">
        <v>15</v>
      </c>
      <c r="M102" s="618"/>
      <c r="N102" s="607" t="str">
        <f>UPPER(IF(OR(M102="a",M102="as"),L100,IF(OR(M102="b",M102="bs"),L104,)))</f>
        <v/>
      </c>
      <c r="O102" s="608"/>
      <c r="P102" s="609"/>
      <c r="Q102" s="609"/>
      <c r="R102" s="213"/>
    </row>
    <row r="103" spans="1:18" s="50" customFormat="1" ht="9.6" customHeight="1">
      <c r="A103" s="215" t="s">
        <v>172</v>
      </c>
      <c r="B103" s="202" t="str">
        <f>IF($D103="","",VLOOKUP($D103,'Boys Si Qual Draw Prep'!$A$7:$P$134,15))</f>
        <v/>
      </c>
      <c r="C103" s="202" t="str">
        <f>IF($D103="","",VLOOKUP($D103,'Boys Si Qual Draw Prep'!$A$7:$P$134,16))</f>
        <v/>
      </c>
      <c r="D103" s="203"/>
      <c r="E103" s="223" t="str">
        <f>UPPER(IF($D103="","",VLOOKUP($D103,'Boys Si Qual Draw Prep'!$A$7:$P$134,2)))</f>
        <v/>
      </c>
      <c r="F103" s="223" t="str">
        <f>IF($D103="","",VLOOKUP($D103,'Boys Si Qual Draw Prep'!$A$7:$P$134,3))</f>
        <v/>
      </c>
      <c r="G103" s="223"/>
      <c r="H103" s="223" t="str">
        <f>IF($D103="","",VLOOKUP($D103,'Boys Si Qual Draw Prep'!$A$7:$P$134,4))</f>
        <v/>
      </c>
      <c r="I103" s="606"/>
      <c r="J103" s="607" t="str">
        <f>UPPER(IF(OR(I104="a",I104="as"),E103,IF(OR(I104="b",I104="bs"),E104,)))</f>
        <v/>
      </c>
      <c r="K103" s="608"/>
      <c r="L103" s="619"/>
      <c r="M103" s="620"/>
      <c r="N103" s="612"/>
      <c r="O103" s="621"/>
      <c r="P103" s="609"/>
      <c r="Q103" s="609"/>
      <c r="R103" s="213"/>
    </row>
    <row r="104" spans="1:18" s="50" customFormat="1" ht="9.6" customHeight="1">
      <c r="A104" s="215" t="s">
        <v>173</v>
      </c>
      <c r="B104" s="202" t="str">
        <f>IF($D104="","",VLOOKUP($D104,'Boys Si Qual Draw Prep'!$A$7:$P$134,15))</f>
        <v/>
      </c>
      <c r="C104" s="202" t="str">
        <f>IF($D104="","",VLOOKUP($D104,'Boys Si Qual Draw Prep'!$A$7:$P$134,16))</f>
        <v/>
      </c>
      <c r="D104" s="203"/>
      <c r="E104" s="223" t="str">
        <f>UPPER(IF($D104="","",VLOOKUP($D104,'Boys Si Qual Draw Prep'!$A$7:$P$134,2)))</f>
        <v/>
      </c>
      <c r="F104" s="223" t="str">
        <f>IF($D104="","",VLOOKUP($D104,'Boys Si Qual Draw Prep'!$A$7:$P$134,3))</f>
        <v/>
      </c>
      <c r="G104" s="223"/>
      <c r="H104" s="223" t="str">
        <f>IF($D104="","",VLOOKUP($D104,'Boys Si Qual Draw Prep'!$A$7:$P$134,4))</f>
        <v/>
      </c>
      <c r="I104" s="611"/>
      <c r="J104" s="612"/>
      <c r="K104" s="613"/>
      <c r="L104" s="607" t="str">
        <f>UPPER(IF(OR(K104="a",K104="as"),J103,IF(OR(K104="b",K104="bs"),J105,)))</f>
        <v/>
      </c>
      <c r="M104" s="622"/>
      <c r="N104" s="609"/>
      <c r="O104" s="615"/>
      <c r="P104" s="609"/>
      <c r="Q104" s="609"/>
      <c r="R104" s="213"/>
    </row>
    <row r="105" spans="1:18" s="50" customFormat="1" ht="9.6" customHeight="1">
      <c r="A105" s="305" t="s">
        <v>174</v>
      </c>
      <c r="B105" s="202" t="str">
        <f>IF($D105="","",VLOOKUP($D105,'Boys Si Qual Draw Prep'!$A$7:$P$134,15))</f>
        <v/>
      </c>
      <c r="C105" s="202" t="str">
        <f>IF($D105="","",VLOOKUP($D105,'Boys Si Qual Draw Prep'!$A$7:$P$134,16))</f>
        <v/>
      </c>
      <c r="D105" s="203"/>
      <c r="E105" s="223" t="str">
        <f>UPPER(IF($D105="","",VLOOKUP($D105,'Boys Si Qual Draw Prep'!$A$7:$P$134,2)))</f>
        <v/>
      </c>
      <c r="F105" s="223" t="str">
        <f>IF($D105="","",VLOOKUP($D105,'Boys Si Qual Draw Prep'!$A$7:$P$134,3))</f>
        <v/>
      </c>
      <c r="G105" s="223"/>
      <c r="H105" s="223" t="str">
        <f>IF($D105="","",VLOOKUP($D105,'Boys Si Qual Draw Prep'!$A$7:$P$134,4))</f>
        <v/>
      </c>
      <c r="I105" s="606"/>
      <c r="J105" s="607" t="str">
        <f>UPPER(IF(OR(I106="a",I106="as"),E105,IF(OR(I106="b",I106="bs"),E106,)))</f>
        <v/>
      </c>
      <c r="K105" s="623"/>
      <c r="L105" s="612"/>
      <c r="M105" s="616"/>
      <c r="N105" s="609"/>
      <c r="O105" s="615"/>
      <c r="P105" s="609"/>
      <c r="Q105" s="609"/>
      <c r="R105" s="213"/>
    </row>
    <row r="106" spans="1:18" s="50" customFormat="1" ht="9.6" customHeight="1">
      <c r="A106" s="305" t="s">
        <v>175</v>
      </c>
      <c r="B106" s="202" t="str">
        <f>IF($D106="","",VLOOKUP($D106,'Boys Si Qual Draw Prep'!$A$7:$P$134,15))</f>
        <v/>
      </c>
      <c r="C106" s="202" t="str">
        <f>IF($D106="","",VLOOKUP($D106,'Boys Si Qual Draw Prep'!$A$7:$P$134,16))</f>
        <v/>
      </c>
      <c r="D106" s="203"/>
      <c r="E106" s="223" t="str">
        <f>UPPER(IF($D106="","",VLOOKUP($D106,'Boys Si Qual Draw Prep'!$A$7:$P$134,2)))</f>
        <v/>
      </c>
      <c r="F106" s="223" t="str">
        <f>IF($D106="","",VLOOKUP($D106,'Boys Si Qual Draw Prep'!$A$7:$P$134,3))</f>
        <v/>
      </c>
      <c r="G106" s="223"/>
      <c r="H106" s="223" t="str">
        <f>IF($D106="","",VLOOKUP($D106,'Boys Si Qual Draw Prep'!$A$7:$P$134,4))</f>
        <v/>
      </c>
      <c r="I106" s="611"/>
      <c r="J106" s="612"/>
      <c r="K106" s="609"/>
      <c r="L106" s="616"/>
      <c r="M106" s="624"/>
      <c r="N106" s="617" t="s">
        <v>15</v>
      </c>
      <c r="O106" s="618"/>
      <c r="P106" s="607" t="str">
        <f>UPPER(IF(OR(O106="a",O106="as"),N102,IF(OR(O106="b",O106="bs"),N110,)))</f>
        <v/>
      </c>
      <c r="Q106" s="608"/>
      <c r="R106" s="213"/>
    </row>
    <row r="107" spans="1:18" s="50" customFormat="1" ht="9.6" customHeight="1">
      <c r="A107" s="305" t="s">
        <v>176</v>
      </c>
      <c r="B107" s="202" t="str">
        <f>IF($D107="","",VLOOKUP($D107,'Boys Si Qual Draw Prep'!$A$7:$P$134,15))</f>
        <v/>
      </c>
      <c r="C107" s="202" t="str">
        <f>IF($D107="","",VLOOKUP($D107,'Boys Si Qual Draw Prep'!$A$7:$P$134,16))</f>
        <v/>
      </c>
      <c r="D107" s="203"/>
      <c r="E107" s="223" t="str">
        <f>UPPER(IF($D107="","",VLOOKUP($D107,'Boys Si Qual Draw Prep'!$A$7:$P$134,2)))</f>
        <v/>
      </c>
      <c r="F107" s="223" t="str">
        <f>IF($D107="","",VLOOKUP($D107,'Boys Si Qual Draw Prep'!$A$7:$P$134,3))</f>
        <v/>
      </c>
      <c r="G107" s="223"/>
      <c r="H107" s="223" t="str">
        <f>IF($D107="","",VLOOKUP($D107,'Boys Si Qual Draw Prep'!$A$7:$P$134,4))</f>
        <v/>
      </c>
      <c r="I107" s="606"/>
      <c r="J107" s="607" t="str">
        <f>UPPER(IF(OR(I108="a",I108="as"),E107,IF(OR(I108="b",I108="bs"),E108,)))</f>
        <v/>
      </c>
      <c r="K107" s="608"/>
      <c r="L107" s="609"/>
      <c r="M107" s="609"/>
      <c r="N107" s="609"/>
      <c r="O107" s="615"/>
      <c r="P107" s="612"/>
      <c r="Q107" s="616"/>
      <c r="R107" s="213"/>
    </row>
    <row r="108" spans="1:18" s="50" customFormat="1" ht="9.6" customHeight="1">
      <c r="A108" s="305" t="s">
        <v>177</v>
      </c>
      <c r="B108" s="202" t="str">
        <f>IF($D108="","",VLOOKUP($D108,'Boys Si Qual Draw Prep'!$A$7:$P$134,15))</f>
        <v/>
      </c>
      <c r="C108" s="202" t="str">
        <f>IF($D108="","",VLOOKUP($D108,'Boys Si Qual Draw Prep'!$A$7:$P$134,16))</f>
        <v/>
      </c>
      <c r="D108" s="203"/>
      <c r="E108" s="223" t="str">
        <f>UPPER(IF($D108="","",VLOOKUP($D108,'Boys Si Qual Draw Prep'!$A$7:$P$134,2)))</f>
        <v/>
      </c>
      <c r="F108" s="223" t="str">
        <f>IF($D108="","",VLOOKUP($D108,'Boys Si Qual Draw Prep'!$A$7:$P$134,3))</f>
        <v/>
      </c>
      <c r="G108" s="223"/>
      <c r="H108" s="223" t="str">
        <f>IF($D108="","",VLOOKUP($D108,'Boys Si Qual Draw Prep'!$A$7:$P$134,4))</f>
        <v/>
      </c>
      <c r="I108" s="611"/>
      <c r="J108" s="612"/>
      <c r="K108" s="613"/>
      <c r="L108" s="607" t="str">
        <f>UPPER(IF(OR(K108="a",K108="as"),J107,IF(OR(K108="b",K108="bs"),J109,)))</f>
        <v/>
      </c>
      <c r="M108" s="608"/>
      <c r="N108" s="609"/>
      <c r="O108" s="615"/>
      <c r="P108" s="609"/>
      <c r="Q108" s="616"/>
      <c r="R108" s="213"/>
    </row>
    <row r="109" spans="1:18" s="50" customFormat="1" ht="9.6" customHeight="1">
      <c r="A109" s="215" t="s">
        <v>178</v>
      </c>
      <c r="B109" s="202" t="str">
        <f>IF($D109="","",VLOOKUP($D109,'Boys Si Qual Draw Prep'!$A$7:$P$134,15))</f>
        <v/>
      </c>
      <c r="C109" s="202" t="str">
        <f>IF($D109="","",VLOOKUP($D109,'Boys Si Qual Draw Prep'!$A$7:$P$134,16))</f>
        <v/>
      </c>
      <c r="D109" s="203"/>
      <c r="E109" s="223" t="str">
        <f>UPPER(IF($D109="","",VLOOKUP($D109,'Boys Si Qual Draw Prep'!$A$7:$P$134,2)))</f>
        <v/>
      </c>
      <c r="F109" s="223" t="str">
        <f>IF($D109="","",VLOOKUP($D109,'Boys Si Qual Draw Prep'!$A$7:$P$134,3))</f>
        <v/>
      </c>
      <c r="G109" s="223"/>
      <c r="H109" s="223" t="str">
        <f>IF($D109="","",VLOOKUP($D109,'Boys Si Qual Draw Prep'!$A$7:$P$134,4))</f>
        <v/>
      </c>
      <c r="I109" s="606"/>
      <c r="J109" s="607" t="str">
        <f>UPPER(IF(OR(I110="a",I110="as"),E109,IF(OR(I110="b",I110="bs"),E110,)))</f>
        <v/>
      </c>
      <c r="K109" s="614"/>
      <c r="L109" s="612"/>
      <c r="M109" s="615"/>
      <c r="N109" s="609"/>
      <c r="O109" s="615"/>
      <c r="P109" s="609"/>
      <c r="Q109" s="616"/>
      <c r="R109" s="213"/>
    </row>
    <row r="110" spans="1:18" s="50" customFormat="1" ht="9.6" customHeight="1">
      <c r="A110" s="215" t="s">
        <v>179</v>
      </c>
      <c r="B110" s="202" t="str">
        <f>IF($D110="","",VLOOKUP($D110,'Boys Si Qual Draw Prep'!$A$7:$P$134,15))</f>
        <v/>
      </c>
      <c r="C110" s="202" t="str">
        <f>IF($D110="","",VLOOKUP($D110,'Boys Si Qual Draw Prep'!$A$7:$P$134,16))</f>
        <v/>
      </c>
      <c r="D110" s="203"/>
      <c r="E110" s="223" t="str">
        <f>UPPER(IF($D110="","",VLOOKUP($D110,'Boys Si Qual Draw Prep'!$A$7:$P$134,2)))</f>
        <v/>
      </c>
      <c r="F110" s="223" t="str">
        <f>IF($D110="","",VLOOKUP($D110,'Boys Si Qual Draw Prep'!$A$7:$P$134,3))</f>
        <v/>
      </c>
      <c r="G110" s="223"/>
      <c r="H110" s="223" t="str">
        <f>IF($D110="","",VLOOKUP($D110,'Boys Si Qual Draw Prep'!$A$7:$P$134,4))</f>
        <v/>
      </c>
      <c r="I110" s="611"/>
      <c r="J110" s="612"/>
      <c r="K110" s="616"/>
      <c r="L110" s="617" t="s">
        <v>15</v>
      </c>
      <c r="M110" s="618"/>
      <c r="N110" s="607" t="str">
        <f>UPPER(IF(OR(M110="a",M110="as"),L108,IF(OR(M110="b",M110="bs"),L112,)))</f>
        <v/>
      </c>
      <c r="O110" s="623"/>
      <c r="P110" s="609"/>
      <c r="Q110" s="616"/>
      <c r="R110" s="213"/>
    </row>
    <row r="111" spans="1:18" s="50" customFormat="1" ht="9.6" customHeight="1">
      <c r="A111" s="215" t="s">
        <v>180</v>
      </c>
      <c r="B111" s="202" t="str">
        <f>IF($D111="","",VLOOKUP($D111,'Boys Si Qual Draw Prep'!$A$7:$P$134,15))</f>
        <v/>
      </c>
      <c r="C111" s="202" t="str">
        <f>IF($D111="","",VLOOKUP($D111,'Boys Si Qual Draw Prep'!$A$7:$P$134,16))</f>
        <v/>
      </c>
      <c r="D111" s="203"/>
      <c r="E111" s="223" t="str">
        <f>UPPER(IF($D111="","",VLOOKUP($D111,'Boys Si Qual Draw Prep'!$A$7:$P$134,2)))</f>
        <v/>
      </c>
      <c r="F111" s="223" t="str">
        <f>IF($D111="","",VLOOKUP($D111,'Boys Si Qual Draw Prep'!$A$7:$P$134,3))</f>
        <v/>
      </c>
      <c r="G111" s="223"/>
      <c r="H111" s="223" t="str">
        <f>IF($D111="","",VLOOKUP($D111,'Boys Si Qual Draw Prep'!$A$7:$P$134,4))</f>
        <v/>
      </c>
      <c r="I111" s="606"/>
      <c r="J111" s="607" t="str">
        <f>UPPER(IF(OR(I112="a",I112="as"),E111,IF(OR(I112="b",I112="bs"),E112,)))</f>
        <v/>
      </c>
      <c r="K111" s="608"/>
      <c r="L111" s="619"/>
      <c r="M111" s="620"/>
      <c r="N111" s="612"/>
      <c r="O111" s="609"/>
      <c r="P111" s="609"/>
      <c r="Q111" s="609"/>
      <c r="R111" s="213"/>
    </row>
    <row r="112" spans="1:18" s="50" customFormat="1" ht="9.6" customHeight="1">
      <c r="A112" s="215" t="s">
        <v>181</v>
      </c>
      <c r="B112" s="202" t="str">
        <f>IF($D112="","",VLOOKUP($D112,'Boys Si Qual Draw Prep'!$A$7:$P$134,15))</f>
        <v/>
      </c>
      <c r="C112" s="202" t="str">
        <f>IF($D112="","",VLOOKUP($D112,'Boys Si Qual Draw Prep'!$A$7:$P$134,16))</f>
        <v/>
      </c>
      <c r="D112" s="203"/>
      <c r="E112" s="223" t="str">
        <f>UPPER(IF($D112="","",VLOOKUP($D112,'Boys Si Qual Draw Prep'!$A$7:$P$134,2)))</f>
        <v/>
      </c>
      <c r="F112" s="223" t="str">
        <f>IF($D112="","",VLOOKUP($D112,'Boys Si Qual Draw Prep'!$A$7:$P$134,3))</f>
        <v/>
      </c>
      <c r="G112" s="223"/>
      <c r="H112" s="223" t="str">
        <f>IF($D112="","",VLOOKUP($D112,'Boys Si Qual Draw Prep'!$A$7:$P$134,4))</f>
        <v/>
      </c>
      <c r="I112" s="611"/>
      <c r="J112" s="612"/>
      <c r="K112" s="613"/>
      <c r="L112" s="607" t="str">
        <f>UPPER(IF(OR(K112="a",K112="as"),J111,IF(OR(K112="b",K112="bs"),J113,)))</f>
        <v/>
      </c>
      <c r="M112" s="622"/>
      <c r="N112" s="609"/>
      <c r="O112" s="609"/>
      <c r="P112" s="609"/>
      <c r="Q112" s="609"/>
      <c r="R112" s="213"/>
    </row>
    <row r="113" spans="1:18" s="50" customFormat="1" ht="9.6" customHeight="1">
      <c r="A113" s="305" t="s">
        <v>182</v>
      </c>
      <c r="B113" s="202" t="str">
        <f>IF($D113="","",VLOOKUP($D113,'Boys Si Qual Draw Prep'!$A$7:$P$134,15))</f>
        <v/>
      </c>
      <c r="C113" s="202" t="str">
        <f>IF($D113="","",VLOOKUP($D113,'Boys Si Qual Draw Prep'!$A$7:$P$134,16))</f>
        <v/>
      </c>
      <c r="D113" s="203"/>
      <c r="E113" s="223" t="str">
        <f>UPPER(IF($D113="","",VLOOKUP($D113,'Boys Si Qual Draw Prep'!$A$7:$P$134,2)))</f>
        <v/>
      </c>
      <c r="F113" s="223" t="str">
        <f>IF($D113="","",VLOOKUP($D113,'Boys Si Qual Draw Prep'!$A$7:$P$134,3))</f>
        <v/>
      </c>
      <c r="G113" s="223"/>
      <c r="H113" s="223" t="str">
        <f>IF($D113="","",VLOOKUP($D113,'Boys Si Qual Draw Prep'!$A$7:$P$134,4))</f>
        <v/>
      </c>
      <c r="I113" s="606"/>
      <c r="J113" s="607" t="str">
        <f>UPPER(IF(OR(I114="a",I114="as"),E113,IF(OR(I114="b",I114="bs"),E114,)))</f>
        <v/>
      </c>
      <c r="K113" s="623"/>
      <c r="L113" s="612"/>
      <c r="M113" s="616"/>
      <c r="N113" s="609"/>
      <c r="O113" s="609"/>
      <c r="P113" s="609"/>
      <c r="Q113" s="609"/>
      <c r="R113" s="213"/>
    </row>
    <row r="114" spans="1:18" s="50" customFormat="1" ht="9.6" customHeight="1">
      <c r="A114" s="241" t="s">
        <v>183</v>
      </c>
      <c r="B114" s="202" t="str">
        <f>IF($D114="","",VLOOKUP($D114,'Boys Si Qual Draw Prep'!$A$7:$P$134,15))</f>
        <v/>
      </c>
      <c r="C114" s="202" t="str">
        <f>IF($D114="","",VLOOKUP($D114,'Boys Si Qual Draw Prep'!$A$7:$P$134,16))</f>
        <v/>
      </c>
      <c r="D114" s="203"/>
      <c r="E114" s="204" t="str">
        <f>UPPER(IF($D114="","",VLOOKUP($D114,'Boys Si Qual Draw Prep'!$A$7:$P$134,2)))</f>
        <v/>
      </c>
      <c r="F114" s="204" t="str">
        <f>IF($D114="","",VLOOKUP($D114,'Boys Si Qual Draw Prep'!$A$7:$P$134,3))</f>
        <v/>
      </c>
      <c r="G114" s="204"/>
      <c r="H114" s="204" t="str">
        <f>IF($D114="","",VLOOKUP($D114,'Boys Si Qual Draw Prep'!$A$7:$P$134,4))</f>
        <v/>
      </c>
      <c r="I114" s="611"/>
      <c r="J114" s="612"/>
      <c r="K114" s="609"/>
      <c r="L114" s="616"/>
      <c r="M114" s="624"/>
      <c r="N114" s="616"/>
      <c r="O114" s="616"/>
      <c r="P114" s="609"/>
      <c r="Q114" s="609"/>
      <c r="R114" s="213"/>
    </row>
    <row r="115" spans="1:18" s="50" customFormat="1" ht="9.6" customHeight="1">
      <c r="A115" s="200" t="s">
        <v>184</v>
      </c>
      <c r="B115" s="202" t="str">
        <f>IF($D115="","",VLOOKUP($D115,'Boys Si Qual Draw Prep'!$A$7:$P$134,15))</f>
        <v/>
      </c>
      <c r="C115" s="202" t="str">
        <f>IF($D115="","",VLOOKUP($D115,'Boys Si Qual Draw Prep'!$A$7:$P$134,16))</f>
        <v/>
      </c>
      <c r="D115" s="203"/>
      <c r="E115" s="204" t="str">
        <f>UPPER(IF($D115="","",VLOOKUP($D115,'Boys Si Qual Draw Prep'!$A$7:$P$134,2)))</f>
        <v/>
      </c>
      <c r="F115" s="204" t="str">
        <f>IF($D115="","",VLOOKUP($D115,'Boys Si Qual Draw Prep'!$A$7:$P$134,3))</f>
        <v/>
      </c>
      <c r="G115" s="204"/>
      <c r="H115" s="204" t="str">
        <f>IF($D115="","",VLOOKUP($D115,'Boys Si Qual Draw Prep'!$A$7:$P$134,4))</f>
        <v/>
      </c>
      <c r="I115" s="606"/>
      <c r="J115" s="607" t="str">
        <f>UPPER(IF(OR(I116="a",I116="as"),E115,IF(OR(I116="b",I116="bs"),E116,)))</f>
        <v/>
      </c>
      <c r="K115" s="608"/>
      <c r="L115" s="609"/>
      <c r="M115" s="609"/>
      <c r="N115" s="609"/>
      <c r="O115" s="609"/>
      <c r="P115" s="609"/>
      <c r="Q115" s="609"/>
      <c r="R115" s="213"/>
    </row>
    <row r="116" spans="1:18" s="50" customFormat="1" ht="9.6" customHeight="1">
      <c r="A116" s="305" t="s">
        <v>185</v>
      </c>
      <c r="B116" s="202" t="str">
        <f>IF($D116="","",VLOOKUP($D116,'Boys Si Qual Draw Prep'!$A$7:$P$134,15))</f>
        <v/>
      </c>
      <c r="C116" s="202" t="str">
        <f>IF($D116="","",VLOOKUP($D116,'Boys Si Qual Draw Prep'!$A$7:$P$134,16))</f>
        <v/>
      </c>
      <c r="D116" s="203"/>
      <c r="E116" s="223" t="str">
        <f>UPPER(IF($D116="","",VLOOKUP($D116,'Boys Si Qual Draw Prep'!$A$7:$P$134,2)))</f>
        <v/>
      </c>
      <c r="F116" s="223" t="str">
        <f>IF($D116="","",VLOOKUP($D116,'Boys Si Qual Draw Prep'!$A$7:$P$134,3))</f>
        <v/>
      </c>
      <c r="G116" s="223"/>
      <c r="H116" s="223" t="str">
        <f>IF($D116="","",VLOOKUP($D116,'Boys Si Qual Draw Prep'!$A$7:$P$134,4))</f>
        <v/>
      </c>
      <c r="I116" s="611"/>
      <c r="J116" s="612"/>
      <c r="K116" s="613"/>
      <c r="L116" s="607" t="str">
        <f>UPPER(IF(OR(K116="a",K116="as"),J115,IF(OR(K116="b",K116="bs"),J117,)))</f>
        <v/>
      </c>
      <c r="M116" s="608"/>
      <c r="N116" s="609"/>
      <c r="O116" s="609"/>
      <c r="P116" s="609"/>
      <c r="Q116" s="609"/>
      <c r="R116" s="213"/>
    </row>
    <row r="117" spans="1:18" s="50" customFormat="1" ht="9.6" customHeight="1">
      <c r="A117" s="215" t="s">
        <v>186</v>
      </c>
      <c r="B117" s="202" t="str">
        <f>IF($D117="","",VLOOKUP($D117,'Boys Si Qual Draw Prep'!$A$7:$P$134,15))</f>
        <v/>
      </c>
      <c r="C117" s="202" t="str">
        <f>IF($D117="","",VLOOKUP($D117,'Boys Si Qual Draw Prep'!$A$7:$P$134,16))</f>
        <v/>
      </c>
      <c r="D117" s="203"/>
      <c r="E117" s="223" t="str">
        <f>UPPER(IF($D117="","",VLOOKUP($D117,'Boys Si Qual Draw Prep'!$A$7:$P$134,2)))</f>
        <v/>
      </c>
      <c r="F117" s="223" t="str">
        <f>IF($D117="","",VLOOKUP($D117,'Boys Si Qual Draw Prep'!$A$7:$P$134,3))</f>
        <v/>
      </c>
      <c r="G117" s="223"/>
      <c r="H117" s="223" t="str">
        <f>IF($D117="","",VLOOKUP($D117,'Boys Si Qual Draw Prep'!$A$7:$P$134,4))</f>
        <v/>
      </c>
      <c r="I117" s="606"/>
      <c r="J117" s="607" t="str">
        <f>UPPER(IF(OR(I118="a",I118="as"),E117,IF(OR(I118="b",I118="bs"),E118,)))</f>
        <v/>
      </c>
      <c r="K117" s="614"/>
      <c r="L117" s="612"/>
      <c r="M117" s="615"/>
      <c r="N117" s="609"/>
      <c r="O117" s="609"/>
      <c r="P117" s="609"/>
      <c r="Q117" s="609"/>
      <c r="R117" s="213"/>
    </row>
    <row r="118" spans="1:18" s="50" customFormat="1" ht="9.6" customHeight="1">
      <c r="A118" s="215" t="s">
        <v>187</v>
      </c>
      <c r="B118" s="202" t="str">
        <f>IF($D118="","",VLOOKUP($D118,'Boys Si Qual Draw Prep'!$A$7:$P$134,15))</f>
        <v/>
      </c>
      <c r="C118" s="202" t="str">
        <f>IF($D118="","",VLOOKUP($D118,'Boys Si Qual Draw Prep'!$A$7:$P$134,16))</f>
        <v/>
      </c>
      <c r="D118" s="203"/>
      <c r="E118" s="223" t="str">
        <f>UPPER(IF($D118="","",VLOOKUP($D118,'Boys Si Qual Draw Prep'!$A$7:$P$134,2)))</f>
        <v/>
      </c>
      <c r="F118" s="223" t="str">
        <f>IF($D118="","",VLOOKUP($D118,'Boys Si Qual Draw Prep'!$A$7:$P$134,3))</f>
        <v/>
      </c>
      <c r="G118" s="223"/>
      <c r="H118" s="223" t="str">
        <f>IF($D118="","",VLOOKUP($D118,'Boys Si Qual Draw Prep'!$A$7:$P$134,4))</f>
        <v/>
      </c>
      <c r="I118" s="611"/>
      <c r="J118" s="612"/>
      <c r="K118" s="616"/>
      <c r="L118" s="617" t="s">
        <v>15</v>
      </c>
      <c r="M118" s="618"/>
      <c r="N118" s="607" t="str">
        <f>UPPER(IF(OR(M118="a",M118="as"),L116,IF(OR(M118="b",M118="bs"),L120,)))</f>
        <v/>
      </c>
      <c r="O118" s="608"/>
      <c r="P118" s="609"/>
      <c r="Q118" s="609"/>
      <c r="R118" s="213"/>
    </row>
    <row r="119" spans="1:18" s="50" customFormat="1" ht="9.6" customHeight="1">
      <c r="A119" s="215" t="s">
        <v>188</v>
      </c>
      <c r="B119" s="202" t="str">
        <f>IF($D119="","",VLOOKUP($D119,'Boys Si Qual Draw Prep'!$A$7:$P$134,15))</f>
        <v/>
      </c>
      <c r="C119" s="202" t="str">
        <f>IF($D119="","",VLOOKUP($D119,'Boys Si Qual Draw Prep'!$A$7:$P$134,16))</f>
        <v/>
      </c>
      <c r="D119" s="203"/>
      <c r="E119" s="223" t="str">
        <f>UPPER(IF($D119="","",VLOOKUP($D119,'Boys Si Qual Draw Prep'!$A$7:$P$134,2)))</f>
        <v/>
      </c>
      <c r="F119" s="223" t="str">
        <f>IF($D119="","",VLOOKUP($D119,'Boys Si Qual Draw Prep'!$A$7:$P$134,3))</f>
        <v/>
      </c>
      <c r="G119" s="223"/>
      <c r="H119" s="223" t="str">
        <f>IF($D119="","",VLOOKUP($D119,'Boys Si Qual Draw Prep'!$A$7:$P$134,4))</f>
        <v/>
      </c>
      <c r="I119" s="606"/>
      <c r="J119" s="607" t="str">
        <f>UPPER(IF(OR(I120="a",I120="as"),E119,IF(OR(I120="b",I120="bs"),E120,)))</f>
        <v/>
      </c>
      <c r="K119" s="608"/>
      <c r="L119" s="619"/>
      <c r="M119" s="620"/>
      <c r="N119" s="612"/>
      <c r="O119" s="621"/>
      <c r="P119" s="609"/>
      <c r="Q119" s="609"/>
      <c r="R119" s="213"/>
    </row>
    <row r="120" spans="1:18" s="50" customFormat="1" ht="9.6" customHeight="1">
      <c r="A120" s="215" t="s">
        <v>189</v>
      </c>
      <c r="B120" s="202" t="str">
        <f>IF($D120="","",VLOOKUP($D120,'Boys Si Qual Draw Prep'!$A$7:$P$134,15))</f>
        <v/>
      </c>
      <c r="C120" s="202" t="str">
        <f>IF($D120="","",VLOOKUP($D120,'Boys Si Qual Draw Prep'!$A$7:$P$134,16))</f>
        <v/>
      </c>
      <c r="D120" s="203"/>
      <c r="E120" s="223" t="str">
        <f>UPPER(IF($D120="","",VLOOKUP($D120,'Boys Si Qual Draw Prep'!$A$7:$P$134,2)))</f>
        <v/>
      </c>
      <c r="F120" s="223" t="str">
        <f>IF($D120="","",VLOOKUP($D120,'Boys Si Qual Draw Prep'!$A$7:$P$134,3))</f>
        <v/>
      </c>
      <c r="G120" s="223"/>
      <c r="H120" s="223" t="str">
        <f>IF($D120="","",VLOOKUP($D120,'Boys Si Qual Draw Prep'!$A$7:$P$134,4))</f>
        <v/>
      </c>
      <c r="I120" s="611"/>
      <c r="J120" s="612"/>
      <c r="K120" s="613"/>
      <c r="L120" s="607" t="str">
        <f>UPPER(IF(OR(K120="a",K120="as"),J119,IF(OR(K120="b",K120="bs"),J121,)))</f>
        <v/>
      </c>
      <c r="M120" s="622"/>
      <c r="N120" s="609"/>
      <c r="O120" s="615"/>
      <c r="P120" s="609"/>
      <c r="Q120" s="609"/>
      <c r="R120" s="213"/>
    </row>
    <row r="121" spans="1:18" s="50" customFormat="1" ht="9.6" customHeight="1">
      <c r="A121" s="305" t="s">
        <v>190</v>
      </c>
      <c r="B121" s="202" t="str">
        <f>IF($D121="","",VLOOKUP($D121,'Boys Si Qual Draw Prep'!$A$7:$P$134,15))</f>
        <v/>
      </c>
      <c r="C121" s="202" t="str">
        <f>IF($D121="","",VLOOKUP($D121,'Boys Si Qual Draw Prep'!$A$7:$P$134,16))</f>
        <v/>
      </c>
      <c r="D121" s="203"/>
      <c r="E121" s="223" t="str">
        <f>UPPER(IF($D121="","",VLOOKUP($D121,'Boys Si Qual Draw Prep'!$A$7:$P$134,2)))</f>
        <v/>
      </c>
      <c r="F121" s="223" t="str">
        <f>IF($D121="","",VLOOKUP($D121,'Boys Si Qual Draw Prep'!$A$7:$P$134,3))</f>
        <v/>
      </c>
      <c r="G121" s="223"/>
      <c r="H121" s="223" t="str">
        <f>IF($D121="","",VLOOKUP($D121,'Boys Si Qual Draw Prep'!$A$7:$P$134,4))</f>
        <v/>
      </c>
      <c r="I121" s="606"/>
      <c r="J121" s="607" t="str">
        <f>UPPER(IF(OR(I122="a",I122="as"),E121,IF(OR(I122="b",I122="bs"),E122,)))</f>
        <v/>
      </c>
      <c r="K121" s="623"/>
      <c r="L121" s="612"/>
      <c r="M121" s="616"/>
      <c r="N121" s="609"/>
      <c r="O121" s="615"/>
      <c r="P121" s="609"/>
      <c r="Q121" s="609"/>
      <c r="R121" s="213"/>
    </row>
    <row r="122" spans="1:18" s="50" customFormat="1" ht="9.6" customHeight="1">
      <c r="A122" s="305" t="s">
        <v>191</v>
      </c>
      <c r="B122" s="202" t="str">
        <f>IF($D122="","",VLOOKUP($D122,'Boys Si Qual Draw Prep'!$A$7:$P$134,15))</f>
        <v/>
      </c>
      <c r="C122" s="202" t="str">
        <f>IF($D122="","",VLOOKUP($D122,'Boys Si Qual Draw Prep'!$A$7:$P$134,16))</f>
        <v/>
      </c>
      <c r="D122" s="203"/>
      <c r="E122" s="223" t="str">
        <f>UPPER(IF($D122="","",VLOOKUP($D122,'Boys Si Qual Draw Prep'!$A$7:$P$134,2)))</f>
        <v/>
      </c>
      <c r="F122" s="223" t="str">
        <f>IF($D122="","",VLOOKUP($D122,'Boys Si Qual Draw Prep'!$A$7:$P$134,3))</f>
        <v/>
      </c>
      <c r="G122" s="223"/>
      <c r="H122" s="223" t="str">
        <f>IF($D122="","",VLOOKUP($D122,'Boys Si Qual Draw Prep'!$A$7:$P$134,4))</f>
        <v/>
      </c>
      <c r="I122" s="611"/>
      <c r="J122" s="612"/>
      <c r="K122" s="609"/>
      <c r="L122" s="616"/>
      <c r="M122" s="624"/>
      <c r="N122" s="617" t="s">
        <v>15</v>
      </c>
      <c r="O122" s="618"/>
      <c r="P122" s="607" t="str">
        <f>UPPER(IF(OR(O122="a",O122="as"),N118,IF(OR(O122="b",O122="bs"),N126,)))</f>
        <v/>
      </c>
      <c r="Q122" s="608"/>
      <c r="R122" s="213"/>
    </row>
    <row r="123" spans="1:18" s="50" customFormat="1" ht="9.6" customHeight="1">
      <c r="A123" s="305" t="s">
        <v>192</v>
      </c>
      <c r="B123" s="202" t="str">
        <f>IF($D123="","",VLOOKUP($D123,'Boys Si Qual Draw Prep'!$A$7:$P$134,15))</f>
        <v/>
      </c>
      <c r="C123" s="202" t="str">
        <f>IF($D123="","",VLOOKUP($D123,'Boys Si Qual Draw Prep'!$A$7:$P$134,16))</f>
        <v/>
      </c>
      <c r="D123" s="203"/>
      <c r="E123" s="223" t="str">
        <f>UPPER(IF($D123="","",VLOOKUP($D123,'Boys Si Qual Draw Prep'!$A$7:$P$134,2)))</f>
        <v/>
      </c>
      <c r="F123" s="223" t="str">
        <f>IF($D123="","",VLOOKUP($D123,'Boys Si Qual Draw Prep'!$A$7:$P$134,3))</f>
        <v/>
      </c>
      <c r="G123" s="223"/>
      <c r="H123" s="223" t="str">
        <f>IF($D123="","",VLOOKUP($D123,'Boys Si Qual Draw Prep'!$A$7:$P$134,4))</f>
        <v/>
      </c>
      <c r="I123" s="606"/>
      <c r="J123" s="607" t="str">
        <f>UPPER(IF(OR(I124="a",I124="as"),E123,IF(OR(I124="b",I124="bs"),E124,)))</f>
        <v/>
      </c>
      <c r="K123" s="608"/>
      <c r="L123" s="609"/>
      <c r="M123" s="609"/>
      <c r="N123" s="609"/>
      <c r="O123" s="615"/>
      <c r="P123" s="612"/>
      <c r="Q123" s="616"/>
      <c r="R123" s="213"/>
    </row>
    <row r="124" spans="1:18" s="50" customFormat="1" ht="9.6" customHeight="1">
      <c r="A124" s="305" t="s">
        <v>193</v>
      </c>
      <c r="B124" s="202" t="str">
        <f>IF($D124="","",VLOOKUP($D124,'Boys Si Qual Draw Prep'!$A$7:$P$134,15))</f>
        <v/>
      </c>
      <c r="C124" s="202" t="str">
        <f>IF($D124="","",VLOOKUP($D124,'Boys Si Qual Draw Prep'!$A$7:$P$134,16))</f>
        <v/>
      </c>
      <c r="D124" s="203"/>
      <c r="E124" s="223" t="str">
        <f>UPPER(IF($D124="","",VLOOKUP($D124,'Boys Si Qual Draw Prep'!$A$7:$P$134,2)))</f>
        <v/>
      </c>
      <c r="F124" s="223" t="str">
        <f>IF($D124="","",VLOOKUP($D124,'Boys Si Qual Draw Prep'!$A$7:$P$134,3))</f>
        <v/>
      </c>
      <c r="G124" s="223"/>
      <c r="H124" s="223" t="str">
        <f>IF($D124="","",VLOOKUP($D124,'Boys Si Qual Draw Prep'!$A$7:$P$134,4))</f>
        <v/>
      </c>
      <c r="I124" s="611"/>
      <c r="J124" s="612"/>
      <c r="K124" s="613"/>
      <c r="L124" s="607" t="str">
        <f>UPPER(IF(OR(K124="a",K124="as"),J123,IF(OR(K124="b",K124="bs"),J125,)))</f>
        <v/>
      </c>
      <c r="M124" s="608"/>
      <c r="N124" s="609"/>
      <c r="O124" s="615"/>
      <c r="P124" s="609"/>
      <c r="Q124" s="616"/>
      <c r="R124" s="213"/>
    </row>
    <row r="125" spans="1:18" s="50" customFormat="1" ht="9.6" customHeight="1">
      <c r="A125" s="215" t="s">
        <v>194</v>
      </c>
      <c r="B125" s="202" t="str">
        <f>IF($D125="","",VLOOKUP($D125,'Boys Si Qual Draw Prep'!$A$7:$P$134,15))</f>
        <v/>
      </c>
      <c r="C125" s="202" t="str">
        <f>IF($D125="","",VLOOKUP($D125,'Boys Si Qual Draw Prep'!$A$7:$P$134,16))</f>
        <v/>
      </c>
      <c r="D125" s="203"/>
      <c r="E125" s="223" t="str">
        <f>UPPER(IF($D125="","",VLOOKUP($D125,'Boys Si Qual Draw Prep'!$A$7:$P$134,2)))</f>
        <v/>
      </c>
      <c r="F125" s="223" t="str">
        <f>IF($D125="","",VLOOKUP($D125,'Boys Si Qual Draw Prep'!$A$7:$P$134,3))</f>
        <v/>
      </c>
      <c r="G125" s="223"/>
      <c r="H125" s="223" t="str">
        <f>IF($D125="","",VLOOKUP($D125,'Boys Si Qual Draw Prep'!$A$7:$P$134,4))</f>
        <v/>
      </c>
      <c r="I125" s="606"/>
      <c r="J125" s="607" t="str">
        <f>UPPER(IF(OR(I126="a",I126="as"),E125,IF(OR(I126="b",I126="bs"),E126,)))</f>
        <v/>
      </c>
      <c r="K125" s="614"/>
      <c r="L125" s="612"/>
      <c r="M125" s="615"/>
      <c r="N125" s="609"/>
      <c r="O125" s="615"/>
      <c r="P125" s="609"/>
      <c r="Q125" s="616"/>
      <c r="R125" s="213"/>
    </row>
    <row r="126" spans="1:18" s="50" customFormat="1" ht="9.6" customHeight="1">
      <c r="A126" s="215" t="s">
        <v>195</v>
      </c>
      <c r="B126" s="202" t="str">
        <f>IF($D126="","",VLOOKUP($D126,'Boys Si Qual Draw Prep'!$A$7:$P$134,15))</f>
        <v/>
      </c>
      <c r="C126" s="202" t="str">
        <f>IF($D126="","",VLOOKUP($D126,'Boys Si Qual Draw Prep'!$A$7:$P$134,16))</f>
        <v/>
      </c>
      <c r="D126" s="203"/>
      <c r="E126" s="223" t="str">
        <f>UPPER(IF($D126="","",VLOOKUP($D126,'Boys Si Qual Draw Prep'!$A$7:$P$134,2)))</f>
        <v/>
      </c>
      <c r="F126" s="223" t="str">
        <f>IF($D126="","",VLOOKUP($D126,'Boys Si Qual Draw Prep'!$A$7:$P$134,3))</f>
        <v/>
      </c>
      <c r="G126" s="223"/>
      <c r="H126" s="223" t="str">
        <f>IF($D126="","",VLOOKUP($D126,'Boys Si Qual Draw Prep'!$A$7:$P$134,4))</f>
        <v/>
      </c>
      <c r="I126" s="611"/>
      <c r="J126" s="612"/>
      <c r="K126" s="616"/>
      <c r="L126" s="617" t="s">
        <v>15</v>
      </c>
      <c r="M126" s="618"/>
      <c r="N126" s="607" t="str">
        <f>UPPER(IF(OR(M126="a",M126="as"),L124,IF(OR(M126="b",M126="bs"),L128,)))</f>
        <v/>
      </c>
      <c r="O126" s="623"/>
      <c r="P126" s="609"/>
      <c r="Q126" s="616"/>
      <c r="R126" s="213"/>
    </row>
    <row r="127" spans="1:18" s="50" customFormat="1" ht="9.6" customHeight="1">
      <c r="A127" s="215" t="s">
        <v>196</v>
      </c>
      <c r="B127" s="202" t="str">
        <f>IF($D127="","",VLOOKUP($D127,'Boys Si Qual Draw Prep'!$A$7:$P$134,15))</f>
        <v/>
      </c>
      <c r="C127" s="202" t="str">
        <f>IF($D127="","",VLOOKUP($D127,'Boys Si Qual Draw Prep'!$A$7:$P$134,16))</f>
        <v/>
      </c>
      <c r="D127" s="203"/>
      <c r="E127" s="223" t="str">
        <f>UPPER(IF($D127="","",VLOOKUP($D127,'Boys Si Qual Draw Prep'!$A$7:$P$134,2)))</f>
        <v/>
      </c>
      <c r="F127" s="223" t="str">
        <f>IF($D127="","",VLOOKUP($D127,'Boys Si Qual Draw Prep'!$A$7:$P$134,3))</f>
        <v/>
      </c>
      <c r="G127" s="223"/>
      <c r="H127" s="223" t="str">
        <f>IF($D127="","",VLOOKUP($D127,'Boys Si Qual Draw Prep'!$A$7:$P$134,4))</f>
        <v/>
      </c>
      <c r="I127" s="606"/>
      <c r="J127" s="607" t="str">
        <f>UPPER(IF(OR(I128="a",I128="as"),E127,IF(OR(I128="b",I128="bs"),E128,)))</f>
        <v/>
      </c>
      <c r="K127" s="608"/>
      <c r="L127" s="619"/>
      <c r="M127" s="620"/>
      <c r="N127" s="612"/>
      <c r="O127" s="609"/>
      <c r="P127" s="609"/>
      <c r="Q127" s="616"/>
      <c r="R127" s="213"/>
    </row>
    <row r="128" spans="1:18" s="50" customFormat="1" ht="9.6" customHeight="1">
      <c r="A128" s="215" t="s">
        <v>197</v>
      </c>
      <c r="B128" s="202" t="str">
        <f>IF($D128="","",VLOOKUP($D128,'Boys Si Qual Draw Prep'!$A$7:$P$134,15))</f>
        <v/>
      </c>
      <c r="C128" s="202" t="str">
        <f>IF($D128="","",VLOOKUP($D128,'Boys Si Qual Draw Prep'!$A$7:$P$134,16))</f>
        <v/>
      </c>
      <c r="D128" s="203"/>
      <c r="E128" s="223" t="str">
        <f>UPPER(IF($D128="","",VLOOKUP($D128,'Boys Si Qual Draw Prep'!$A$7:$P$134,2)))</f>
        <v/>
      </c>
      <c r="F128" s="223" t="str">
        <f>IF($D128="","",VLOOKUP($D128,'Boys Si Qual Draw Prep'!$A$7:$P$134,3))</f>
        <v/>
      </c>
      <c r="G128" s="223"/>
      <c r="H128" s="223" t="str">
        <f>IF($D128="","",VLOOKUP($D128,'Boys Si Qual Draw Prep'!$A$7:$P$134,4))</f>
        <v/>
      </c>
      <c r="I128" s="611"/>
      <c r="J128" s="612"/>
      <c r="K128" s="613"/>
      <c r="L128" s="607" t="str">
        <f>UPPER(IF(OR(K128="a",K128="as"),J127,IF(OR(K128="b",K128="bs"),J129,)))</f>
        <v/>
      </c>
      <c r="M128" s="622"/>
      <c r="N128" s="609"/>
      <c r="O128" s="609"/>
      <c r="P128" s="609"/>
      <c r="Q128" s="616"/>
      <c r="R128" s="213"/>
    </row>
    <row r="129" spans="1:18" s="50" customFormat="1" ht="9.6" customHeight="1">
      <c r="A129" s="305" t="s">
        <v>198</v>
      </c>
      <c r="B129" s="202" t="str">
        <f>IF($D129="","",VLOOKUP($D129,'Boys Si Qual Draw Prep'!$A$7:$P$134,15))</f>
        <v/>
      </c>
      <c r="C129" s="202" t="str">
        <f>IF($D129="","",VLOOKUP($D129,'Boys Si Qual Draw Prep'!$A$7:$P$134,16))</f>
        <v/>
      </c>
      <c r="D129" s="203"/>
      <c r="E129" s="223" t="str">
        <f>UPPER(IF($D129="","",VLOOKUP($D129,'Boys Si Qual Draw Prep'!$A$7:$P$134,2)))</f>
        <v/>
      </c>
      <c r="F129" s="223" t="str">
        <f>IF($D129="","",VLOOKUP($D129,'Boys Si Qual Draw Prep'!$A$7:$P$134,3))</f>
        <v/>
      </c>
      <c r="G129" s="223"/>
      <c r="H129" s="223" t="str">
        <f>IF($D129="","",VLOOKUP($D129,'Boys Si Qual Draw Prep'!$A$7:$P$134,4))</f>
        <v/>
      </c>
      <c r="I129" s="606"/>
      <c r="J129" s="607" t="str">
        <f>UPPER(IF(OR(I130="a",I130="as"),E129,IF(OR(I130="b",I130="bs"),E130,)))</f>
        <v/>
      </c>
      <c r="K129" s="623"/>
      <c r="L129" s="612"/>
      <c r="M129" s="616"/>
      <c r="N129" s="609"/>
      <c r="O129" s="609"/>
      <c r="P129" s="609"/>
      <c r="Q129" s="616"/>
      <c r="R129" s="213"/>
    </row>
    <row r="130" spans="1:18" s="50" customFormat="1" ht="9.6" customHeight="1">
      <c r="A130" s="241" t="s">
        <v>199</v>
      </c>
      <c r="B130" s="202" t="str">
        <f>IF($D130="","",VLOOKUP($D130,'Boys Si Qual Draw Prep'!$A$7:$P$134,15))</f>
        <v/>
      </c>
      <c r="C130" s="202" t="str">
        <f>IF($D130="","",VLOOKUP($D130,'Boys Si Qual Draw Prep'!$A$7:$P$134,16))</f>
        <v/>
      </c>
      <c r="D130" s="203"/>
      <c r="E130" s="204" t="str">
        <f>UPPER(IF($D130="","",VLOOKUP($D130,'Boys Si Qual Draw Prep'!$A$7:$P$134,2)))</f>
        <v/>
      </c>
      <c r="F130" s="204" t="str">
        <f>IF($D130="","",VLOOKUP($D130,'Boys Si Qual Draw Prep'!$A$7:$P$134,3))</f>
        <v/>
      </c>
      <c r="G130" s="204"/>
      <c r="H130" s="204" t="str">
        <f>IF($D130="","",VLOOKUP($D130,'Boys Si Qual Draw Prep'!$A$7:$P$134,4))</f>
        <v/>
      </c>
      <c r="I130" s="611"/>
      <c r="J130" s="612"/>
      <c r="K130" s="609"/>
      <c r="L130" s="616"/>
      <c r="M130" s="624"/>
      <c r="N130" s="616"/>
      <c r="O130" s="616"/>
      <c r="P130" s="616"/>
      <c r="Q130" s="616"/>
      <c r="R130" s="213"/>
    </row>
    <row r="131" spans="1:18" s="50" customFormat="1" ht="9.6" customHeight="1">
      <c r="A131" s="200" t="s">
        <v>200</v>
      </c>
      <c r="B131" s="202" t="str">
        <f>IF($D131="","",VLOOKUP($D131,'Boys Si Qual Draw Prep'!$A$7:$P$134,15))</f>
        <v/>
      </c>
      <c r="C131" s="202" t="str">
        <f>IF($D131="","",VLOOKUP($D131,'Boys Si Qual Draw Prep'!$A$7:$P$134,16))</f>
        <v/>
      </c>
      <c r="D131" s="203"/>
      <c r="E131" s="204" t="str">
        <f>UPPER(IF($D131="","",VLOOKUP($D131,'Boys Si Qual Draw Prep'!$A$7:$P$134,2)))</f>
        <v/>
      </c>
      <c r="F131" s="204" t="str">
        <f>IF($D131="","",VLOOKUP($D131,'Boys Si Qual Draw Prep'!$A$7:$P$134,3))</f>
        <v/>
      </c>
      <c r="G131" s="204"/>
      <c r="H131" s="204" t="str">
        <f>IF($D131="","",VLOOKUP($D131,'Boys Si Qual Draw Prep'!$A$7:$P$134,4))</f>
        <v/>
      </c>
      <c r="I131" s="606"/>
      <c r="J131" s="607" t="str">
        <f>UPPER(IF(OR(I132="a",I132="as"),E131,IF(OR(I132="b",I132="bs"),E132,)))</f>
        <v/>
      </c>
      <c r="K131" s="608"/>
      <c r="L131" s="609"/>
      <c r="M131" s="609"/>
      <c r="N131" s="609"/>
      <c r="O131" s="609"/>
      <c r="P131" s="609"/>
      <c r="Q131" s="616"/>
      <c r="R131" s="213"/>
    </row>
    <row r="132" spans="1:18" s="50" customFormat="1" ht="9.6" customHeight="1">
      <c r="A132" s="305" t="s">
        <v>201</v>
      </c>
      <c r="B132" s="202" t="str">
        <f>IF($D132="","",VLOOKUP($D132,'Boys Si Qual Draw Prep'!$A$7:$P$134,15))</f>
        <v/>
      </c>
      <c r="C132" s="202" t="str">
        <f>IF($D132="","",VLOOKUP($D132,'Boys Si Qual Draw Prep'!$A$7:$P$134,16))</f>
        <v/>
      </c>
      <c r="D132" s="203"/>
      <c r="E132" s="223" t="str">
        <f>UPPER(IF($D132="","",VLOOKUP($D132,'Boys Si Qual Draw Prep'!$A$7:$P$134,2)))</f>
        <v/>
      </c>
      <c r="F132" s="223" t="str">
        <f>IF($D132="","",VLOOKUP($D132,'Boys Si Qual Draw Prep'!$A$7:$P$134,3))</f>
        <v/>
      </c>
      <c r="G132" s="223"/>
      <c r="H132" s="223" t="str">
        <f>IF($D132="","",VLOOKUP($D132,'Boys Si Qual Draw Prep'!$A$7:$P$134,4))</f>
        <v/>
      </c>
      <c r="I132" s="611"/>
      <c r="J132" s="612"/>
      <c r="K132" s="613"/>
      <c r="L132" s="607" t="str">
        <f>UPPER(IF(OR(K132="a",K132="as"),J131,IF(OR(K132="b",K132="bs"),J133,)))</f>
        <v/>
      </c>
      <c r="M132" s="608"/>
      <c r="N132" s="609"/>
      <c r="O132" s="609"/>
      <c r="P132" s="609"/>
      <c r="Q132" s="616"/>
      <c r="R132" s="213"/>
    </row>
    <row r="133" spans="1:18" s="50" customFormat="1" ht="9.6" customHeight="1">
      <c r="A133" s="215" t="s">
        <v>202</v>
      </c>
      <c r="B133" s="202" t="str">
        <f>IF($D133="","",VLOOKUP($D133,'Boys Si Qual Draw Prep'!$A$7:$P$134,15))</f>
        <v/>
      </c>
      <c r="C133" s="202" t="str">
        <f>IF($D133="","",VLOOKUP($D133,'Boys Si Qual Draw Prep'!$A$7:$P$134,16))</f>
        <v/>
      </c>
      <c r="D133" s="203"/>
      <c r="E133" s="223" t="str">
        <f>UPPER(IF($D133="","",VLOOKUP($D133,'Boys Si Qual Draw Prep'!$A$7:$P$134,2)))</f>
        <v/>
      </c>
      <c r="F133" s="223" t="str">
        <f>IF($D133="","",VLOOKUP($D133,'Boys Si Qual Draw Prep'!$A$7:$P$134,3))</f>
        <v/>
      </c>
      <c r="G133" s="223"/>
      <c r="H133" s="223" t="str">
        <f>IF($D133="","",VLOOKUP($D133,'Boys Si Qual Draw Prep'!$A$7:$P$134,4))</f>
        <v/>
      </c>
      <c r="I133" s="606"/>
      <c r="J133" s="607" t="str">
        <f>UPPER(IF(OR(I134="a",I134="as"),E133,IF(OR(I134="b",I134="bs"),E134,)))</f>
        <v/>
      </c>
      <c r="K133" s="614"/>
      <c r="L133" s="612"/>
      <c r="M133" s="615"/>
      <c r="N133" s="609"/>
      <c r="O133" s="609"/>
      <c r="P133" s="609"/>
      <c r="Q133" s="616"/>
      <c r="R133" s="213"/>
    </row>
    <row r="134" spans="1:18" s="50" customFormat="1" ht="9.6" customHeight="1">
      <c r="A134" s="215" t="s">
        <v>203</v>
      </c>
      <c r="B134" s="202" t="str">
        <f>IF($D134="","",VLOOKUP($D134,'Boys Si Qual Draw Prep'!$A$7:$P$134,15))</f>
        <v/>
      </c>
      <c r="C134" s="202" t="str">
        <f>IF($D134="","",VLOOKUP($D134,'Boys Si Qual Draw Prep'!$A$7:$P$134,16))</f>
        <v/>
      </c>
      <c r="D134" s="203"/>
      <c r="E134" s="223" t="str">
        <f>UPPER(IF($D134="","",VLOOKUP($D134,'Boys Si Qual Draw Prep'!$A$7:$P$134,2)))</f>
        <v/>
      </c>
      <c r="F134" s="223" t="str">
        <f>IF($D134="","",VLOOKUP($D134,'Boys Si Qual Draw Prep'!$A$7:$P$134,3))</f>
        <v/>
      </c>
      <c r="G134" s="223"/>
      <c r="H134" s="223" t="str">
        <f>IF($D134="","",VLOOKUP($D134,'Boys Si Qual Draw Prep'!$A$7:$P$134,4))</f>
        <v/>
      </c>
      <c r="I134" s="611"/>
      <c r="J134" s="612"/>
      <c r="K134" s="616"/>
      <c r="L134" s="617" t="s">
        <v>15</v>
      </c>
      <c r="M134" s="618"/>
      <c r="N134" s="607" t="str">
        <f>UPPER(IF(OR(M134="a",M134="as"),L132,IF(OR(M134="b",M134="bs"),L136,)))</f>
        <v/>
      </c>
      <c r="O134" s="608"/>
      <c r="P134" s="609"/>
      <c r="Q134" s="609"/>
      <c r="R134" s="213"/>
    </row>
    <row r="135" spans="1:18" s="50" customFormat="1" ht="9.6" customHeight="1">
      <c r="A135" s="215" t="s">
        <v>204</v>
      </c>
      <c r="B135" s="202" t="str">
        <f>IF($D135="","",VLOOKUP($D135,'Boys Si Qual Draw Prep'!$A$7:$P$134,15))</f>
        <v/>
      </c>
      <c r="C135" s="202" t="str">
        <f>IF($D135="","",VLOOKUP($D135,'Boys Si Qual Draw Prep'!$A$7:$P$134,16))</f>
        <v/>
      </c>
      <c r="D135" s="203"/>
      <c r="E135" s="223" t="str">
        <f>UPPER(IF($D135="","",VLOOKUP($D135,'Boys Si Qual Draw Prep'!$A$7:$P$134,2)))</f>
        <v/>
      </c>
      <c r="F135" s="223" t="str">
        <f>IF($D135="","",VLOOKUP($D135,'Boys Si Qual Draw Prep'!$A$7:$P$134,3))</f>
        <v/>
      </c>
      <c r="G135" s="223"/>
      <c r="H135" s="223" t="str">
        <f>IF($D135="","",VLOOKUP($D135,'Boys Si Qual Draw Prep'!$A$7:$P$134,4))</f>
        <v/>
      </c>
      <c r="I135" s="606"/>
      <c r="J135" s="607" t="str">
        <f>UPPER(IF(OR(I136="a",I136="as"),E135,IF(OR(I136="b",I136="bs"),E136,)))</f>
        <v/>
      </c>
      <c r="K135" s="608"/>
      <c r="L135" s="619"/>
      <c r="M135" s="620"/>
      <c r="N135" s="612"/>
      <c r="O135" s="621"/>
      <c r="P135" s="609"/>
      <c r="Q135" s="609"/>
      <c r="R135" s="213"/>
    </row>
    <row r="136" spans="1:18" s="50" customFormat="1" ht="9.6" customHeight="1">
      <c r="A136" s="215" t="s">
        <v>205</v>
      </c>
      <c r="B136" s="202" t="str">
        <f>IF($D136="","",VLOOKUP($D136,'Boys Si Qual Draw Prep'!$A$7:$P$134,15))</f>
        <v/>
      </c>
      <c r="C136" s="202" t="str">
        <f>IF($D136="","",VLOOKUP($D136,'Boys Si Qual Draw Prep'!$A$7:$P$134,16))</f>
        <v/>
      </c>
      <c r="D136" s="203"/>
      <c r="E136" s="223" t="str">
        <f>UPPER(IF($D136="","",VLOOKUP($D136,'Boys Si Qual Draw Prep'!$A$7:$P$134,2)))</f>
        <v/>
      </c>
      <c r="F136" s="223" t="str">
        <f>IF($D136="","",VLOOKUP($D136,'Boys Si Qual Draw Prep'!$A$7:$P$134,3))</f>
        <v/>
      </c>
      <c r="G136" s="223"/>
      <c r="H136" s="223" t="str">
        <f>IF($D136="","",VLOOKUP($D136,'Boys Si Qual Draw Prep'!$A$7:$P$134,4))</f>
        <v/>
      </c>
      <c r="I136" s="611"/>
      <c r="J136" s="612"/>
      <c r="K136" s="613"/>
      <c r="L136" s="607" t="str">
        <f>UPPER(IF(OR(K136="a",K136="as"),J135,IF(OR(K136="b",K136="bs"),J137,)))</f>
        <v/>
      </c>
      <c r="M136" s="622"/>
      <c r="N136" s="609"/>
      <c r="O136" s="615"/>
      <c r="P136" s="609"/>
      <c r="Q136" s="609"/>
      <c r="R136" s="213"/>
    </row>
    <row r="137" spans="1:18" s="50" customFormat="1" ht="9.6" customHeight="1">
      <c r="A137" s="305" t="s">
        <v>206</v>
      </c>
      <c r="B137" s="202" t="str">
        <f>IF($D137="","",VLOOKUP($D137,'Boys Si Qual Draw Prep'!$A$7:$P$134,15))</f>
        <v/>
      </c>
      <c r="C137" s="202" t="str">
        <f>IF($D137="","",VLOOKUP($D137,'Boys Si Qual Draw Prep'!$A$7:$P$134,16))</f>
        <v/>
      </c>
      <c r="D137" s="203"/>
      <c r="E137" s="223" t="str">
        <f>UPPER(IF($D137="","",VLOOKUP($D137,'Boys Si Qual Draw Prep'!$A$7:$P$134,2)))</f>
        <v/>
      </c>
      <c r="F137" s="223" t="str">
        <f>IF($D137="","",VLOOKUP($D137,'Boys Si Qual Draw Prep'!$A$7:$P$134,3))</f>
        <v/>
      </c>
      <c r="G137" s="223"/>
      <c r="H137" s="223" t="str">
        <f>IF($D137="","",VLOOKUP($D137,'Boys Si Qual Draw Prep'!$A$7:$P$134,4))</f>
        <v/>
      </c>
      <c r="I137" s="606"/>
      <c r="J137" s="607" t="str">
        <f>UPPER(IF(OR(I138="a",I138="as"),E137,IF(OR(I138="b",I138="bs"),E138,)))</f>
        <v/>
      </c>
      <c r="K137" s="623"/>
      <c r="L137" s="612"/>
      <c r="M137" s="616"/>
      <c r="N137" s="609"/>
      <c r="O137" s="615"/>
      <c r="P137" s="609"/>
      <c r="Q137" s="609"/>
      <c r="R137" s="213"/>
    </row>
    <row r="138" spans="1:18" s="50" customFormat="1" ht="9.6" customHeight="1">
      <c r="A138" s="305" t="s">
        <v>207</v>
      </c>
      <c r="B138" s="202" t="str">
        <f>IF($D138="","",VLOOKUP($D138,'Boys Si Qual Draw Prep'!$A$7:$P$134,15))</f>
        <v/>
      </c>
      <c r="C138" s="202" t="str">
        <f>IF($D138="","",VLOOKUP($D138,'Boys Si Qual Draw Prep'!$A$7:$P$134,16))</f>
        <v/>
      </c>
      <c r="D138" s="203"/>
      <c r="E138" s="223" t="str">
        <f>UPPER(IF($D138="","",VLOOKUP($D138,'Boys Si Qual Draw Prep'!$A$7:$P$134,2)))</f>
        <v/>
      </c>
      <c r="F138" s="223" t="str">
        <f>IF($D138="","",VLOOKUP($D138,'Boys Si Qual Draw Prep'!$A$7:$P$134,3))</f>
        <v/>
      </c>
      <c r="G138" s="223"/>
      <c r="H138" s="223" t="str">
        <f>IF($D138="","",VLOOKUP($D138,'Boys Si Qual Draw Prep'!$A$7:$P$134,4))</f>
        <v/>
      </c>
      <c r="I138" s="611"/>
      <c r="J138" s="612"/>
      <c r="K138" s="609"/>
      <c r="L138" s="616"/>
      <c r="M138" s="624"/>
      <c r="N138" s="617" t="s">
        <v>15</v>
      </c>
      <c r="O138" s="618"/>
      <c r="P138" s="607" t="str">
        <f>UPPER(IF(OR(O138="a",O138="as"),N134,IF(OR(O138="b",O138="bs"),N142,)))</f>
        <v/>
      </c>
      <c r="Q138" s="608"/>
      <c r="R138" s="213"/>
    </row>
    <row r="139" spans="1:18" s="50" customFormat="1" ht="9.6" customHeight="1">
      <c r="A139" s="305" t="s">
        <v>208</v>
      </c>
      <c r="B139" s="202" t="str">
        <f>IF($D139="","",VLOOKUP($D139,'Boys Si Qual Draw Prep'!$A$7:$P$134,15))</f>
        <v/>
      </c>
      <c r="C139" s="202" t="str">
        <f>IF($D139="","",VLOOKUP($D139,'Boys Si Qual Draw Prep'!$A$7:$P$134,16))</f>
        <v/>
      </c>
      <c r="D139" s="203"/>
      <c r="E139" s="223" t="str">
        <f>UPPER(IF($D139="","",VLOOKUP($D139,'Boys Si Qual Draw Prep'!$A$7:$P$134,2)))</f>
        <v/>
      </c>
      <c r="F139" s="223" t="str">
        <f>IF($D139="","",VLOOKUP($D139,'Boys Si Qual Draw Prep'!$A$7:$P$134,3))</f>
        <v/>
      </c>
      <c r="G139" s="223"/>
      <c r="H139" s="223" t="str">
        <f>IF($D139="","",VLOOKUP($D139,'Boys Si Qual Draw Prep'!$A$7:$P$134,4))</f>
        <v/>
      </c>
      <c r="I139" s="606"/>
      <c r="J139" s="607" t="str">
        <f>UPPER(IF(OR(I140="a",I140="as"),E139,IF(OR(I140="b",I140="bs"),E140,)))</f>
        <v/>
      </c>
      <c r="K139" s="608"/>
      <c r="L139" s="609"/>
      <c r="M139" s="609"/>
      <c r="N139" s="609"/>
      <c r="O139" s="615"/>
      <c r="P139" s="612"/>
      <c r="Q139" s="616"/>
      <c r="R139" s="213"/>
    </row>
    <row r="140" spans="1:18" s="50" customFormat="1" ht="9.6" customHeight="1">
      <c r="A140" s="305" t="s">
        <v>209</v>
      </c>
      <c r="B140" s="202" t="str">
        <f>IF($D140="","",VLOOKUP($D140,'Boys Si Qual Draw Prep'!$A$7:$P$134,15))</f>
        <v/>
      </c>
      <c r="C140" s="202" t="str">
        <f>IF($D140="","",VLOOKUP($D140,'Boys Si Qual Draw Prep'!$A$7:$P$134,16))</f>
        <v/>
      </c>
      <c r="D140" s="203"/>
      <c r="E140" s="223" t="str">
        <f>UPPER(IF($D140="","",VLOOKUP($D140,'Boys Si Qual Draw Prep'!$A$7:$P$134,2)))</f>
        <v/>
      </c>
      <c r="F140" s="223" t="str">
        <f>IF($D140="","",VLOOKUP($D140,'Boys Si Qual Draw Prep'!$A$7:$P$134,3))</f>
        <v/>
      </c>
      <c r="G140" s="223"/>
      <c r="H140" s="223" t="str">
        <f>IF($D140="","",VLOOKUP($D140,'Boys Si Qual Draw Prep'!$A$7:$P$134,4))</f>
        <v/>
      </c>
      <c r="I140" s="611"/>
      <c r="J140" s="612"/>
      <c r="K140" s="613"/>
      <c r="L140" s="607" t="str">
        <f>UPPER(IF(OR(K140="a",K140="as"),J139,IF(OR(K140="b",K140="bs"),J141,)))</f>
        <v/>
      </c>
      <c r="M140" s="608"/>
      <c r="N140" s="609"/>
      <c r="O140" s="615"/>
      <c r="P140" s="609"/>
      <c r="Q140" s="616"/>
      <c r="R140" s="213"/>
    </row>
    <row r="141" spans="1:18" s="50" customFormat="1" ht="9.6" customHeight="1">
      <c r="A141" s="215" t="s">
        <v>210</v>
      </c>
      <c r="B141" s="202" t="str">
        <f>IF($D141="","",VLOOKUP($D141,'Boys Si Qual Draw Prep'!$A$7:$P$134,15))</f>
        <v/>
      </c>
      <c r="C141" s="202" t="str">
        <f>IF($D141="","",VLOOKUP($D141,'Boys Si Qual Draw Prep'!$A$7:$P$134,16))</f>
        <v/>
      </c>
      <c r="D141" s="203"/>
      <c r="E141" s="223" t="str">
        <f>UPPER(IF($D141="","",VLOOKUP($D141,'Boys Si Qual Draw Prep'!$A$7:$P$134,2)))</f>
        <v/>
      </c>
      <c r="F141" s="223" t="str">
        <f>IF($D141="","",VLOOKUP($D141,'Boys Si Qual Draw Prep'!$A$7:$P$134,3))</f>
        <v/>
      </c>
      <c r="G141" s="223"/>
      <c r="H141" s="223" t="str">
        <f>IF($D141="","",VLOOKUP($D141,'Boys Si Qual Draw Prep'!$A$7:$P$134,4))</f>
        <v/>
      </c>
      <c r="I141" s="606"/>
      <c r="J141" s="607" t="str">
        <f>UPPER(IF(OR(I142="a",I142="as"),E141,IF(OR(I142="b",I142="bs"),E142,)))</f>
        <v/>
      </c>
      <c r="K141" s="614"/>
      <c r="L141" s="612"/>
      <c r="M141" s="615"/>
      <c r="N141" s="609"/>
      <c r="O141" s="615"/>
      <c r="P141" s="609"/>
      <c r="Q141" s="616"/>
      <c r="R141" s="213"/>
    </row>
    <row r="142" spans="1:18" s="50" customFormat="1" ht="9.6" customHeight="1">
      <c r="A142" s="215" t="s">
        <v>211</v>
      </c>
      <c r="B142" s="202" t="str">
        <f>IF($D142="","",VLOOKUP($D142,'Boys Si Qual Draw Prep'!$A$7:$P$134,15))</f>
        <v/>
      </c>
      <c r="C142" s="202" t="str">
        <f>IF($D142="","",VLOOKUP($D142,'Boys Si Qual Draw Prep'!$A$7:$P$134,16))</f>
        <v/>
      </c>
      <c r="D142" s="203"/>
      <c r="E142" s="223" t="str">
        <f>UPPER(IF($D142="","",VLOOKUP($D142,'Boys Si Qual Draw Prep'!$A$7:$P$134,2)))</f>
        <v/>
      </c>
      <c r="F142" s="223" t="str">
        <f>IF($D142="","",VLOOKUP($D142,'Boys Si Qual Draw Prep'!$A$7:$P$134,3))</f>
        <v/>
      </c>
      <c r="G142" s="223"/>
      <c r="H142" s="223" t="str">
        <f>IF($D142="","",VLOOKUP($D142,'Boys Si Qual Draw Prep'!$A$7:$P$134,4))</f>
        <v/>
      </c>
      <c r="I142" s="611"/>
      <c r="J142" s="612"/>
      <c r="K142" s="616"/>
      <c r="L142" s="617" t="s">
        <v>15</v>
      </c>
      <c r="M142" s="618"/>
      <c r="N142" s="607" t="str">
        <f>UPPER(IF(OR(M142="a",M142="as"),L140,IF(OR(M142="b",M142="bs"),L144,)))</f>
        <v/>
      </c>
      <c r="O142" s="623"/>
      <c r="P142" s="609"/>
      <c r="Q142" s="616"/>
      <c r="R142" s="213"/>
    </row>
    <row r="143" spans="1:18" s="50" customFormat="1" ht="9.6" customHeight="1">
      <c r="A143" s="215" t="s">
        <v>212</v>
      </c>
      <c r="B143" s="202" t="str">
        <f>IF($D143="","",VLOOKUP($D143,'Boys Si Qual Draw Prep'!$A$7:$P$134,15))</f>
        <v/>
      </c>
      <c r="C143" s="202" t="str">
        <f>IF($D143="","",VLOOKUP($D143,'Boys Si Qual Draw Prep'!$A$7:$P$134,16))</f>
        <v/>
      </c>
      <c r="D143" s="203"/>
      <c r="E143" s="223" t="str">
        <f>UPPER(IF($D143="","",VLOOKUP($D143,'Boys Si Qual Draw Prep'!$A$7:$P$134,2)))</f>
        <v/>
      </c>
      <c r="F143" s="223" t="str">
        <f>IF($D143="","",VLOOKUP($D143,'Boys Si Qual Draw Prep'!$A$7:$P$134,3))</f>
        <v/>
      </c>
      <c r="G143" s="223"/>
      <c r="H143" s="223" t="str">
        <f>IF($D143="","",VLOOKUP($D143,'Boys Si Qual Draw Prep'!$A$7:$P$134,4))</f>
        <v/>
      </c>
      <c r="I143" s="606"/>
      <c r="J143" s="607" t="str">
        <f>UPPER(IF(OR(I144="a",I144="as"),E143,IF(OR(I144="b",I144="bs"),E144,)))</f>
        <v/>
      </c>
      <c r="K143" s="608"/>
      <c r="L143" s="619"/>
      <c r="M143" s="620"/>
      <c r="N143" s="612"/>
      <c r="O143" s="609"/>
      <c r="P143" s="609"/>
      <c r="Q143" s="609"/>
      <c r="R143" s="213"/>
    </row>
    <row r="144" spans="1:18" s="50" customFormat="1" ht="9.6" customHeight="1">
      <c r="A144" s="215" t="s">
        <v>213</v>
      </c>
      <c r="B144" s="202" t="str">
        <f>IF($D144="","",VLOOKUP($D144,'Boys Si Qual Draw Prep'!$A$7:$P$134,15))</f>
        <v/>
      </c>
      <c r="C144" s="202" t="str">
        <f>IF($D144="","",VLOOKUP($D144,'Boys Si Qual Draw Prep'!$A$7:$P$134,16))</f>
        <v/>
      </c>
      <c r="D144" s="203"/>
      <c r="E144" s="223" t="str">
        <f>UPPER(IF($D144="","",VLOOKUP($D144,'Boys Si Qual Draw Prep'!$A$7:$P$134,2)))</f>
        <v/>
      </c>
      <c r="F144" s="223" t="str">
        <f>IF($D144="","",VLOOKUP($D144,'Boys Si Qual Draw Prep'!$A$7:$P$134,3))</f>
        <v/>
      </c>
      <c r="G144" s="223"/>
      <c r="H144" s="223" t="str">
        <f>IF($D144="","",VLOOKUP($D144,'Boys Si Qual Draw Prep'!$A$7:$P$134,4))</f>
        <v/>
      </c>
      <c r="I144" s="611"/>
      <c r="J144" s="612"/>
      <c r="K144" s="613"/>
      <c r="L144" s="607" t="str">
        <f>UPPER(IF(OR(K144="a",K144="as"),J143,IF(OR(K144="b",K144="bs"),J145,)))</f>
        <v/>
      </c>
      <c r="M144" s="622"/>
      <c r="N144" s="609"/>
      <c r="O144" s="609"/>
      <c r="P144" s="609"/>
      <c r="Q144" s="609"/>
      <c r="R144" s="213"/>
    </row>
    <row r="145" spans="1:18" s="50" customFormat="1" ht="9.6" customHeight="1">
      <c r="A145" s="305" t="s">
        <v>214</v>
      </c>
      <c r="B145" s="202" t="str">
        <f>IF($D145="","",VLOOKUP($D145,'Boys Si Qual Draw Prep'!$A$7:$P$134,15))</f>
        <v/>
      </c>
      <c r="C145" s="202" t="str">
        <f>IF($D145="","",VLOOKUP($D145,'Boys Si Qual Draw Prep'!$A$7:$P$134,16))</f>
        <v/>
      </c>
      <c r="D145" s="203"/>
      <c r="E145" s="223" t="str">
        <f>UPPER(IF($D145="","",VLOOKUP($D145,'Boys Si Qual Draw Prep'!$A$7:$P$134,2)))</f>
        <v/>
      </c>
      <c r="F145" s="223" t="str">
        <f>IF($D145="","",VLOOKUP($D145,'Boys Si Qual Draw Prep'!$A$7:$P$134,3))</f>
        <v/>
      </c>
      <c r="G145" s="223"/>
      <c r="H145" s="223" t="str">
        <f>IF($D145="","",VLOOKUP($D145,'Boys Si Qual Draw Prep'!$A$7:$P$134,4))</f>
        <v/>
      </c>
      <c r="I145" s="606"/>
      <c r="J145" s="607" t="str">
        <f>UPPER(IF(OR(I146="a",I146="as"),E145,IF(OR(I146="b",I146="bs"),E146,)))</f>
        <v/>
      </c>
      <c r="K145" s="623"/>
      <c r="L145" s="612"/>
      <c r="M145" s="616"/>
      <c r="N145" s="609"/>
      <c r="O145" s="609"/>
      <c r="P145" s="609"/>
      <c r="Q145" s="609"/>
      <c r="R145" s="213"/>
    </row>
    <row r="146" spans="1:18" s="50" customFormat="1" ht="9.6" customHeight="1">
      <c r="A146" s="241" t="s">
        <v>215</v>
      </c>
      <c r="B146" s="202" t="str">
        <f>IF($D146="","",VLOOKUP($D146,'Boys Si Qual Draw Prep'!$A$7:$P$134,15))</f>
        <v/>
      </c>
      <c r="C146" s="202" t="str">
        <f>IF($D146="","",VLOOKUP($D146,'Boys Si Qual Draw Prep'!$A$7:$P$134,16))</f>
        <v/>
      </c>
      <c r="D146" s="203"/>
      <c r="E146" s="204" t="str">
        <f>UPPER(IF($D146="","",VLOOKUP($D146,'Boys Si Qual Draw Prep'!$A$7:$P$134,2)))</f>
        <v/>
      </c>
      <c r="F146" s="204" t="str">
        <f>IF($D146="","",VLOOKUP($D146,'Boys Si Qual Draw Prep'!$A$7:$P$134,3))</f>
        <v/>
      </c>
      <c r="G146" s="204"/>
      <c r="H146" s="204" t="str">
        <f>IF($D146="","",VLOOKUP($D146,'Boys Si Qual Draw Prep'!$A$7:$P$134,4))</f>
        <v/>
      </c>
      <c r="I146" s="611"/>
      <c r="J146" s="612"/>
      <c r="K146" s="609"/>
      <c r="L146" s="616"/>
      <c r="M146" s="624"/>
      <c r="N146" s="616"/>
      <c r="O146" s="616"/>
      <c r="P146" s="609"/>
      <c r="Q146" s="609"/>
      <c r="R146" s="213"/>
    </row>
    <row r="147" spans="1:18" s="50" customFormat="1" ht="3" customHeight="1">
      <c r="A147" s="321"/>
      <c r="B147" s="322"/>
      <c r="C147" s="322"/>
      <c r="D147" s="323"/>
      <c r="E147" s="324"/>
      <c r="F147" s="324"/>
      <c r="G147" s="325"/>
      <c r="H147" s="324"/>
      <c r="I147" s="326"/>
      <c r="J147" s="230"/>
      <c r="K147" s="230"/>
      <c r="L147" s="230"/>
      <c r="M147" s="311"/>
      <c r="N147" s="230"/>
      <c r="O147" s="230"/>
      <c r="P147" s="230"/>
      <c r="Q147" s="230"/>
      <c r="R147" s="213"/>
    </row>
    <row r="148" spans="1:18" s="19" customFormat="1" ht="10.5" customHeight="1">
      <c r="A148" s="254" t="s">
        <v>61</v>
      </c>
      <c r="B148" s="255"/>
      <c r="C148" s="256"/>
      <c r="D148" s="327" t="s">
        <v>62</v>
      </c>
      <c r="E148" s="333" t="s">
        <v>63</v>
      </c>
      <c r="F148" s="327" t="s">
        <v>62</v>
      </c>
      <c r="G148" s="259" t="s">
        <v>63</v>
      </c>
      <c r="H148" s="329"/>
      <c r="I148" s="327" t="s">
        <v>62</v>
      </c>
      <c r="J148" s="258" t="s">
        <v>64</v>
      </c>
      <c r="K148" s="261"/>
      <c r="L148" s="258" t="s">
        <v>65</v>
      </c>
      <c r="M148" s="262"/>
      <c r="N148" s="263" t="s">
        <v>66</v>
      </c>
      <c r="O148" s="263"/>
      <c r="P148" s="263"/>
      <c r="Q148" s="262"/>
    </row>
    <row r="149" spans="1:18" s="19" customFormat="1" ht="9" customHeight="1">
      <c r="A149" s="267" t="s">
        <v>67</v>
      </c>
      <c r="B149" s="266"/>
      <c r="C149" s="268">
        <f>'Boys Si Qual 96&amp;128&gt;8'!C73</f>
        <v>0</v>
      </c>
      <c r="D149" s="269">
        <f>'Boys Si Qual 96&amp;128&gt;8'!D73</f>
        <v>1</v>
      </c>
      <c r="E149" s="266">
        <f>'Boys Si Qual 96&amp;128&gt;8'!E73</f>
        <v>0</v>
      </c>
      <c r="F149" s="269">
        <f>'Boys Si Qual 96&amp;128&gt;8'!F73</f>
        <v>9</v>
      </c>
      <c r="G149" s="266">
        <f>'Boys Si Qual 96&amp;128&gt;8'!G73</f>
        <v>0</v>
      </c>
      <c r="H149" s="334">
        <f>'Boys Si Qual 96&amp;128&gt;8'!H73</f>
        <v>0</v>
      </c>
      <c r="I149" s="271" t="s">
        <v>68</v>
      </c>
      <c r="J149" s="266">
        <f>'Boys Si Qual 96&amp;128&gt;8'!J73</f>
        <v>0</v>
      </c>
      <c r="K149" s="272"/>
      <c r="L149" s="266">
        <f>'Boys Si Qual 96&amp;128&gt;8'!L73</f>
        <v>0</v>
      </c>
      <c r="M149" s="273"/>
      <c r="N149" s="275" t="s">
        <v>69</v>
      </c>
      <c r="O149" s="276"/>
      <c r="P149" s="276"/>
      <c r="Q149" s="277"/>
    </row>
    <row r="150" spans="1:18" s="19" customFormat="1" ht="9" customHeight="1">
      <c r="A150" s="267" t="s">
        <v>70</v>
      </c>
      <c r="B150" s="266"/>
      <c r="C150" s="268">
        <f>'Boys Si Qual 96&amp;128&gt;8'!C74</f>
        <v>0</v>
      </c>
      <c r="D150" s="269">
        <f>'Boys Si Qual 96&amp;128&gt;8'!D74</f>
        <v>2</v>
      </c>
      <c r="E150" s="266">
        <f>'Boys Si Qual 96&amp;128&gt;8'!E74</f>
        <v>0</v>
      </c>
      <c r="F150" s="269">
        <f>'Boys Si Qual 96&amp;128&gt;8'!F74</f>
        <v>10</v>
      </c>
      <c r="G150" s="266">
        <f>'Boys Si Qual 96&amp;128&gt;8'!G74</f>
        <v>0</v>
      </c>
      <c r="H150" s="334">
        <f>'Boys Si Qual 96&amp;128&gt;8'!H74</f>
        <v>0</v>
      </c>
      <c r="I150" s="271" t="s">
        <v>71</v>
      </c>
      <c r="J150" s="266">
        <f>'Boys Si Qual 96&amp;128&gt;8'!J74</f>
        <v>0</v>
      </c>
      <c r="K150" s="272"/>
      <c r="L150" s="266">
        <f>'Boys Si Qual 96&amp;128&gt;8'!L74</f>
        <v>0</v>
      </c>
      <c r="M150" s="273"/>
      <c r="N150" s="278">
        <f>'Boys Si Qual 96&amp;128&gt;8'!$N$74</f>
        <v>0</v>
      </c>
      <c r="O150" s="279"/>
      <c r="P150" s="280"/>
      <c r="Q150" s="281"/>
    </row>
    <row r="151" spans="1:18" s="19" customFormat="1" ht="9" customHeight="1">
      <c r="A151" s="282" t="s">
        <v>72</v>
      </c>
      <c r="B151" s="280"/>
      <c r="C151" s="283">
        <f>'Boys Si Qual 96&amp;128&gt;8'!C75</f>
        <v>0</v>
      </c>
      <c r="D151" s="269">
        <f>'Boys Si Qual 96&amp;128&gt;8'!D75</f>
        <v>3</v>
      </c>
      <c r="E151" s="266">
        <f>'Boys Si Qual 96&amp;128&gt;8'!E75</f>
        <v>0</v>
      </c>
      <c r="F151" s="269">
        <f>'Boys Si Qual 96&amp;128&gt;8'!F75</f>
        <v>11</v>
      </c>
      <c r="G151" s="266">
        <f>'Boys Si Qual 96&amp;128&gt;8'!G75</f>
        <v>0</v>
      </c>
      <c r="H151" s="334">
        <f>'Boys Si Qual 96&amp;128&gt;8'!H75</f>
        <v>0</v>
      </c>
      <c r="I151" s="271" t="s">
        <v>73</v>
      </c>
      <c r="J151" s="266">
        <f>'Boys Si Qual 96&amp;128&gt;8'!J75</f>
        <v>0</v>
      </c>
      <c r="K151" s="272"/>
      <c r="L151" s="266">
        <f>'Boys Si Qual 96&amp;128&gt;8'!L75</f>
        <v>0</v>
      </c>
      <c r="M151" s="273"/>
      <c r="N151" s="275" t="s">
        <v>74</v>
      </c>
      <c r="O151" s="276"/>
      <c r="P151" s="276"/>
      <c r="Q151" s="277"/>
    </row>
    <row r="152" spans="1:18" s="19" customFormat="1" ht="9" customHeight="1">
      <c r="A152" s="284"/>
      <c r="B152" s="188"/>
      <c r="C152" s="285">
        <f>'Boys Si Qual 96&amp;128&gt;8'!C76</f>
        <v>0</v>
      </c>
      <c r="D152" s="269">
        <f>'Boys Si Qual 96&amp;128&gt;8'!D76</f>
        <v>4</v>
      </c>
      <c r="E152" s="266">
        <f>'Boys Si Qual 96&amp;128&gt;8'!E76</f>
        <v>0</v>
      </c>
      <c r="F152" s="269">
        <f>'Boys Si Qual 96&amp;128&gt;8'!F76</f>
        <v>12</v>
      </c>
      <c r="G152" s="266">
        <f>'Boys Si Qual 96&amp;128&gt;8'!G76</f>
        <v>0</v>
      </c>
      <c r="H152" s="334">
        <f>'Boys Si Qual 96&amp;128&gt;8'!H76</f>
        <v>0</v>
      </c>
      <c r="I152" s="271" t="s">
        <v>75</v>
      </c>
      <c r="J152" s="266">
        <f>'Boys Si Qual 96&amp;128&gt;8'!J76</f>
        <v>0</v>
      </c>
      <c r="K152" s="272"/>
      <c r="L152" s="266">
        <f>'Boys Si Qual 96&amp;128&gt;8'!L76</f>
        <v>0</v>
      </c>
      <c r="M152" s="273"/>
      <c r="N152" s="266"/>
      <c r="O152" s="272"/>
      <c r="P152" s="266"/>
      <c r="Q152" s="273"/>
    </row>
    <row r="153" spans="1:18" s="19" customFormat="1" ht="9" customHeight="1">
      <c r="A153" s="286" t="s">
        <v>76</v>
      </c>
      <c r="B153" s="287"/>
      <c r="C153" s="288"/>
      <c r="D153" s="269">
        <f>'Boys Si Qual 96&amp;128&gt;8'!D77</f>
        <v>5</v>
      </c>
      <c r="E153" s="266">
        <f>'Boys Si Qual 96&amp;128&gt;8'!E77</f>
        <v>0</v>
      </c>
      <c r="F153" s="269">
        <f>'Boys Si Qual 96&amp;128&gt;8'!F77</f>
        <v>13</v>
      </c>
      <c r="G153" s="266">
        <f>'Boys Si Qual 96&amp;128&gt;8'!G77</f>
        <v>0</v>
      </c>
      <c r="H153" s="334">
        <f>'Boys Si Qual 96&amp;128&gt;8'!H77</f>
        <v>0</v>
      </c>
      <c r="I153" s="271" t="s">
        <v>77</v>
      </c>
      <c r="J153" s="266">
        <f>'Boys Si Qual 96&amp;128&gt;8'!J77</f>
        <v>0</v>
      </c>
      <c r="K153" s="272"/>
      <c r="L153" s="266">
        <f>'Boys Si Qual 96&amp;128&gt;8'!L77</f>
        <v>0</v>
      </c>
      <c r="M153" s="273"/>
      <c r="N153" s="280"/>
      <c r="O153" s="279"/>
      <c r="P153" s="280"/>
      <c r="Q153" s="281"/>
    </row>
    <row r="154" spans="1:18" s="19" customFormat="1" ht="9" customHeight="1">
      <c r="A154" s="267" t="s">
        <v>67</v>
      </c>
      <c r="B154" s="266"/>
      <c r="C154" s="268">
        <f>'Boys Si Qual 96&amp;128&gt;8'!C78</f>
        <v>0</v>
      </c>
      <c r="D154" s="269">
        <f>'Boys Si Qual 96&amp;128&gt;8'!D78</f>
        <v>6</v>
      </c>
      <c r="E154" s="266">
        <f>'Boys Si Qual 96&amp;128&gt;8'!E78</f>
        <v>0</v>
      </c>
      <c r="F154" s="269">
        <f>'Boys Si Qual 96&amp;128&gt;8'!F78</f>
        <v>14</v>
      </c>
      <c r="G154" s="266">
        <f>'Boys Si Qual 96&amp;128&gt;8'!G78</f>
        <v>0</v>
      </c>
      <c r="H154" s="334">
        <f>'Boys Si Qual 96&amp;128&gt;8'!H78</f>
        <v>0</v>
      </c>
      <c r="I154" s="271" t="s">
        <v>78</v>
      </c>
      <c r="J154" s="266">
        <f>'Boys Si Qual 96&amp;128&gt;8'!J78</f>
        <v>0</v>
      </c>
      <c r="K154" s="272"/>
      <c r="L154" s="266">
        <f>'Boys Si Qual 96&amp;128&gt;8'!L78</f>
        <v>0</v>
      </c>
      <c r="M154" s="273"/>
      <c r="N154" s="275" t="s">
        <v>24</v>
      </c>
      <c r="O154" s="276"/>
      <c r="P154" s="276"/>
      <c r="Q154" s="277"/>
    </row>
    <row r="155" spans="1:18" s="19" customFormat="1" ht="9" customHeight="1">
      <c r="A155" s="267" t="s">
        <v>79</v>
      </c>
      <c r="B155" s="266"/>
      <c r="C155" s="268">
        <f>'Boys Si Qual 96&amp;128&gt;8'!C79</f>
        <v>0</v>
      </c>
      <c r="D155" s="269">
        <f>'Boys Si Qual 96&amp;128&gt;8'!D79</f>
        <v>7</v>
      </c>
      <c r="E155" s="266">
        <f>'Boys Si Qual 96&amp;128&gt;8'!E79</f>
        <v>0</v>
      </c>
      <c r="F155" s="269">
        <f>'Boys Si Qual 96&amp;128&gt;8'!F79</f>
        <v>15</v>
      </c>
      <c r="G155" s="266">
        <f>'Boys Si Qual 96&amp;128&gt;8'!G79</f>
        <v>0</v>
      </c>
      <c r="H155" s="334">
        <f>'Boys Si Qual 96&amp;128&gt;8'!H79</f>
        <v>0</v>
      </c>
      <c r="I155" s="271" t="s">
        <v>80</v>
      </c>
      <c r="J155" s="266">
        <f>'Boys Si Qual 96&amp;128&gt;8'!J79</f>
        <v>0</v>
      </c>
      <c r="K155" s="272"/>
      <c r="L155" s="266">
        <f>'Boys Si Qual 96&amp;128&gt;8'!L79</f>
        <v>0</v>
      </c>
      <c r="M155" s="273"/>
      <c r="N155" s="266"/>
      <c r="O155" s="272"/>
      <c r="P155" s="266"/>
      <c r="Q155" s="273"/>
    </row>
    <row r="156" spans="1:18" s="19" customFormat="1" ht="9" customHeight="1">
      <c r="A156" s="282" t="s">
        <v>81</v>
      </c>
      <c r="B156" s="280"/>
      <c r="C156" s="283">
        <f>'Boys Si Qual 96&amp;128&gt;8'!C80</f>
        <v>0</v>
      </c>
      <c r="D156" s="291">
        <f>'Boys Si Qual 96&amp;128&gt;8'!D80</f>
        <v>8</v>
      </c>
      <c r="E156" s="280">
        <f>'Boys Si Qual 96&amp;128&gt;8'!E80</f>
        <v>0</v>
      </c>
      <c r="F156" s="291">
        <f>'Boys Si Qual 96&amp;128&gt;8'!F80</f>
        <v>16</v>
      </c>
      <c r="G156" s="280">
        <f>'Boys Si Qual 96&amp;128&gt;8'!G80</f>
        <v>0</v>
      </c>
      <c r="H156" s="336">
        <f>'Boys Si Qual 96&amp;128&gt;8'!H80</f>
        <v>0</v>
      </c>
      <c r="I156" s="295" t="s">
        <v>82</v>
      </c>
      <c r="J156" s="280">
        <f>'Boys Si Qual 96&amp;128&gt;8'!J80</f>
        <v>0</v>
      </c>
      <c r="K156" s="279"/>
      <c r="L156" s="280">
        <f>'Boys Si Qual 96&amp;128&gt;8'!L80</f>
        <v>0</v>
      </c>
      <c r="M156" s="281"/>
      <c r="N156" s="280">
        <f>'Boys Si Qual 96&amp;128&gt;8'!N80</f>
        <v>0</v>
      </c>
      <c r="O156" s="279"/>
      <c r="P156" s="280"/>
      <c r="Q156" s="281"/>
    </row>
  </sheetData>
  <mergeCells count="1">
    <mergeCell ref="A4:C4"/>
  </mergeCells>
  <phoneticPr fontId="78" type="noConversion"/>
  <conditionalFormatting sqref="G7:G70 G83:G146">
    <cfRule type="expression" dxfId="212" priority="1" stopIfTrue="1">
      <formula>AND($D7&lt;9,$C7&gt;0)</formula>
    </cfRule>
  </conditionalFormatting>
  <conditionalFormatting sqref="L8 L12 L16 L20 L24 L28 L32 L36 L40 L44 L48 L52 L56 L60 L64 L68 N10 N18 N26 N34 N42 N50 N58 N66 P14 P30 P46 P62 L84 L88 L92 L96 L100 L104 L108 L112 L116 L120 L124 L128 L132 L136 L140 L144 N86 N94 N102 N110 N118 N126 N134 N142 P90 P106 P122 P138">
    <cfRule type="expression" dxfId="211" priority="2" stopIfTrue="1">
      <formula>K8="as"</formula>
    </cfRule>
    <cfRule type="expression" dxfId="210" priority="3" stopIfTrue="1">
      <formula>K8="bs"</formula>
    </cfRule>
  </conditionalFormatting>
  <conditionalFormatting sqref="B7:B70 B83:B146">
    <cfRule type="cellIs" dxfId="209" priority="4" stopIfTrue="1" operator="equal">
      <formula>"QA"</formula>
    </cfRule>
    <cfRule type="cellIs" dxfId="208" priority="5" stopIfTrue="1" operator="equal">
      <formula>"DA"</formula>
    </cfRule>
  </conditionalFormatting>
  <conditionalFormatting sqref="D7:D70 D83:D146">
    <cfRule type="expression" dxfId="207" priority="6" stopIfTrue="1">
      <formula>$D7&lt;17</formula>
    </cfRule>
  </conditionalFormatting>
  <conditionalFormatting sqref="L58 L42 L26 L10 L50 L34 L18 L66 N14 N30 N46 N62 L134 L118 L102 L86 L126 L110 L94 L142 N90 N106 N122 N138">
    <cfRule type="expression" dxfId="206" priority="7" stopIfTrue="1">
      <formula>AND($N$1="CU",L10="Umpire")</formula>
    </cfRule>
    <cfRule type="expression" dxfId="205" priority="8" stopIfTrue="1">
      <formula>AND($N$1="CU",L10&lt;&gt;"Umpire",M10&lt;&gt;"")</formula>
    </cfRule>
    <cfRule type="expression" dxfId="204" priority="9" stopIfTrue="1">
      <formula>AND($N$1="CU",L10&lt;&gt;"Umpire")</formula>
    </cfRule>
  </conditionalFormatting>
  <conditionalFormatting sqref="J7 J9 J11 J13 J15 J17 J19 J21 J23 J25 J27 J29 J31 J33 J35 J37 J39 J41 J43 J45 J47 J49 J51 J53 J55 J57 J59 J61 J63 J65 J67 J69 J83 J85 J87 J89 J91 J93 J95 J97 J99 J101 J103 J105 J107 J109 J111 J113 J115 J117 J119 J121 J123 J125 J127 J129 J131 J133 J135 J137 J139 J141 J143 J145">
    <cfRule type="expression" dxfId="203" priority="10" stopIfTrue="1">
      <formula>I8="as"</formula>
    </cfRule>
    <cfRule type="expression" dxfId="202" priority="11" stopIfTrue="1">
      <formula>I8="bs"</formula>
    </cfRule>
  </conditionalFormatting>
  <conditionalFormatting sqref="I8 I10 I12 I14 I16 I18 I20 I22 I24 I26 I28 I30 I32 I34 I36 I38 I40 I42 I44 I46 I48 I50 I52 I54 I56 I58 I60 I62 I64 I66 I68 I70 K8 K12 K16 K20 K24 K28 K32 K36 K40 K44 K48 K52 K56 K60 K64 K68 M66 M58 M50 M42 M34 M26 M18 M10 O14 O30 O46 O62 I84 I86 I88 I90 I92 I94 I96 I98 I100 I102 I104 I106 I108 I110 I112 I114 I116 I118 I120 I122 I124 I126 I128 I130 I132 I134 I136 I138 I140 I142 I144 I146 K84 K88 K92 K96 K100 K104 K108 K112 K116 K120 K124 K128 K132 K136 K140 K144 M142 M134 M126 M118 M110 M102 M94 M86 O90 O106 O122 O138">
    <cfRule type="expression" dxfId="201" priority="12" stopIfTrue="1">
      <formula>$N$1="CU"</formula>
    </cfRule>
  </conditionalFormatting>
  <dataValidations count="1">
    <dataValidation type="list" allowBlank="1" showInputMessage="1" sqref="L10 L18 L26 L34 L42 L50 L58 L66 N14 N30 N46 N62 L86 L94 L102 L110 L118 L126 L134 L142 N90 N106 N122 N138">
      <formula1>$T$7:$T$16</formula1>
    </dataValidation>
  </dataValidations>
  <printOptions horizontalCentered="1"/>
  <pageMargins left="0.35" right="0.35" top="0.35" bottom="0.35" header="0" footer="0"/>
  <pageSetup paperSize="9" orientation="portrait" horizontalDpi="360" verticalDpi="200"/>
  <headerFooter alignWithMargins="0"/>
  <rowBreaks count="2" manualBreakCount="2">
    <brk id="80" max="16383" man="1"/>
    <brk id="160" max="65535" man="1"/>
  </rowBreaks>
  <drawing r:id="rId1"/>
  <legacyDrawing r:id="rId2"/>
</worksheet>
</file>

<file path=xl/worksheets/sheet23.xml><?xml version="1.0" encoding="utf-8"?>
<worksheet xmlns="http://schemas.openxmlformats.org/spreadsheetml/2006/main" xmlns:r="http://schemas.openxmlformats.org/officeDocument/2006/relationships">
  <sheetPr codeName="Sheet21"/>
  <dimension ref="A1:R207"/>
  <sheetViews>
    <sheetView showGridLines="0" showZeros="0" zoomScale="86" workbookViewId="0">
      <pane ySplit="7" topLeftCell="A8" activePane="bottomLeft" state="frozen"/>
      <selection activeCell="A4" sqref="A4:C4"/>
      <selection pane="bottomLeft" activeCell="A3" sqref="A3"/>
    </sheetView>
  </sheetViews>
  <sheetFormatPr defaultRowHeight="12.75"/>
  <cols>
    <col min="1" max="1" width="4" customWidth="1"/>
    <col min="2" max="2" width="19.85546875" customWidth="1"/>
    <col min="3" max="3" width="18" customWidth="1"/>
    <col min="4" max="4" width="6.28515625" style="60" customWidth="1"/>
    <col min="5" max="5" width="10.5703125" style="94" customWidth="1"/>
    <col min="6" max="6" width="21.5703125" customWidth="1"/>
    <col min="7" max="7" width="16.28515625" customWidth="1"/>
    <col min="8" max="11" width="5.85546875" style="60" customWidth="1"/>
    <col min="12" max="12" width="6" style="60" hidden="1" customWidth="1"/>
    <col min="13" max="13" width="5.28515625" style="60" hidden="1" customWidth="1"/>
    <col min="14" max="14" width="2.28515625" style="104" hidden="1" customWidth="1"/>
    <col min="15" max="15" width="5.42578125" style="60" hidden="1" customWidth="1"/>
    <col min="16" max="18" width="5.85546875" style="60" customWidth="1"/>
  </cols>
  <sheetData>
    <row r="1" spans="1:18" ht="26.25">
      <c r="A1" s="81">
        <f>'Week SetUp'!$A$6</f>
        <v>0</v>
      </c>
      <c r="B1" s="82"/>
      <c r="C1" s="82"/>
      <c r="D1" s="105"/>
      <c r="E1" s="105"/>
      <c r="F1" s="83" t="s">
        <v>249</v>
      </c>
      <c r="G1" s="83"/>
      <c r="H1" s="86"/>
      <c r="I1" s="84"/>
      <c r="J1" s="84"/>
      <c r="K1" s="84"/>
      <c r="L1" s="84"/>
      <c r="M1" s="84"/>
      <c r="N1" s="106"/>
      <c r="O1" s="84"/>
      <c r="P1" s="84"/>
      <c r="Q1" s="84"/>
      <c r="R1" s="107"/>
    </row>
    <row r="2" spans="1:18" ht="13.5" thickBot="1">
      <c r="A2" s="85" t="str">
        <f>'Week SetUp'!$A$8</f>
        <v>ITF Junior Circuit</v>
      </c>
      <c r="B2" s="85"/>
      <c r="C2" s="72"/>
      <c r="D2" s="95"/>
      <c r="E2" s="95"/>
      <c r="F2" s="108"/>
      <c r="G2" s="108"/>
      <c r="H2" s="95"/>
      <c r="I2" s="95"/>
      <c r="J2" s="95"/>
      <c r="K2" s="95"/>
      <c r="L2" s="83"/>
      <c r="M2" s="83"/>
      <c r="N2" s="109"/>
      <c r="O2" s="83"/>
      <c r="P2" s="110"/>
      <c r="Q2" s="69"/>
      <c r="R2" s="110"/>
    </row>
    <row r="3" spans="1:18" s="2" customFormat="1">
      <c r="A3" s="63" t="s">
        <v>12</v>
      </c>
      <c r="B3" s="63"/>
      <c r="C3" s="61" t="s">
        <v>6</v>
      </c>
      <c r="D3" s="61"/>
      <c r="E3" s="61"/>
      <c r="F3" s="63" t="s">
        <v>7</v>
      </c>
      <c r="G3" s="63" t="s">
        <v>18</v>
      </c>
      <c r="H3" s="96"/>
      <c r="I3" s="96"/>
      <c r="J3" s="64" t="s">
        <v>8</v>
      </c>
      <c r="K3" s="111" t="s">
        <v>24</v>
      </c>
      <c r="L3" s="112"/>
      <c r="M3" s="112"/>
      <c r="N3" s="112"/>
      <c r="O3" s="112"/>
      <c r="P3" s="112"/>
      <c r="Q3" s="112"/>
      <c r="R3" s="113"/>
    </row>
    <row r="4" spans="1:18" s="2" customFormat="1" ht="13.5" thickBot="1">
      <c r="A4" s="710">
        <f>'Week SetUp'!$A$10</f>
        <v>0</v>
      </c>
      <c r="B4" s="710"/>
      <c r="C4" s="88">
        <f>'Week SetUp'!$C$10</f>
        <v>0</v>
      </c>
      <c r="D4" s="89"/>
      <c r="E4" s="89"/>
      <c r="F4" s="88">
        <f>'Week SetUp'!$D$10</f>
        <v>0</v>
      </c>
      <c r="G4" s="114">
        <f>'Week SetUp'!$A$12</f>
        <v>0</v>
      </c>
      <c r="H4" s="89"/>
      <c r="I4" s="161"/>
      <c r="J4" s="76">
        <f>'Week SetUp'!$E$10</f>
        <v>0</v>
      </c>
      <c r="K4" s="353"/>
      <c r="L4" s="116"/>
      <c r="M4" s="116"/>
      <c r="N4" s="116"/>
      <c r="O4" s="90"/>
      <c r="P4" s="90"/>
      <c r="Q4" s="90"/>
      <c r="R4" s="117"/>
    </row>
    <row r="5" spans="1:18" s="2" customFormat="1">
      <c r="A5" s="118"/>
      <c r="B5" s="63"/>
      <c r="C5" s="61" t="s">
        <v>25</v>
      </c>
      <c r="D5" s="61" t="s">
        <v>16</v>
      </c>
      <c r="E5" s="61"/>
      <c r="F5" s="63" t="s">
        <v>26</v>
      </c>
      <c r="G5" s="61" t="s">
        <v>27</v>
      </c>
      <c r="H5" s="61"/>
      <c r="I5" s="96"/>
      <c r="J5" s="96"/>
      <c r="K5" s="354"/>
      <c r="L5" s="121"/>
      <c r="M5" s="121"/>
      <c r="N5" s="123"/>
      <c r="O5" s="122"/>
      <c r="P5" s="122"/>
      <c r="Q5" s="122"/>
      <c r="R5" s="124"/>
    </row>
    <row r="6" spans="1:18" s="125" customFormat="1" ht="16.5" thickBot="1">
      <c r="A6" s="126" t="s">
        <v>28</v>
      </c>
      <c r="B6" s="127"/>
      <c r="C6" s="128"/>
      <c r="D6" s="129"/>
      <c r="E6" s="129"/>
      <c r="F6" s="128"/>
      <c r="G6" s="128"/>
      <c r="H6" s="130"/>
      <c r="I6" s="130"/>
      <c r="J6" s="130"/>
      <c r="K6" s="131"/>
      <c r="L6" s="130"/>
      <c r="M6" s="130"/>
      <c r="N6" s="132"/>
      <c r="O6" s="130"/>
      <c r="P6" s="130"/>
      <c r="Q6" s="130"/>
      <c r="R6" s="133"/>
    </row>
    <row r="7" spans="1:18" ht="30.75" customHeight="1" thickBot="1">
      <c r="A7" s="134" t="s">
        <v>20</v>
      </c>
      <c r="B7" s="135" t="s">
        <v>13</v>
      </c>
      <c r="C7" s="135" t="s">
        <v>14</v>
      </c>
      <c r="D7" s="135" t="s">
        <v>21</v>
      </c>
      <c r="E7" s="135" t="s">
        <v>22</v>
      </c>
      <c r="F7" s="135" t="s">
        <v>29</v>
      </c>
      <c r="G7" s="136" t="s">
        <v>30</v>
      </c>
      <c r="H7" s="137" t="s">
        <v>250</v>
      </c>
      <c r="I7" s="137" t="s">
        <v>32</v>
      </c>
      <c r="J7" s="137" t="s">
        <v>33</v>
      </c>
      <c r="K7" s="355" t="s">
        <v>19</v>
      </c>
      <c r="L7" s="138"/>
      <c r="M7" s="139"/>
      <c r="N7" s="140"/>
      <c r="O7" s="139"/>
      <c r="P7" s="135" t="s">
        <v>34</v>
      </c>
      <c r="Q7" s="141" t="s">
        <v>35</v>
      </c>
      <c r="R7" s="136" t="s">
        <v>36</v>
      </c>
    </row>
    <row r="8" spans="1:18" s="12" customFormat="1" ht="18.95" customHeight="1">
      <c r="A8" s="142">
        <v>1</v>
      </c>
      <c r="B8" s="100"/>
      <c r="C8" s="100"/>
      <c r="D8" s="101"/>
      <c r="E8" s="143"/>
      <c r="F8" s="101"/>
      <c r="G8" s="144"/>
      <c r="H8" s="101"/>
      <c r="I8" s="101"/>
      <c r="J8" s="101"/>
      <c r="K8" s="102"/>
      <c r="L8" s="145"/>
      <c r="M8" s="101"/>
      <c r="N8" s="145"/>
      <c r="O8" s="101"/>
      <c r="P8" s="101"/>
      <c r="Q8" s="102"/>
      <c r="R8" s="102"/>
    </row>
    <row r="9" spans="1:18" s="12" customFormat="1" ht="18.95" customHeight="1">
      <c r="A9" s="142">
        <v>2</v>
      </c>
      <c r="B9" s="100"/>
      <c r="C9" s="100"/>
      <c r="D9" s="101"/>
      <c r="E9" s="143"/>
      <c r="F9" s="101"/>
      <c r="G9" s="144"/>
      <c r="H9" s="101"/>
      <c r="I9" s="101"/>
      <c r="J9" s="101"/>
      <c r="K9" s="102"/>
      <c r="L9" s="145"/>
      <c r="M9" s="101"/>
      <c r="N9" s="145"/>
      <c r="O9" s="101"/>
      <c r="P9" s="101"/>
      <c r="Q9" s="102"/>
      <c r="R9" s="102"/>
    </row>
    <row r="10" spans="1:18" s="12" customFormat="1" ht="18.95" customHeight="1">
      <c r="A10" s="142">
        <v>3</v>
      </c>
      <c r="B10" s="100"/>
      <c r="C10" s="100"/>
      <c r="D10" s="101"/>
      <c r="E10" s="143"/>
      <c r="F10" s="101"/>
      <c r="G10" s="144"/>
      <c r="H10" s="101"/>
      <c r="I10" s="101"/>
      <c r="J10" s="101"/>
      <c r="K10" s="102"/>
      <c r="L10" s="145"/>
      <c r="M10" s="101"/>
      <c r="N10" s="145"/>
      <c r="O10" s="101"/>
      <c r="P10" s="101"/>
      <c r="Q10" s="102"/>
      <c r="R10" s="102"/>
    </row>
    <row r="11" spans="1:18" s="12" customFormat="1" ht="18.95" customHeight="1">
      <c r="A11" s="142">
        <v>4</v>
      </c>
      <c r="B11" s="100"/>
      <c r="C11" s="100"/>
      <c r="D11" s="101"/>
      <c r="E11" s="143"/>
      <c r="F11" s="101"/>
      <c r="G11" s="144"/>
      <c r="H11" s="101"/>
      <c r="I11" s="101"/>
      <c r="J11" s="101"/>
      <c r="K11" s="102"/>
      <c r="L11" s="145"/>
      <c r="M11" s="101"/>
      <c r="N11" s="145"/>
      <c r="O11" s="101"/>
      <c r="P11" s="101"/>
      <c r="Q11" s="102"/>
      <c r="R11" s="102"/>
    </row>
    <row r="12" spans="1:18" s="12" customFormat="1" ht="18.95" customHeight="1">
      <c r="A12" s="142">
        <v>5</v>
      </c>
      <c r="B12" s="100"/>
      <c r="C12" s="100"/>
      <c r="D12" s="101"/>
      <c r="E12" s="143"/>
      <c r="F12" s="101"/>
      <c r="G12" s="144"/>
      <c r="H12" s="101"/>
      <c r="I12" s="101"/>
      <c r="J12" s="101"/>
      <c r="K12" s="102"/>
      <c r="L12" s="145"/>
      <c r="M12" s="101"/>
      <c r="N12" s="145"/>
      <c r="O12" s="101"/>
      <c r="P12" s="101"/>
      <c r="Q12" s="102"/>
      <c r="R12" s="102"/>
    </row>
    <row r="13" spans="1:18" s="12" customFormat="1" ht="18.95" customHeight="1">
      <c r="A13" s="142">
        <v>6</v>
      </c>
      <c r="B13" s="100"/>
      <c r="C13" s="100"/>
      <c r="D13" s="101"/>
      <c r="E13" s="143"/>
      <c r="F13" s="101"/>
      <c r="G13" s="144"/>
      <c r="H13" s="101"/>
      <c r="I13" s="101"/>
      <c r="J13" s="101"/>
      <c r="K13" s="102"/>
      <c r="L13" s="145"/>
      <c r="M13" s="101"/>
      <c r="N13" s="145"/>
      <c r="O13" s="101"/>
      <c r="P13" s="101"/>
      <c r="Q13" s="102"/>
      <c r="R13" s="102"/>
    </row>
    <row r="14" spans="1:18" s="12" customFormat="1" ht="18.95" customHeight="1">
      <c r="A14" s="142">
        <v>7</v>
      </c>
      <c r="B14" s="100"/>
      <c r="C14" s="100"/>
      <c r="D14" s="101"/>
      <c r="E14" s="143"/>
      <c r="F14" s="101"/>
      <c r="G14" s="144"/>
      <c r="H14" s="101"/>
      <c r="I14" s="101"/>
      <c r="J14" s="101"/>
      <c r="K14" s="102"/>
      <c r="L14" s="145"/>
      <c r="M14" s="101"/>
      <c r="N14" s="145"/>
      <c r="O14" s="101"/>
      <c r="P14" s="101"/>
      <c r="Q14" s="102"/>
      <c r="R14" s="102"/>
    </row>
    <row r="15" spans="1:18" s="12" customFormat="1" ht="18.95" customHeight="1">
      <c r="A15" s="142">
        <v>8</v>
      </c>
      <c r="B15" s="100"/>
      <c r="C15" s="100"/>
      <c r="D15" s="101"/>
      <c r="E15" s="143"/>
      <c r="F15" s="101"/>
      <c r="G15" s="144"/>
      <c r="H15" s="101"/>
      <c r="I15" s="101"/>
      <c r="J15" s="101"/>
      <c r="K15" s="102"/>
      <c r="L15" s="145"/>
      <c r="M15" s="101"/>
      <c r="N15" s="145"/>
      <c r="O15" s="101"/>
      <c r="P15" s="101"/>
      <c r="Q15" s="102"/>
      <c r="R15" s="102"/>
    </row>
    <row r="16" spans="1:18" s="12" customFormat="1" ht="18.95" customHeight="1">
      <c r="A16" s="142">
        <v>9</v>
      </c>
      <c r="B16" s="100"/>
      <c r="C16" s="100"/>
      <c r="D16" s="101"/>
      <c r="E16" s="143"/>
      <c r="F16" s="101"/>
      <c r="G16" s="144"/>
      <c r="H16" s="101"/>
      <c r="I16" s="101"/>
      <c r="J16" s="101"/>
      <c r="K16" s="102"/>
      <c r="L16" s="145"/>
      <c r="M16" s="101"/>
      <c r="N16" s="145"/>
      <c r="O16" s="101"/>
      <c r="P16" s="101"/>
      <c r="Q16" s="102"/>
      <c r="R16" s="102"/>
    </row>
    <row r="17" spans="1:18" s="12" customFormat="1" ht="18.95" customHeight="1">
      <c r="A17" s="142">
        <v>10</v>
      </c>
      <c r="B17" s="100"/>
      <c r="C17" s="100"/>
      <c r="D17" s="101"/>
      <c r="E17" s="143"/>
      <c r="F17" s="101"/>
      <c r="G17" s="144"/>
      <c r="H17" s="101"/>
      <c r="I17" s="101"/>
      <c r="J17" s="101"/>
      <c r="K17" s="102"/>
      <c r="L17" s="145"/>
      <c r="M17" s="101"/>
      <c r="N17" s="145"/>
      <c r="O17" s="101"/>
      <c r="P17" s="101"/>
      <c r="Q17" s="102"/>
      <c r="R17" s="102"/>
    </row>
    <row r="18" spans="1:18" s="12" customFormat="1" ht="18.95" customHeight="1">
      <c r="A18" s="142">
        <v>11</v>
      </c>
      <c r="B18" s="100"/>
      <c r="C18" s="100"/>
      <c r="D18" s="101"/>
      <c r="E18" s="143"/>
      <c r="F18" s="101"/>
      <c r="G18" s="144"/>
      <c r="H18" s="101"/>
      <c r="I18" s="101"/>
      <c r="J18" s="101"/>
      <c r="K18" s="102"/>
      <c r="L18" s="145"/>
      <c r="M18" s="101"/>
      <c r="N18" s="145"/>
      <c r="O18" s="101"/>
      <c r="P18" s="101"/>
      <c r="Q18" s="102"/>
      <c r="R18" s="102"/>
    </row>
    <row r="19" spans="1:18" s="12" customFormat="1" ht="18.95" customHeight="1">
      <c r="A19" s="142">
        <v>12</v>
      </c>
      <c r="B19" s="100"/>
      <c r="C19" s="100"/>
      <c r="D19" s="101"/>
      <c r="E19" s="143"/>
      <c r="F19" s="101"/>
      <c r="G19" s="144"/>
      <c r="H19" s="101"/>
      <c r="I19" s="101"/>
      <c r="J19" s="101"/>
      <c r="K19" s="102"/>
      <c r="L19" s="145"/>
      <c r="M19" s="101"/>
      <c r="N19" s="145"/>
      <c r="O19" s="101"/>
      <c r="P19" s="101"/>
      <c r="Q19" s="102"/>
      <c r="R19" s="102"/>
    </row>
    <row r="20" spans="1:18" s="12" customFormat="1" ht="18.95" customHeight="1">
      <c r="A20" s="142">
        <v>13</v>
      </c>
      <c r="B20" s="100"/>
      <c r="C20" s="100"/>
      <c r="D20" s="101"/>
      <c r="E20" s="143"/>
      <c r="F20" s="101"/>
      <c r="G20" s="144"/>
      <c r="H20" s="101"/>
      <c r="I20" s="101"/>
      <c r="J20" s="101"/>
      <c r="K20" s="102"/>
      <c r="L20" s="145"/>
      <c r="M20" s="101"/>
      <c r="N20" s="145"/>
      <c r="O20" s="101"/>
      <c r="P20" s="101"/>
      <c r="Q20" s="102"/>
      <c r="R20" s="102"/>
    </row>
    <row r="21" spans="1:18" s="12" customFormat="1" ht="18.95" customHeight="1">
      <c r="A21" s="142">
        <v>14</v>
      </c>
      <c r="B21" s="100"/>
      <c r="C21" s="100"/>
      <c r="D21" s="101"/>
      <c r="E21" s="143"/>
      <c r="F21" s="101"/>
      <c r="G21" s="144"/>
      <c r="H21" s="101"/>
      <c r="I21" s="101"/>
      <c r="J21" s="101"/>
      <c r="K21" s="102"/>
      <c r="L21" s="145"/>
      <c r="M21" s="101"/>
      <c r="N21" s="145"/>
      <c r="O21" s="101"/>
      <c r="P21" s="101"/>
      <c r="Q21" s="102"/>
      <c r="R21" s="102"/>
    </row>
    <row r="22" spans="1:18" s="12" customFormat="1" ht="18.95" customHeight="1">
      <c r="A22" s="142">
        <v>15</v>
      </c>
      <c r="B22" s="100"/>
      <c r="C22" s="100"/>
      <c r="D22" s="101"/>
      <c r="E22" s="143"/>
      <c r="F22" s="101"/>
      <c r="G22" s="144"/>
      <c r="H22" s="101"/>
      <c r="I22" s="101"/>
      <c r="J22" s="101"/>
      <c r="K22" s="102"/>
      <c r="L22" s="145"/>
      <c r="M22" s="101"/>
      <c r="N22" s="145"/>
      <c r="O22" s="101"/>
      <c r="P22" s="101"/>
      <c r="Q22" s="102"/>
      <c r="R22" s="102"/>
    </row>
    <row r="23" spans="1:18" s="12" customFormat="1" ht="18.95" customHeight="1">
      <c r="A23" s="142">
        <v>16</v>
      </c>
      <c r="B23" s="100"/>
      <c r="C23" s="100"/>
      <c r="D23" s="101"/>
      <c r="E23" s="143"/>
      <c r="F23" s="101"/>
      <c r="G23" s="144"/>
      <c r="H23" s="101"/>
      <c r="I23" s="101"/>
      <c r="J23" s="101"/>
      <c r="K23" s="102"/>
      <c r="L23" s="145"/>
      <c r="M23" s="101"/>
      <c r="N23" s="145"/>
      <c r="O23" s="101"/>
      <c r="P23" s="101"/>
      <c r="Q23" s="102"/>
      <c r="R23" s="102"/>
    </row>
    <row r="24" spans="1:18" s="12" customFormat="1" ht="18.95" customHeight="1">
      <c r="A24" s="142">
        <v>17</v>
      </c>
      <c r="B24" s="100"/>
      <c r="C24" s="100"/>
      <c r="D24" s="101"/>
      <c r="E24" s="143"/>
      <c r="F24" s="101"/>
      <c r="G24" s="144"/>
      <c r="H24" s="101"/>
      <c r="I24" s="101"/>
      <c r="J24" s="101"/>
      <c r="K24" s="102"/>
      <c r="L24" s="145"/>
      <c r="M24" s="101"/>
      <c r="N24" s="145"/>
      <c r="O24" s="101"/>
      <c r="P24" s="101"/>
      <c r="Q24" s="102"/>
      <c r="R24" s="102"/>
    </row>
    <row r="25" spans="1:18" s="12" customFormat="1" ht="18.95" customHeight="1">
      <c r="A25" s="142">
        <v>18</v>
      </c>
      <c r="B25" s="100"/>
      <c r="C25" s="100"/>
      <c r="D25" s="101"/>
      <c r="E25" s="143"/>
      <c r="F25" s="101"/>
      <c r="G25" s="144"/>
      <c r="H25" s="101"/>
      <c r="I25" s="101"/>
      <c r="J25" s="101"/>
      <c r="K25" s="102"/>
      <c r="L25" s="145"/>
      <c r="M25" s="101"/>
      <c r="N25" s="145"/>
      <c r="O25" s="101"/>
      <c r="P25" s="101"/>
      <c r="Q25" s="102"/>
      <c r="R25" s="102"/>
    </row>
    <row r="26" spans="1:18" s="12" customFormat="1" ht="18.95" customHeight="1">
      <c r="A26" s="142">
        <v>19</v>
      </c>
      <c r="B26" s="100"/>
      <c r="C26" s="100"/>
      <c r="D26" s="101"/>
      <c r="E26" s="143"/>
      <c r="F26" s="101"/>
      <c r="G26" s="144"/>
      <c r="H26" s="101"/>
      <c r="I26" s="101"/>
      <c r="J26" s="101"/>
      <c r="K26" s="102"/>
      <c r="L26" s="145"/>
      <c r="M26" s="101"/>
      <c r="N26" s="145"/>
      <c r="O26" s="101"/>
      <c r="P26" s="101"/>
      <c r="Q26" s="102"/>
      <c r="R26" s="102"/>
    </row>
    <row r="27" spans="1:18" s="12" customFormat="1" ht="18.95" customHeight="1">
      <c r="A27" s="142">
        <v>20</v>
      </c>
      <c r="B27" s="100"/>
      <c r="C27" s="100"/>
      <c r="D27" s="101"/>
      <c r="E27" s="143"/>
      <c r="F27" s="101"/>
      <c r="G27" s="144"/>
      <c r="H27" s="101"/>
      <c r="I27" s="101"/>
      <c r="J27" s="101"/>
      <c r="K27" s="102"/>
      <c r="L27" s="145"/>
      <c r="M27" s="101"/>
      <c r="N27" s="145"/>
      <c r="O27" s="101"/>
      <c r="P27" s="101"/>
      <c r="Q27" s="102"/>
      <c r="R27" s="102"/>
    </row>
    <row r="28" spans="1:18" s="12" customFormat="1" ht="18.95" customHeight="1">
      <c r="A28" s="142">
        <v>21</v>
      </c>
      <c r="B28" s="100"/>
      <c r="C28" s="100"/>
      <c r="D28" s="101"/>
      <c r="E28" s="143"/>
      <c r="F28" s="101"/>
      <c r="G28" s="144"/>
      <c r="H28" s="101"/>
      <c r="I28" s="101"/>
      <c r="J28" s="101"/>
      <c r="K28" s="102"/>
      <c r="L28" s="145"/>
      <c r="M28" s="101"/>
      <c r="N28" s="145"/>
      <c r="O28" s="101"/>
      <c r="P28" s="101"/>
      <c r="Q28" s="102"/>
      <c r="R28" s="102"/>
    </row>
    <row r="29" spans="1:18" s="12" customFormat="1" ht="18.95" customHeight="1">
      <c r="A29" s="142">
        <v>22</v>
      </c>
      <c r="B29" s="100"/>
      <c r="C29" s="100"/>
      <c r="D29" s="101"/>
      <c r="E29" s="143"/>
      <c r="F29" s="101"/>
      <c r="G29" s="144"/>
      <c r="H29" s="101"/>
      <c r="I29" s="101"/>
      <c r="J29" s="101"/>
      <c r="K29" s="102"/>
      <c r="L29" s="145"/>
      <c r="M29" s="101"/>
      <c r="N29" s="145"/>
      <c r="O29" s="101"/>
      <c r="P29" s="101"/>
      <c r="Q29" s="102"/>
      <c r="R29" s="102"/>
    </row>
    <row r="30" spans="1:18" s="12" customFormat="1" ht="18.95" customHeight="1">
      <c r="A30" s="142">
        <v>23</v>
      </c>
      <c r="B30" s="100"/>
      <c r="C30" s="100"/>
      <c r="D30" s="101"/>
      <c r="E30" s="143"/>
      <c r="F30" s="101"/>
      <c r="G30" s="144"/>
      <c r="H30" s="101"/>
      <c r="I30" s="101"/>
      <c r="J30" s="101"/>
      <c r="K30" s="102"/>
      <c r="L30" s="145"/>
      <c r="M30" s="101"/>
      <c r="N30" s="145"/>
      <c r="O30" s="101"/>
      <c r="P30" s="101"/>
      <c r="Q30" s="102"/>
      <c r="R30" s="102"/>
    </row>
    <row r="31" spans="1:18" s="12" customFormat="1" ht="18.95" customHeight="1">
      <c r="A31" s="142">
        <v>24</v>
      </c>
      <c r="B31" s="100"/>
      <c r="C31" s="100"/>
      <c r="D31" s="101"/>
      <c r="E31" s="143"/>
      <c r="F31" s="101"/>
      <c r="G31" s="144"/>
      <c r="H31" s="101"/>
      <c r="I31" s="101"/>
      <c r="J31" s="101"/>
      <c r="K31" s="102"/>
      <c r="L31" s="145"/>
      <c r="M31" s="101"/>
      <c r="N31" s="145"/>
      <c r="O31" s="101"/>
      <c r="P31" s="101"/>
      <c r="Q31" s="102"/>
      <c r="R31" s="102"/>
    </row>
    <row r="32" spans="1:18" s="12" customFormat="1" ht="18.95" customHeight="1">
      <c r="A32" s="142">
        <v>25</v>
      </c>
      <c r="B32" s="100"/>
      <c r="C32" s="100"/>
      <c r="D32" s="101"/>
      <c r="E32" s="143"/>
      <c r="F32" s="101"/>
      <c r="G32" s="144"/>
      <c r="H32" s="101"/>
      <c r="I32" s="101"/>
      <c r="J32" s="101"/>
      <c r="K32" s="102"/>
      <c r="L32" s="145"/>
      <c r="M32" s="101"/>
      <c r="N32" s="145"/>
      <c r="O32" s="101"/>
      <c r="P32" s="101"/>
      <c r="Q32" s="102"/>
      <c r="R32" s="102"/>
    </row>
    <row r="33" spans="1:18" s="12" customFormat="1" ht="18.95" customHeight="1">
      <c r="A33" s="142">
        <v>26</v>
      </c>
      <c r="B33" s="100"/>
      <c r="C33" s="100"/>
      <c r="D33" s="101"/>
      <c r="E33" s="143"/>
      <c r="F33" s="101"/>
      <c r="G33" s="144"/>
      <c r="H33" s="101"/>
      <c r="I33" s="101"/>
      <c r="J33" s="101"/>
      <c r="K33" s="102"/>
      <c r="L33" s="145"/>
      <c r="M33" s="101"/>
      <c r="N33" s="145"/>
      <c r="O33" s="101"/>
      <c r="P33" s="101"/>
      <c r="Q33" s="102"/>
      <c r="R33" s="102"/>
    </row>
    <row r="34" spans="1:18" s="12" customFormat="1" ht="18.95" customHeight="1">
      <c r="A34" s="142">
        <v>27</v>
      </c>
      <c r="B34" s="100"/>
      <c r="C34" s="100"/>
      <c r="D34" s="101"/>
      <c r="E34" s="143"/>
      <c r="F34" s="101"/>
      <c r="G34" s="144"/>
      <c r="H34" s="101"/>
      <c r="I34" s="101"/>
      <c r="J34" s="101"/>
      <c r="K34" s="102"/>
      <c r="L34" s="145"/>
      <c r="M34" s="101"/>
      <c r="N34" s="145"/>
      <c r="O34" s="101"/>
      <c r="P34" s="101"/>
      <c r="Q34" s="102"/>
      <c r="R34" s="102"/>
    </row>
    <row r="35" spans="1:18" s="12" customFormat="1" ht="18.95" customHeight="1">
      <c r="A35" s="142">
        <v>28</v>
      </c>
      <c r="B35" s="100"/>
      <c r="C35" s="100"/>
      <c r="D35" s="101"/>
      <c r="E35" s="143"/>
      <c r="F35" s="101"/>
      <c r="G35" s="144"/>
      <c r="H35" s="101"/>
      <c r="I35" s="101"/>
      <c r="J35" s="101"/>
      <c r="K35" s="102"/>
      <c r="L35" s="145"/>
      <c r="M35" s="101"/>
      <c r="N35" s="145"/>
      <c r="O35" s="101"/>
      <c r="P35" s="101"/>
      <c r="Q35" s="102"/>
      <c r="R35" s="102"/>
    </row>
    <row r="36" spans="1:18" s="12" customFormat="1" ht="18.95" customHeight="1">
      <c r="A36" s="142">
        <v>29</v>
      </c>
      <c r="B36" s="100"/>
      <c r="C36" s="100"/>
      <c r="D36" s="101"/>
      <c r="E36" s="143"/>
      <c r="F36" s="101"/>
      <c r="G36" s="144"/>
      <c r="H36" s="101"/>
      <c r="I36" s="101"/>
      <c r="J36" s="101"/>
      <c r="K36" s="102"/>
      <c r="L36" s="145"/>
      <c r="M36" s="101"/>
      <c r="N36" s="145"/>
      <c r="O36" s="101"/>
      <c r="P36" s="101"/>
      <c r="Q36" s="102"/>
      <c r="R36" s="102"/>
    </row>
    <row r="37" spans="1:18" s="12" customFormat="1" ht="18.95" customHeight="1">
      <c r="A37" s="142">
        <v>30</v>
      </c>
      <c r="B37" s="100"/>
      <c r="C37" s="100"/>
      <c r="D37" s="101"/>
      <c r="E37" s="143"/>
      <c r="F37" s="101"/>
      <c r="G37" s="144"/>
      <c r="H37" s="101"/>
      <c r="I37" s="101"/>
      <c r="J37" s="101"/>
      <c r="K37" s="102"/>
      <c r="L37" s="145"/>
      <c r="M37" s="101"/>
      <c r="N37" s="145"/>
      <c r="O37" s="101"/>
      <c r="P37" s="101"/>
      <c r="Q37" s="102"/>
      <c r="R37" s="102"/>
    </row>
    <row r="38" spans="1:18" s="12" customFormat="1" ht="18.95" customHeight="1">
      <c r="A38" s="142">
        <v>31</v>
      </c>
      <c r="B38" s="100"/>
      <c r="C38" s="100"/>
      <c r="D38" s="101"/>
      <c r="E38" s="143"/>
      <c r="F38" s="101"/>
      <c r="G38" s="144"/>
      <c r="H38" s="101"/>
      <c r="I38" s="101"/>
      <c r="J38" s="101"/>
      <c r="K38" s="102"/>
      <c r="L38" s="145"/>
      <c r="M38" s="101"/>
      <c r="N38" s="145"/>
      <c r="O38" s="101"/>
      <c r="P38" s="101"/>
      <c r="Q38" s="102"/>
      <c r="R38" s="102"/>
    </row>
    <row r="39" spans="1:18" s="12" customFormat="1" ht="18.95" customHeight="1">
      <c r="A39" s="142">
        <v>32</v>
      </c>
      <c r="B39" s="100"/>
      <c r="C39" s="100"/>
      <c r="D39" s="101"/>
      <c r="E39" s="143"/>
      <c r="F39" s="101"/>
      <c r="G39" s="144"/>
      <c r="H39" s="101"/>
      <c r="I39" s="101"/>
      <c r="J39" s="101"/>
      <c r="K39" s="102"/>
      <c r="L39" s="145"/>
      <c r="M39" s="101"/>
      <c r="N39" s="145"/>
      <c r="O39" s="101"/>
      <c r="P39" s="101"/>
      <c r="Q39" s="102"/>
      <c r="R39" s="102"/>
    </row>
    <row r="40" spans="1:18" s="12" customFormat="1" ht="18.95" customHeight="1">
      <c r="A40" s="142">
        <v>33</v>
      </c>
      <c r="B40" s="100"/>
      <c r="C40" s="100"/>
      <c r="D40" s="101"/>
      <c r="E40" s="143"/>
      <c r="F40" s="101"/>
      <c r="G40" s="144"/>
      <c r="H40" s="101"/>
      <c r="I40" s="101"/>
      <c r="J40" s="101"/>
      <c r="K40" s="102"/>
      <c r="L40" s="145"/>
      <c r="M40" s="101"/>
      <c r="N40" s="145"/>
      <c r="O40" s="101"/>
      <c r="P40" s="101"/>
      <c r="Q40" s="102"/>
      <c r="R40" s="102"/>
    </row>
    <row r="41" spans="1:18" s="12" customFormat="1" ht="18.95" customHeight="1">
      <c r="A41" s="142">
        <v>34</v>
      </c>
      <c r="B41" s="100"/>
      <c r="C41" s="100"/>
      <c r="D41" s="101"/>
      <c r="E41" s="143"/>
      <c r="F41" s="101"/>
      <c r="G41" s="144"/>
      <c r="H41" s="101"/>
      <c r="I41" s="101"/>
      <c r="J41" s="101"/>
      <c r="K41" s="102"/>
      <c r="L41" s="145"/>
      <c r="M41" s="101"/>
      <c r="N41" s="145"/>
      <c r="O41" s="101"/>
      <c r="P41" s="101"/>
      <c r="Q41" s="102"/>
      <c r="R41" s="102"/>
    </row>
    <row r="42" spans="1:18" s="12" customFormat="1" ht="18.95" customHeight="1">
      <c r="A42" s="142">
        <v>35</v>
      </c>
      <c r="B42" s="100"/>
      <c r="C42" s="100"/>
      <c r="D42" s="101"/>
      <c r="E42" s="143"/>
      <c r="F42" s="101"/>
      <c r="G42" s="144"/>
      <c r="H42" s="101"/>
      <c r="I42" s="101"/>
      <c r="J42" s="101"/>
      <c r="K42" s="102"/>
      <c r="L42" s="145"/>
      <c r="M42" s="101"/>
      <c r="N42" s="145"/>
      <c r="O42" s="101"/>
      <c r="P42" s="101"/>
      <c r="Q42" s="102"/>
      <c r="R42" s="102"/>
    </row>
    <row r="43" spans="1:18" s="12" customFormat="1" ht="18.95" customHeight="1">
      <c r="A43" s="142">
        <v>36</v>
      </c>
      <c r="B43" s="100"/>
      <c r="C43" s="100"/>
      <c r="D43" s="101"/>
      <c r="E43" s="143"/>
      <c r="F43" s="101"/>
      <c r="G43" s="144"/>
      <c r="H43" s="101"/>
      <c r="I43" s="101"/>
      <c r="J43" s="101"/>
      <c r="K43" s="102"/>
      <c r="L43" s="145"/>
      <c r="M43" s="101"/>
      <c r="N43" s="145"/>
      <c r="O43" s="101"/>
      <c r="P43" s="101"/>
      <c r="Q43" s="102"/>
      <c r="R43" s="102"/>
    </row>
    <row r="44" spans="1:18" s="12" customFormat="1" ht="18.95" customHeight="1">
      <c r="A44" s="142">
        <v>37</v>
      </c>
      <c r="B44" s="100"/>
      <c r="C44" s="100"/>
      <c r="D44" s="101"/>
      <c r="E44" s="143"/>
      <c r="F44" s="101"/>
      <c r="G44" s="144"/>
      <c r="H44" s="101"/>
      <c r="I44" s="101"/>
      <c r="J44" s="101"/>
      <c r="K44" s="102"/>
      <c r="L44" s="145"/>
      <c r="M44" s="101"/>
      <c r="N44" s="145"/>
      <c r="O44" s="101"/>
      <c r="P44" s="101"/>
      <c r="Q44" s="102"/>
      <c r="R44" s="102"/>
    </row>
    <row r="45" spans="1:18" s="12" customFormat="1" ht="18.95" customHeight="1">
      <c r="A45" s="142">
        <v>38</v>
      </c>
      <c r="B45" s="100"/>
      <c r="C45" s="100"/>
      <c r="D45" s="101"/>
      <c r="E45" s="143"/>
      <c r="F45" s="101"/>
      <c r="G45" s="144"/>
      <c r="H45" s="101"/>
      <c r="I45" s="101"/>
      <c r="J45" s="101"/>
      <c r="K45" s="102"/>
      <c r="L45" s="145"/>
      <c r="M45" s="101"/>
      <c r="N45" s="145"/>
      <c r="O45" s="101"/>
      <c r="P45" s="101"/>
      <c r="Q45" s="102"/>
      <c r="R45" s="102"/>
    </row>
    <row r="46" spans="1:18" s="12" customFormat="1" ht="18.95" customHeight="1">
      <c r="A46" s="142">
        <v>39</v>
      </c>
      <c r="B46" s="100"/>
      <c r="C46" s="100"/>
      <c r="D46" s="101"/>
      <c r="E46" s="143"/>
      <c r="F46" s="101"/>
      <c r="G46" s="144"/>
      <c r="H46" s="101"/>
      <c r="I46" s="101"/>
      <c r="J46" s="101"/>
      <c r="K46" s="102"/>
      <c r="L46" s="145"/>
      <c r="M46" s="101"/>
      <c r="N46" s="145"/>
      <c r="O46" s="101"/>
      <c r="P46" s="101"/>
      <c r="Q46" s="102"/>
      <c r="R46" s="102"/>
    </row>
    <row r="47" spans="1:18" s="12" customFormat="1" ht="18.95" customHeight="1">
      <c r="A47" s="142">
        <v>40</v>
      </c>
      <c r="B47" s="100"/>
      <c r="C47" s="100"/>
      <c r="D47" s="101"/>
      <c r="E47" s="143"/>
      <c r="F47" s="101"/>
      <c r="G47" s="144"/>
      <c r="H47" s="101"/>
      <c r="I47" s="101"/>
      <c r="J47" s="101"/>
      <c r="K47" s="102"/>
      <c r="L47" s="145"/>
      <c r="M47" s="101"/>
      <c r="N47" s="145"/>
      <c r="O47" s="101"/>
      <c r="P47" s="101"/>
      <c r="Q47" s="102"/>
      <c r="R47" s="102"/>
    </row>
    <row r="48" spans="1:18" s="12" customFormat="1" ht="18.95" customHeight="1">
      <c r="A48" s="142">
        <v>41</v>
      </c>
      <c r="B48" s="100"/>
      <c r="C48" s="100"/>
      <c r="D48" s="101"/>
      <c r="E48" s="143"/>
      <c r="F48" s="101"/>
      <c r="G48" s="144"/>
      <c r="H48" s="101"/>
      <c r="I48" s="101"/>
      <c r="J48" s="101"/>
      <c r="K48" s="102"/>
      <c r="L48" s="145"/>
      <c r="M48" s="101"/>
      <c r="N48" s="145"/>
      <c r="O48" s="101"/>
      <c r="P48" s="101"/>
      <c r="Q48" s="102"/>
      <c r="R48" s="102"/>
    </row>
    <row r="49" spans="1:18" s="12" customFormat="1" ht="18.95" customHeight="1">
      <c r="A49" s="142">
        <v>42</v>
      </c>
      <c r="B49" s="100"/>
      <c r="C49" s="100"/>
      <c r="D49" s="101"/>
      <c r="E49" s="143"/>
      <c r="F49" s="101"/>
      <c r="G49" s="144"/>
      <c r="H49" s="101"/>
      <c r="I49" s="101"/>
      <c r="J49" s="101"/>
      <c r="K49" s="102"/>
      <c r="L49" s="145"/>
      <c r="M49" s="101"/>
      <c r="N49" s="145"/>
      <c r="O49" s="101"/>
      <c r="P49" s="101"/>
      <c r="Q49" s="102"/>
      <c r="R49" s="102"/>
    </row>
    <row r="50" spans="1:18" s="12" customFormat="1" ht="18.95" customHeight="1">
      <c r="A50" s="142">
        <v>43</v>
      </c>
      <c r="B50" s="100"/>
      <c r="C50" s="100"/>
      <c r="D50" s="101"/>
      <c r="E50" s="143"/>
      <c r="F50" s="101"/>
      <c r="G50" s="144"/>
      <c r="H50" s="101"/>
      <c r="I50" s="101"/>
      <c r="J50" s="101"/>
      <c r="K50" s="102"/>
      <c r="L50" s="145"/>
      <c r="M50" s="101"/>
      <c r="N50" s="145"/>
      <c r="O50" s="101"/>
      <c r="P50" s="101"/>
      <c r="Q50" s="102"/>
      <c r="R50" s="102"/>
    </row>
    <row r="51" spans="1:18" s="12" customFormat="1" ht="18.95" customHeight="1">
      <c r="A51" s="142">
        <v>44</v>
      </c>
      <c r="B51" s="100"/>
      <c r="C51" s="100"/>
      <c r="D51" s="101"/>
      <c r="E51" s="143"/>
      <c r="F51" s="101"/>
      <c r="G51" s="144"/>
      <c r="H51" s="101"/>
      <c r="I51" s="101"/>
      <c r="J51" s="101"/>
      <c r="K51" s="102"/>
      <c r="L51" s="145"/>
      <c r="M51" s="101"/>
      <c r="N51" s="145"/>
      <c r="O51" s="101"/>
      <c r="P51" s="101"/>
      <c r="Q51" s="102"/>
      <c r="R51" s="102"/>
    </row>
    <row r="52" spans="1:18" s="12" customFormat="1" ht="18.95" customHeight="1">
      <c r="A52" s="142">
        <v>45</v>
      </c>
      <c r="B52" s="100"/>
      <c r="C52" s="100"/>
      <c r="D52" s="101"/>
      <c r="E52" s="143"/>
      <c r="F52" s="101"/>
      <c r="G52" s="144"/>
      <c r="H52" s="101"/>
      <c r="I52" s="101"/>
      <c r="J52" s="101"/>
      <c r="K52" s="102"/>
      <c r="L52" s="145"/>
      <c r="M52" s="101"/>
      <c r="N52" s="145"/>
      <c r="O52" s="101"/>
      <c r="P52" s="101"/>
      <c r="Q52" s="102"/>
      <c r="R52" s="102"/>
    </row>
    <row r="53" spans="1:18" s="12" customFormat="1" ht="18.95" customHeight="1">
      <c r="A53" s="142">
        <v>46</v>
      </c>
      <c r="B53" s="100"/>
      <c r="C53" s="100"/>
      <c r="D53" s="101"/>
      <c r="E53" s="143"/>
      <c r="F53" s="101"/>
      <c r="G53" s="144"/>
      <c r="H53" s="101"/>
      <c r="I53" s="101"/>
      <c r="J53" s="101"/>
      <c r="K53" s="102"/>
      <c r="L53" s="145"/>
      <c r="M53" s="101"/>
      <c r="N53" s="145"/>
      <c r="O53" s="101"/>
      <c r="P53" s="101"/>
      <c r="Q53" s="102"/>
      <c r="R53" s="102"/>
    </row>
    <row r="54" spans="1:18" s="12" customFormat="1" ht="18.95" customHeight="1">
      <c r="A54" s="142">
        <v>47</v>
      </c>
      <c r="B54" s="100"/>
      <c r="C54" s="100"/>
      <c r="D54" s="101"/>
      <c r="E54" s="143"/>
      <c r="F54" s="101"/>
      <c r="G54" s="144"/>
      <c r="H54" s="101"/>
      <c r="I54" s="101"/>
      <c r="J54" s="101"/>
      <c r="K54" s="102"/>
      <c r="L54" s="145"/>
      <c r="M54" s="101"/>
      <c r="N54" s="145"/>
      <c r="O54" s="101"/>
      <c r="P54" s="101"/>
      <c r="Q54" s="102"/>
      <c r="R54" s="102"/>
    </row>
    <row r="55" spans="1:18" s="12" customFormat="1" ht="18.95" customHeight="1">
      <c r="A55" s="142">
        <v>48</v>
      </c>
      <c r="B55" s="100"/>
      <c r="C55" s="100"/>
      <c r="D55" s="101"/>
      <c r="E55" s="143"/>
      <c r="F55" s="101"/>
      <c r="G55" s="144"/>
      <c r="H55" s="101"/>
      <c r="I55" s="101"/>
      <c r="J55" s="101"/>
      <c r="K55" s="102"/>
      <c r="L55" s="145"/>
      <c r="M55" s="101"/>
      <c r="N55" s="145"/>
      <c r="O55" s="101"/>
      <c r="P55" s="101"/>
      <c r="Q55" s="102"/>
      <c r="R55" s="102"/>
    </row>
    <row r="56" spans="1:18" s="12" customFormat="1" ht="18.95" customHeight="1">
      <c r="A56" s="142">
        <v>49</v>
      </c>
      <c r="B56" s="100"/>
      <c r="C56" s="100"/>
      <c r="D56" s="101"/>
      <c r="E56" s="143"/>
      <c r="F56" s="101"/>
      <c r="G56" s="144"/>
      <c r="H56" s="101"/>
      <c r="I56" s="101"/>
      <c r="J56" s="101"/>
      <c r="K56" s="102"/>
      <c r="L56" s="145"/>
      <c r="M56" s="101"/>
      <c r="N56" s="145"/>
      <c r="O56" s="101"/>
      <c r="P56" s="101"/>
      <c r="Q56" s="102"/>
      <c r="R56" s="102"/>
    </row>
    <row r="57" spans="1:18" s="12" customFormat="1" ht="18.95" customHeight="1">
      <c r="A57" s="142">
        <v>50</v>
      </c>
      <c r="B57" s="100"/>
      <c r="C57" s="100"/>
      <c r="D57" s="101"/>
      <c r="E57" s="143"/>
      <c r="F57" s="101"/>
      <c r="G57" s="144"/>
      <c r="H57" s="101"/>
      <c r="I57" s="101"/>
      <c r="J57" s="101"/>
      <c r="K57" s="102"/>
      <c r="L57" s="145"/>
      <c r="M57" s="101"/>
      <c r="N57" s="145"/>
      <c r="O57" s="101"/>
      <c r="P57" s="101"/>
      <c r="Q57" s="102"/>
      <c r="R57" s="102"/>
    </row>
    <row r="58" spans="1:18" s="12" customFormat="1" ht="18.95" customHeight="1">
      <c r="A58" s="142">
        <v>51</v>
      </c>
      <c r="B58" s="100"/>
      <c r="C58" s="100"/>
      <c r="D58" s="101"/>
      <c r="E58" s="143"/>
      <c r="F58" s="101"/>
      <c r="G58" s="144"/>
      <c r="H58" s="101"/>
      <c r="I58" s="101"/>
      <c r="J58" s="101"/>
      <c r="K58" s="102"/>
      <c r="L58" s="145"/>
      <c r="M58" s="101"/>
      <c r="N58" s="145"/>
      <c r="O58" s="101"/>
      <c r="P58" s="101"/>
      <c r="Q58" s="102"/>
      <c r="R58" s="102"/>
    </row>
    <row r="59" spans="1:18" s="12" customFormat="1" ht="18.95" customHeight="1">
      <c r="A59" s="142">
        <v>52</v>
      </c>
      <c r="B59" s="100"/>
      <c r="C59" s="100"/>
      <c r="D59" s="101"/>
      <c r="E59" s="143"/>
      <c r="F59" s="101"/>
      <c r="G59" s="144"/>
      <c r="H59" s="101"/>
      <c r="I59" s="101"/>
      <c r="J59" s="101"/>
      <c r="K59" s="102"/>
      <c r="L59" s="145"/>
      <c r="M59" s="101"/>
      <c r="N59" s="145"/>
      <c r="O59" s="101"/>
      <c r="P59" s="101"/>
      <c r="Q59" s="102"/>
      <c r="R59" s="102"/>
    </row>
    <row r="60" spans="1:18" s="12" customFormat="1" ht="18.95" customHeight="1">
      <c r="A60" s="142">
        <v>53</v>
      </c>
      <c r="B60" s="100"/>
      <c r="C60" s="100"/>
      <c r="D60" s="101"/>
      <c r="E60" s="143"/>
      <c r="F60" s="101"/>
      <c r="G60" s="144"/>
      <c r="H60" s="101"/>
      <c r="I60" s="101"/>
      <c r="J60" s="101"/>
      <c r="K60" s="102"/>
      <c r="L60" s="145"/>
      <c r="M60" s="101"/>
      <c r="N60" s="145"/>
      <c r="O60" s="101"/>
      <c r="P60" s="101"/>
      <c r="Q60" s="102"/>
      <c r="R60" s="102"/>
    </row>
    <row r="61" spans="1:18" s="12" customFormat="1" ht="18.95" customHeight="1">
      <c r="A61" s="142">
        <v>54</v>
      </c>
      <c r="B61" s="100"/>
      <c r="C61" s="100"/>
      <c r="D61" s="101"/>
      <c r="E61" s="143"/>
      <c r="F61" s="101"/>
      <c r="G61" s="144"/>
      <c r="H61" s="101"/>
      <c r="I61" s="101"/>
      <c r="J61" s="101"/>
      <c r="K61" s="102"/>
      <c r="L61" s="145"/>
      <c r="M61" s="101"/>
      <c r="N61" s="145"/>
      <c r="O61" s="101"/>
      <c r="P61" s="101"/>
      <c r="Q61" s="102"/>
      <c r="R61" s="102"/>
    </row>
    <row r="62" spans="1:18" s="12" customFormat="1" ht="18.95" customHeight="1">
      <c r="A62" s="142">
        <v>55</v>
      </c>
      <c r="B62" s="100"/>
      <c r="C62" s="100"/>
      <c r="D62" s="101"/>
      <c r="E62" s="143"/>
      <c r="F62" s="101"/>
      <c r="G62" s="144"/>
      <c r="H62" s="101"/>
      <c r="I62" s="101"/>
      <c r="J62" s="101"/>
      <c r="K62" s="102"/>
      <c r="L62" s="145"/>
      <c r="M62" s="101"/>
      <c r="N62" s="145"/>
      <c r="O62" s="101"/>
      <c r="P62" s="101"/>
      <c r="Q62" s="102"/>
      <c r="R62" s="102"/>
    </row>
    <row r="63" spans="1:18" s="12" customFormat="1" ht="18.95" customHeight="1">
      <c r="A63" s="142">
        <v>56</v>
      </c>
      <c r="B63" s="100"/>
      <c r="C63" s="100"/>
      <c r="D63" s="101"/>
      <c r="E63" s="143"/>
      <c r="F63" s="101"/>
      <c r="G63" s="144"/>
      <c r="H63" s="101"/>
      <c r="I63" s="101"/>
      <c r="J63" s="101"/>
      <c r="K63" s="102"/>
      <c r="L63" s="145"/>
      <c r="M63" s="101"/>
      <c r="N63" s="145"/>
      <c r="O63" s="101"/>
      <c r="P63" s="101"/>
      <c r="Q63" s="102"/>
      <c r="R63" s="102"/>
    </row>
    <row r="64" spans="1:18" s="12" customFormat="1" ht="18.95" customHeight="1">
      <c r="A64" s="142">
        <v>57</v>
      </c>
      <c r="B64" s="100"/>
      <c r="C64" s="100"/>
      <c r="D64" s="101"/>
      <c r="E64" s="143"/>
      <c r="F64" s="101"/>
      <c r="G64" s="144"/>
      <c r="H64" s="101"/>
      <c r="I64" s="101"/>
      <c r="J64" s="101"/>
      <c r="K64" s="102"/>
      <c r="L64" s="145"/>
      <c r="M64" s="101"/>
      <c r="N64" s="145"/>
      <c r="O64" s="101"/>
      <c r="P64" s="101"/>
      <c r="Q64" s="102"/>
      <c r="R64" s="102"/>
    </row>
    <row r="65" spans="1:18" s="12" customFormat="1" ht="18.95" customHeight="1">
      <c r="A65" s="142">
        <v>58</v>
      </c>
      <c r="B65" s="100"/>
      <c r="C65" s="100"/>
      <c r="D65" s="101"/>
      <c r="E65" s="143"/>
      <c r="F65" s="101"/>
      <c r="G65" s="144"/>
      <c r="H65" s="101"/>
      <c r="I65" s="101"/>
      <c r="J65" s="101"/>
      <c r="K65" s="102"/>
      <c r="L65" s="145"/>
      <c r="M65" s="101"/>
      <c r="N65" s="145"/>
      <c r="O65" s="101"/>
      <c r="P65" s="101"/>
      <c r="Q65" s="102"/>
      <c r="R65" s="102"/>
    </row>
    <row r="66" spans="1:18" s="12" customFormat="1" ht="18.95" customHeight="1">
      <c r="A66" s="142">
        <v>59</v>
      </c>
      <c r="B66" s="100"/>
      <c r="C66" s="100"/>
      <c r="D66" s="101"/>
      <c r="E66" s="143"/>
      <c r="F66" s="101"/>
      <c r="G66" s="144"/>
      <c r="H66" s="101"/>
      <c r="I66" s="101"/>
      <c r="J66" s="101"/>
      <c r="K66" s="102"/>
      <c r="L66" s="145"/>
      <c r="M66" s="101"/>
      <c r="N66" s="145"/>
      <c r="O66" s="101"/>
      <c r="P66" s="101"/>
      <c r="Q66" s="102"/>
      <c r="R66" s="102"/>
    </row>
    <row r="67" spans="1:18" s="12" customFormat="1" ht="18.95" customHeight="1">
      <c r="A67" s="142">
        <v>60</v>
      </c>
      <c r="B67" s="100"/>
      <c r="C67" s="100"/>
      <c r="D67" s="101"/>
      <c r="E67" s="143"/>
      <c r="F67" s="101"/>
      <c r="G67" s="144"/>
      <c r="H67" s="101"/>
      <c r="I67" s="101"/>
      <c r="J67" s="101"/>
      <c r="K67" s="102"/>
      <c r="L67" s="145"/>
      <c r="M67" s="101"/>
      <c r="N67" s="145"/>
      <c r="O67" s="101"/>
      <c r="P67" s="101"/>
      <c r="Q67" s="102"/>
      <c r="R67" s="102"/>
    </row>
    <row r="68" spans="1:18" s="12" customFormat="1" ht="18.95" customHeight="1">
      <c r="A68" s="142">
        <v>61</v>
      </c>
      <c r="B68" s="100"/>
      <c r="C68" s="100"/>
      <c r="D68" s="101"/>
      <c r="E68" s="143"/>
      <c r="F68" s="101"/>
      <c r="G68" s="144"/>
      <c r="H68" s="101"/>
      <c r="I68" s="101"/>
      <c r="J68" s="101"/>
      <c r="K68" s="102"/>
      <c r="L68" s="145"/>
      <c r="M68" s="101"/>
      <c r="N68" s="145"/>
      <c r="O68" s="101"/>
      <c r="P68" s="101"/>
      <c r="Q68" s="102"/>
      <c r="R68" s="102"/>
    </row>
    <row r="69" spans="1:18" s="12" customFormat="1" ht="18.95" customHeight="1">
      <c r="A69" s="142">
        <v>62</v>
      </c>
      <c r="B69" s="100"/>
      <c r="C69" s="100"/>
      <c r="D69" s="101"/>
      <c r="E69" s="143"/>
      <c r="F69" s="101"/>
      <c r="G69" s="144"/>
      <c r="H69" s="101"/>
      <c r="I69" s="101"/>
      <c r="J69" s="101"/>
      <c r="K69" s="102"/>
      <c r="L69" s="145"/>
      <c r="M69" s="101"/>
      <c r="N69" s="145"/>
      <c r="O69" s="101"/>
      <c r="P69" s="101"/>
      <c r="Q69" s="102"/>
      <c r="R69" s="102"/>
    </row>
    <row r="70" spans="1:18" s="12" customFormat="1" ht="18.95" customHeight="1">
      <c r="A70" s="142">
        <v>63</v>
      </c>
      <c r="B70" s="100"/>
      <c r="C70" s="100"/>
      <c r="D70" s="101"/>
      <c r="E70" s="143"/>
      <c r="F70" s="101"/>
      <c r="G70" s="144"/>
      <c r="H70" s="101"/>
      <c r="I70" s="101"/>
      <c r="J70" s="101"/>
      <c r="K70" s="102"/>
      <c r="L70" s="145"/>
      <c r="M70" s="101"/>
      <c r="N70" s="145"/>
      <c r="O70" s="101"/>
      <c r="P70" s="101"/>
      <c r="Q70" s="102"/>
      <c r="R70" s="102"/>
    </row>
    <row r="71" spans="1:18" s="12" customFormat="1" ht="18.95" customHeight="1">
      <c r="A71" s="142">
        <v>64</v>
      </c>
      <c r="B71" s="100"/>
      <c r="C71" s="100"/>
      <c r="D71" s="101"/>
      <c r="E71" s="143"/>
      <c r="F71" s="101"/>
      <c r="G71" s="144"/>
      <c r="H71" s="101"/>
      <c r="I71" s="101"/>
      <c r="J71" s="101"/>
      <c r="K71" s="102"/>
      <c r="L71" s="145"/>
      <c r="M71" s="101"/>
      <c r="N71" s="145"/>
      <c r="O71" s="101"/>
      <c r="P71" s="101"/>
      <c r="Q71" s="102"/>
      <c r="R71" s="102"/>
    </row>
    <row r="72" spans="1:18" s="12" customFormat="1" ht="18.95" customHeight="1">
      <c r="A72" s="142">
        <v>65</v>
      </c>
      <c r="B72" s="100"/>
      <c r="C72" s="100"/>
      <c r="D72" s="101"/>
      <c r="E72" s="143"/>
      <c r="F72" s="101"/>
      <c r="G72" s="144"/>
      <c r="H72" s="101"/>
      <c r="I72" s="101"/>
      <c r="J72" s="101"/>
      <c r="K72" s="102"/>
      <c r="L72" s="145"/>
      <c r="M72" s="101"/>
      <c r="N72" s="145"/>
      <c r="O72" s="101"/>
      <c r="P72" s="101"/>
      <c r="Q72" s="102"/>
      <c r="R72" s="102"/>
    </row>
    <row r="73" spans="1:18" s="12" customFormat="1" ht="18.95" customHeight="1">
      <c r="A73" s="142">
        <v>66</v>
      </c>
      <c r="B73" s="100"/>
      <c r="C73" s="100"/>
      <c r="D73" s="101"/>
      <c r="E73" s="143"/>
      <c r="F73" s="101"/>
      <c r="G73" s="144"/>
      <c r="H73" s="101"/>
      <c r="I73" s="101"/>
      <c r="J73" s="101"/>
      <c r="K73" s="102"/>
      <c r="L73" s="145"/>
      <c r="M73" s="101"/>
      <c r="N73" s="145"/>
      <c r="O73" s="101"/>
      <c r="P73" s="101"/>
      <c r="Q73" s="102"/>
      <c r="R73" s="102"/>
    </row>
    <row r="74" spans="1:18" s="12" customFormat="1" ht="18.95" customHeight="1">
      <c r="A74" s="142">
        <v>67</v>
      </c>
      <c r="B74" s="100"/>
      <c r="C74" s="100"/>
      <c r="D74" s="101"/>
      <c r="E74" s="143"/>
      <c r="F74" s="101"/>
      <c r="G74" s="144"/>
      <c r="H74" s="101"/>
      <c r="I74" s="101"/>
      <c r="J74" s="101"/>
      <c r="K74" s="102"/>
      <c r="L74" s="145"/>
      <c r="M74" s="101"/>
      <c r="N74" s="145"/>
      <c r="O74" s="101"/>
      <c r="P74" s="101"/>
      <c r="Q74" s="102"/>
      <c r="R74" s="102"/>
    </row>
    <row r="75" spans="1:18" s="12" customFormat="1" ht="18.95" customHeight="1">
      <c r="A75" s="142">
        <v>68</v>
      </c>
      <c r="B75" s="100"/>
      <c r="C75" s="100"/>
      <c r="D75" s="101"/>
      <c r="E75" s="143"/>
      <c r="F75" s="101"/>
      <c r="G75" s="144"/>
      <c r="H75" s="101"/>
      <c r="I75" s="101"/>
      <c r="J75" s="101"/>
      <c r="K75" s="102"/>
      <c r="L75" s="145"/>
      <c r="M75" s="101"/>
      <c r="N75" s="145"/>
      <c r="O75" s="101"/>
      <c r="P75" s="101"/>
      <c r="Q75" s="102"/>
      <c r="R75" s="102"/>
    </row>
    <row r="76" spans="1:18" s="12" customFormat="1" ht="18.95" customHeight="1">
      <c r="A76" s="142">
        <v>69</v>
      </c>
      <c r="B76" s="100"/>
      <c r="C76" s="100"/>
      <c r="D76" s="101"/>
      <c r="E76" s="143"/>
      <c r="F76" s="101"/>
      <c r="G76" s="144"/>
      <c r="H76" s="101"/>
      <c r="I76" s="101"/>
      <c r="J76" s="101"/>
      <c r="K76" s="102"/>
      <c r="L76" s="145"/>
      <c r="M76" s="101"/>
      <c r="N76" s="145"/>
      <c r="O76" s="101"/>
      <c r="P76" s="101"/>
      <c r="Q76" s="102"/>
      <c r="R76" s="102"/>
    </row>
    <row r="77" spans="1:18" s="12" customFormat="1" ht="18.95" customHeight="1">
      <c r="A77" s="142">
        <v>70</v>
      </c>
      <c r="B77" s="100"/>
      <c r="C77" s="100"/>
      <c r="D77" s="101"/>
      <c r="E77" s="143"/>
      <c r="F77" s="101"/>
      <c r="G77" s="144"/>
      <c r="H77" s="101"/>
      <c r="I77" s="101"/>
      <c r="J77" s="101"/>
      <c r="K77" s="102"/>
      <c r="L77" s="145"/>
      <c r="M77" s="101"/>
      <c r="N77" s="145"/>
      <c r="O77" s="101"/>
      <c r="P77" s="101"/>
      <c r="Q77" s="102"/>
      <c r="R77" s="102"/>
    </row>
    <row r="78" spans="1:18" s="12" customFormat="1" ht="18.95" customHeight="1">
      <c r="A78" s="142">
        <v>71</v>
      </c>
      <c r="B78" s="100"/>
      <c r="C78" s="100"/>
      <c r="D78" s="101"/>
      <c r="E78" s="143"/>
      <c r="F78" s="101"/>
      <c r="G78" s="144"/>
      <c r="H78" s="101"/>
      <c r="I78" s="101"/>
      <c r="J78" s="101"/>
      <c r="K78" s="102"/>
      <c r="L78" s="145"/>
      <c r="M78" s="101"/>
      <c r="N78" s="145"/>
      <c r="O78" s="101"/>
      <c r="P78" s="101"/>
      <c r="Q78" s="102"/>
      <c r="R78" s="102"/>
    </row>
    <row r="79" spans="1:18" s="12" customFormat="1" ht="18.95" customHeight="1">
      <c r="A79" s="142">
        <v>72</v>
      </c>
      <c r="B79" s="100"/>
      <c r="C79" s="100"/>
      <c r="D79" s="101"/>
      <c r="E79" s="143"/>
      <c r="F79" s="101"/>
      <c r="G79" s="144"/>
      <c r="H79" s="101"/>
      <c r="I79" s="101"/>
      <c r="J79" s="101"/>
      <c r="K79" s="102"/>
      <c r="L79" s="145"/>
      <c r="M79" s="101"/>
      <c r="N79" s="145"/>
      <c r="O79" s="101"/>
      <c r="P79" s="101"/>
      <c r="Q79" s="102"/>
      <c r="R79" s="102"/>
    </row>
    <row r="80" spans="1:18" s="12" customFormat="1" ht="18.95" customHeight="1">
      <c r="A80" s="142">
        <v>73</v>
      </c>
      <c r="B80" s="100"/>
      <c r="C80" s="100"/>
      <c r="D80" s="101"/>
      <c r="E80" s="143"/>
      <c r="F80" s="101"/>
      <c r="G80" s="144"/>
      <c r="H80" s="101"/>
      <c r="I80" s="101"/>
      <c r="J80" s="101"/>
      <c r="K80" s="102"/>
      <c r="L80" s="145"/>
      <c r="M80" s="101"/>
      <c r="N80" s="145"/>
      <c r="O80" s="101"/>
      <c r="P80" s="101"/>
      <c r="Q80" s="102"/>
      <c r="R80" s="102"/>
    </row>
    <row r="81" spans="1:18" s="12" customFormat="1" ht="18.95" customHeight="1">
      <c r="A81" s="142">
        <v>74</v>
      </c>
      <c r="B81" s="100"/>
      <c r="C81" s="100"/>
      <c r="D81" s="101"/>
      <c r="E81" s="143"/>
      <c r="F81" s="101"/>
      <c r="G81" s="144"/>
      <c r="H81" s="101"/>
      <c r="I81" s="101"/>
      <c r="J81" s="101"/>
      <c r="K81" s="102"/>
      <c r="L81" s="145"/>
      <c r="M81" s="101"/>
      <c r="N81" s="145"/>
      <c r="O81" s="101"/>
      <c r="P81" s="101"/>
      <c r="Q81" s="102"/>
      <c r="R81" s="102"/>
    </row>
    <row r="82" spans="1:18" s="12" customFormat="1" ht="18.95" customHeight="1">
      <c r="A82" s="142">
        <v>75</v>
      </c>
      <c r="B82" s="100"/>
      <c r="C82" s="100"/>
      <c r="D82" s="101"/>
      <c r="E82" s="143"/>
      <c r="F82" s="101"/>
      <c r="G82" s="144"/>
      <c r="H82" s="101"/>
      <c r="I82" s="101"/>
      <c r="J82" s="101"/>
      <c r="K82" s="102"/>
      <c r="L82" s="145"/>
      <c r="M82" s="101"/>
      <c r="N82" s="145"/>
      <c r="O82" s="101"/>
      <c r="P82" s="101"/>
      <c r="Q82" s="102"/>
      <c r="R82" s="102"/>
    </row>
    <row r="83" spans="1:18" s="12" customFormat="1" ht="18.95" customHeight="1">
      <c r="A83" s="142">
        <v>76</v>
      </c>
      <c r="B83" s="100"/>
      <c r="C83" s="100"/>
      <c r="D83" s="101"/>
      <c r="E83" s="143"/>
      <c r="F83" s="101"/>
      <c r="G83" s="144"/>
      <c r="H83" s="101"/>
      <c r="I83" s="101"/>
      <c r="J83" s="101"/>
      <c r="K83" s="102"/>
      <c r="L83" s="145"/>
      <c r="M83" s="101"/>
      <c r="N83" s="145"/>
      <c r="O83" s="101"/>
      <c r="P83" s="101"/>
      <c r="Q83" s="102"/>
      <c r="R83" s="102"/>
    </row>
    <row r="84" spans="1:18" s="12" customFormat="1" ht="18.95" customHeight="1">
      <c r="A84" s="142">
        <v>77</v>
      </c>
      <c r="B84" s="100"/>
      <c r="C84" s="100"/>
      <c r="D84" s="101"/>
      <c r="E84" s="143"/>
      <c r="F84" s="101"/>
      <c r="G84" s="144"/>
      <c r="H84" s="101"/>
      <c r="I84" s="101"/>
      <c r="J84" s="101"/>
      <c r="K84" s="102"/>
      <c r="L84" s="145"/>
      <c r="M84" s="101"/>
      <c r="N84" s="145"/>
      <c r="O84" s="101"/>
      <c r="P84" s="101"/>
      <c r="Q84" s="102"/>
      <c r="R84" s="102"/>
    </row>
    <row r="85" spans="1:18" s="12" customFormat="1" ht="18.95" customHeight="1">
      <c r="A85" s="142">
        <v>78</v>
      </c>
      <c r="B85" s="100"/>
      <c r="C85" s="100"/>
      <c r="D85" s="101"/>
      <c r="E85" s="143"/>
      <c r="F85" s="101"/>
      <c r="G85" s="144"/>
      <c r="H85" s="101"/>
      <c r="I85" s="101"/>
      <c r="J85" s="101"/>
      <c r="K85" s="102"/>
      <c r="L85" s="145"/>
      <c r="M85" s="101"/>
      <c r="N85" s="145"/>
      <c r="O85" s="101"/>
      <c r="P85" s="101"/>
      <c r="Q85" s="102"/>
      <c r="R85" s="102"/>
    </row>
    <row r="86" spans="1:18" s="12" customFormat="1" ht="18.95" customHeight="1">
      <c r="A86" s="142">
        <v>79</v>
      </c>
      <c r="B86" s="100"/>
      <c r="C86" s="100"/>
      <c r="D86" s="101"/>
      <c r="E86" s="143"/>
      <c r="F86" s="101"/>
      <c r="G86" s="144"/>
      <c r="H86" s="101"/>
      <c r="I86" s="101"/>
      <c r="J86" s="101"/>
      <c r="K86" s="102"/>
      <c r="L86" s="145"/>
      <c r="M86" s="101"/>
      <c r="N86" s="145"/>
      <c r="O86" s="101"/>
      <c r="P86" s="101"/>
      <c r="Q86" s="102"/>
      <c r="R86" s="102"/>
    </row>
    <row r="87" spans="1:18" s="12" customFormat="1" ht="18.95" customHeight="1">
      <c r="A87" s="142">
        <v>80</v>
      </c>
      <c r="B87" s="100"/>
      <c r="C87" s="100"/>
      <c r="D87" s="101"/>
      <c r="E87" s="143"/>
      <c r="F87" s="101"/>
      <c r="G87" s="144"/>
      <c r="H87" s="101"/>
      <c r="I87" s="101"/>
      <c r="J87" s="101"/>
      <c r="K87" s="102"/>
      <c r="L87" s="145"/>
      <c r="M87" s="101"/>
      <c r="N87" s="145"/>
      <c r="O87" s="101"/>
      <c r="P87" s="101"/>
      <c r="Q87" s="102"/>
      <c r="R87" s="102"/>
    </row>
    <row r="88" spans="1:18" s="12" customFormat="1" ht="18.95" customHeight="1">
      <c r="A88" s="142">
        <v>81</v>
      </c>
      <c r="B88" s="100"/>
      <c r="C88" s="100"/>
      <c r="D88" s="101"/>
      <c r="E88" s="143"/>
      <c r="F88" s="101"/>
      <c r="G88" s="144"/>
      <c r="H88" s="101"/>
      <c r="I88" s="101"/>
      <c r="J88" s="101"/>
      <c r="K88" s="102"/>
      <c r="L88" s="145"/>
      <c r="M88" s="101"/>
      <c r="N88" s="145"/>
      <c r="O88" s="101"/>
      <c r="P88" s="101"/>
      <c r="Q88" s="102"/>
      <c r="R88" s="102"/>
    </row>
    <row r="89" spans="1:18" s="12" customFormat="1" ht="18.95" customHeight="1">
      <c r="A89" s="142">
        <v>82</v>
      </c>
      <c r="B89" s="100"/>
      <c r="C89" s="100"/>
      <c r="D89" s="101"/>
      <c r="E89" s="143"/>
      <c r="F89" s="101"/>
      <c r="G89" s="144"/>
      <c r="H89" s="101"/>
      <c r="I89" s="101"/>
      <c r="J89" s="101"/>
      <c r="K89" s="102"/>
      <c r="L89" s="145"/>
      <c r="M89" s="101"/>
      <c r="N89" s="145"/>
      <c r="O89" s="101"/>
      <c r="P89" s="101"/>
      <c r="Q89" s="102"/>
      <c r="R89" s="102"/>
    </row>
    <row r="90" spans="1:18" s="12" customFormat="1" ht="18.95" customHeight="1">
      <c r="A90" s="142">
        <v>83</v>
      </c>
      <c r="B90" s="100"/>
      <c r="C90" s="100"/>
      <c r="D90" s="101"/>
      <c r="E90" s="143"/>
      <c r="F90" s="101"/>
      <c r="G90" s="144"/>
      <c r="H90" s="101"/>
      <c r="I90" s="101"/>
      <c r="J90" s="101"/>
      <c r="K90" s="102"/>
      <c r="L90" s="145"/>
      <c r="M90" s="101"/>
      <c r="N90" s="145"/>
      <c r="O90" s="101"/>
      <c r="P90" s="101"/>
      <c r="Q90" s="102"/>
      <c r="R90" s="102"/>
    </row>
    <row r="91" spans="1:18" s="12" customFormat="1" ht="18.95" customHeight="1">
      <c r="A91" s="142">
        <v>84</v>
      </c>
      <c r="B91" s="100"/>
      <c r="C91" s="100"/>
      <c r="D91" s="101"/>
      <c r="E91" s="143"/>
      <c r="F91" s="101"/>
      <c r="G91" s="144"/>
      <c r="H91" s="101"/>
      <c r="I91" s="101"/>
      <c r="J91" s="101"/>
      <c r="K91" s="102"/>
      <c r="L91" s="145"/>
      <c r="M91" s="101"/>
      <c r="N91" s="145"/>
      <c r="O91" s="101"/>
      <c r="P91" s="101"/>
      <c r="Q91" s="102"/>
      <c r="R91" s="102"/>
    </row>
    <row r="92" spans="1:18" s="12" customFormat="1" ht="18.95" customHeight="1">
      <c r="A92" s="142">
        <v>85</v>
      </c>
      <c r="B92" s="100"/>
      <c r="C92" s="100"/>
      <c r="D92" s="101"/>
      <c r="E92" s="143"/>
      <c r="F92" s="101"/>
      <c r="G92" s="144"/>
      <c r="H92" s="101"/>
      <c r="I92" s="101"/>
      <c r="J92" s="101"/>
      <c r="K92" s="102"/>
      <c r="L92" s="145"/>
      <c r="M92" s="101"/>
      <c r="N92" s="145"/>
      <c r="O92" s="101"/>
      <c r="P92" s="101"/>
      <c r="Q92" s="102"/>
      <c r="R92" s="102"/>
    </row>
    <row r="93" spans="1:18" s="12" customFormat="1" ht="18.95" customHeight="1">
      <c r="A93" s="142">
        <v>86</v>
      </c>
      <c r="B93" s="100"/>
      <c r="C93" s="100"/>
      <c r="D93" s="101"/>
      <c r="E93" s="143"/>
      <c r="F93" s="101"/>
      <c r="G93" s="144"/>
      <c r="H93" s="101"/>
      <c r="I93" s="101"/>
      <c r="J93" s="101"/>
      <c r="K93" s="102"/>
      <c r="L93" s="145"/>
      <c r="M93" s="101"/>
      <c r="N93" s="145"/>
      <c r="O93" s="101"/>
      <c r="P93" s="101"/>
      <c r="Q93" s="102"/>
      <c r="R93" s="102"/>
    </row>
    <row r="94" spans="1:18" s="12" customFormat="1" ht="18.95" customHeight="1">
      <c r="A94" s="142">
        <v>87</v>
      </c>
      <c r="B94" s="100"/>
      <c r="C94" s="100"/>
      <c r="D94" s="101"/>
      <c r="E94" s="143"/>
      <c r="F94" s="101"/>
      <c r="G94" s="144"/>
      <c r="H94" s="101"/>
      <c r="I94" s="101"/>
      <c r="J94" s="101"/>
      <c r="K94" s="102"/>
      <c r="L94" s="145"/>
      <c r="M94" s="101"/>
      <c r="N94" s="145"/>
      <c r="O94" s="101"/>
      <c r="P94" s="101"/>
      <c r="Q94" s="102"/>
      <c r="R94" s="102"/>
    </row>
    <row r="95" spans="1:18" s="12" customFormat="1" ht="18.95" customHeight="1">
      <c r="A95" s="142">
        <v>88</v>
      </c>
      <c r="B95" s="100"/>
      <c r="C95" s="100"/>
      <c r="D95" s="101"/>
      <c r="E95" s="143"/>
      <c r="F95" s="101"/>
      <c r="G95" s="144"/>
      <c r="H95" s="101"/>
      <c r="I95" s="101"/>
      <c r="J95" s="101"/>
      <c r="K95" s="102"/>
      <c r="L95" s="145"/>
      <c r="M95" s="101"/>
      <c r="N95" s="145"/>
      <c r="O95" s="101"/>
      <c r="P95" s="101"/>
      <c r="Q95" s="102"/>
      <c r="R95" s="102"/>
    </row>
    <row r="96" spans="1:18" s="12" customFormat="1" ht="18.95" customHeight="1">
      <c r="A96" s="142">
        <v>89</v>
      </c>
      <c r="B96" s="100"/>
      <c r="C96" s="100"/>
      <c r="D96" s="101"/>
      <c r="E96" s="143"/>
      <c r="F96" s="101"/>
      <c r="G96" s="144"/>
      <c r="H96" s="101"/>
      <c r="I96" s="101"/>
      <c r="J96" s="101"/>
      <c r="K96" s="102"/>
      <c r="L96" s="145"/>
      <c r="M96" s="101"/>
      <c r="N96" s="145"/>
      <c r="O96" s="101"/>
      <c r="P96" s="101"/>
      <c r="Q96" s="102"/>
      <c r="R96" s="102"/>
    </row>
    <row r="97" spans="1:18" s="12" customFormat="1" ht="18.95" customHeight="1">
      <c r="A97" s="142">
        <v>90</v>
      </c>
      <c r="B97" s="100"/>
      <c r="C97" s="100"/>
      <c r="D97" s="101"/>
      <c r="E97" s="143"/>
      <c r="F97" s="101"/>
      <c r="G97" s="144"/>
      <c r="H97" s="101"/>
      <c r="I97" s="101"/>
      <c r="J97" s="101"/>
      <c r="K97" s="102"/>
      <c r="L97" s="145"/>
      <c r="M97" s="101"/>
      <c r="N97" s="145"/>
      <c r="O97" s="101"/>
      <c r="P97" s="101"/>
      <c r="Q97" s="102"/>
      <c r="R97" s="102"/>
    </row>
    <row r="98" spans="1:18" s="12" customFormat="1" ht="18.95" customHeight="1">
      <c r="A98" s="142">
        <v>91</v>
      </c>
      <c r="B98" s="100"/>
      <c r="C98" s="100"/>
      <c r="D98" s="101"/>
      <c r="E98" s="143"/>
      <c r="F98" s="101"/>
      <c r="G98" s="144"/>
      <c r="H98" s="101"/>
      <c r="I98" s="101"/>
      <c r="J98" s="101"/>
      <c r="K98" s="102"/>
      <c r="L98" s="145"/>
      <c r="M98" s="101"/>
      <c r="N98" s="145"/>
      <c r="O98" s="101"/>
      <c r="P98" s="101"/>
      <c r="Q98" s="102"/>
      <c r="R98" s="102"/>
    </row>
    <row r="99" spans="1:18" s="12" customFormat="1" ht="18.95" customHeight="1">
      <c r="A99" s="142">
        <v>92</v>
      </c>
      <c r="B99" s="100"/>
      <c r="C99" s="100"/>
      <c r="D99" s="101"/>
      <c r="E99" s="143"/>
      <c r="F99" s="101"/>
      <c r="G99" s="144"/>
      <c r="H99" s="101"/>
      <c r="I99" s="101"/>
      <c r="J99" s="101"/>
      <c r="K99" s="102"/>
      <c r="L99" s="145"/>
      <c r="M99" s="101"/>
      <c r="N99" s="145"/>
      <c r="O99" s="101"/>
      <c r="P99" s="101"/>
      <c r="Q99" s="102"/>
      <c r="R99" s="102"/>
    </row>
    <row r="100" spans="1:18" s="12" customFormat="1" ht="18.95" customHeight="1">
      <c r="A100" s="142">
        <v>93</v>
      </c>
      <c r="B100" s="100"/>
      <c r="C100" s="100"/>
      <c r="D100" s="101"/>
      <c r="E100" s="143"/>
      <c r="F100" s="101"/>
      <c r="G100" s="144"/>
      <c r="H100" s="101"/>
      <c r="I100" s="101"/>
      <c r="J100" s="101"/>
      <c r="K100" s="102"/>
      <c r="L100" s="145"/>
      <c r="M100" s="101"/>
      <c r="N100" s="145"/>
      <c r="O100" s="101"/>
      <c r="P100" s="101"/>
      <c r="Q100" s="102"/>
      <c r="R100" s="102"/>
    </row>
    <row r="101" spans="1:18" s="12" customFormat="1" ht="18.95" customHeight="1">
      <c r="A101" s="142">
        <v>94</v>
      </c>
      <c r="B101" s="100"/>
      <c r="C101" s="100"/>
      <c r="D101" s="101"/>
      <c r="E101" s="143"/>
      <c r="F101" s="101"/>
      <c r="G101" s="144"/>
      <c r="H101" s="101"/>
      <c r="I101" s="101"/>
      <c r="J101" s="101"/>
      <c r="K101" s="102"/>
      <c r="L101" s="145"/>
      <c r="M101" s="101"/>
      <c r="N101" s="145"/>
      <c r="O101" s="101"/>
      <c r="P101" s="101"/>
      <c r="Q101" s="102"/>
      <c r="R101" s="102"/>
    </row>
    <row r="102" spans="1:18" s="12" customFormat="1" ht="18.95" customHeight="1">
      <c r="A102" s="142">
        <v>95</v>
      </c>
      <c r="B102" s="100"/>
      <c r="C102" s="100"/>
      <c r="D102" s="101"/>
      <c r="E102" s="143"/>
      <c r="F102" s="101"/>
      <c r="G102" s="144"/>
      <c r="H102" s="101"/>
      <c r="I102" s="101"/>
      <c r="J102" s="101"/>
      <c r="K102" s="102"/>
      <c r="L102" s="145"/>
      <c r="M102" s="101"/>
      <c r="N102" s="145"/>
      <c r="O102" s="101"/>
      <c r="P102" s="101"/>
      <c r="Q102" s="102"/>
      <c r="R102" s="102"/>
    </row>
    <row r="103" spans="1:18" s="12" customFormat="1" ht="18.95" customHeight="1">
      <c r="A103" s="142">
        <v>96</v>
      </c>
      <c r="B103" s="100"/>
      <c r="C103" s="100"/>
      <c r="D103" s="101"/>
      <c r="E103" s="143"/>
      <c r="F103" s="101"/>
      <c r="G103" s="144"/>
      <c r="H103" s="101"/>
      <c r="I103" s="101"/>
      <c r="J103" s="101"/>
      <c r="K103" s="102"/>
      <c r="L103" s="145"/>
      <c r="M103" s="101"/>
      <c r="N103" s="145"/>
      <c r="O103" s="101"/>
      <c r="P103" s="101"/>
      <c r="Q103" s="102"/>
      <c r="R103" s="102"/>
    </row>
    <row r="104" spans="1:18" s="12" customFormat="1" ht="18.95" customHeight="1">
      <c r="A104" s="142">
        <v>97</v>
      </c>
      <c r="B104" s="100"/>
      <c r="C104" s="100"/>
      <c r="D104" s="101"/>
      <c r="E104" s="143"/>
      <c r="F104" s="101"/>
      <c r="G104" s="144"/>
      <c r="H104" s="101"/>
      <c r="I104" s="101"/>
      <c r="J104" s="101"/>
      <c r="K104" s="102"/>
      <c r="L104" s="145"/>
      <c r="M104" s="101"/>
      <c r="N104" s="145"/>
      <c r="O104" s="101"/>
      <c r="P104" s="101"/>
      <c r="Q104" s="102"/>
      <c r="R104" s="102"/>
    </row>
    <row r="105" spans="1:18" s="12" customFormat="1" ht="18.95" customHeight="1">
      <c r="A105" s="142">
        <v>98</v>
      </c>
      <c r="B105" s="100"/>
      <c r="C105" s="100"/>
      <c r="D105" s="101"/>
      <c r="E105" s="143"/>
      <c r="F105" s="101"/>
      <c r="G105" s="144"/>
      <c r="H105" s="101"/>
      <c r="I105" s="101"/>
      <c r="J105" s="101"/>
      <c r="K105" s="102"/>
      <c r="L105" s="145"/>
      <c r="M105" s="101"/>
      <c r="N105" s="145"/>
      <c r="O105" s="101"/>
      <c r="P105" s="101"/>
      <c r="Q105" s="102"/>
      <c r="R105" s="102"/>
    </row>
    <row r="106" spans="1:18" s="12" customFormat="1" ht="18.95" customHeight="1">
      <c r="A106" s="142">
        <v>99</v>
      </c>
      <c r="B106" s="100"/>
      <c r="C106" s="100"/>
      <c r="D106" s="101"/>
      <c r="E106" s="143"/>
      <c r="F106" s="101"/>
      <c r="G106" s="144"/>
      <c r="H106" s="101"/>
      <c r="I106" s="101"/>
      <c r="J106" s="101"/>
      <c r="K106" s="102"/>
      <c r="L106" s="145"/>
      <c r="M106" s="101"/>
      <c r="N106" s="145"/>
      <c r="O106" s="101"/>
      <c r="P106" s="101"/>
      <c r="Q106" s="102"/>
      <c r="R106" s="102"/>
    </row>
    <row r="107" spans="1:18" s="12" customFormat="1" ht="18.95" customHeight="1">
      <c r="A107" s="142">
        <v>100</v>
      </c>
      <c r="B107" s="100"/>
      <c r="C107" s="100"/>
      <c r="D107" s="101"/>
      <c r="E107" s="143"/>
      <c r="F107" s="101"/>
      <c r="G107" s="144"/>
      <c r="H107" s="101"/>
      <c r="I107" s="101"/>
      <c r="J107" s="101"/>
      <c r="K107" s="102"/>
      <c r="L107" s="145"/>
      <c r="M107" s="101"/>
      <c r="N107" s="145"/>
      <c r="O107" s="101"/>
      <c r="P107" s="101"/>
      <c r="Q107" s="102"/>
      <c r="R107" s="102"/>
    </row>
    <row r="108" spans="1:18" s="12" customFormat="1" ht="18.95" customHeight="1">
      <c r="A108" s="142">
        <v>101</v>
      </c>
      <c r="B108" s="100"/>
      <c r="C108" s="100"/>
      <c r="D108" s="101"/>
      <c r="E108" s="143"/>
      <c r="F108" s="101"/>
      <c r="G108" s="144"/>
      <c r="H108" s="101"/>
      <c r="I108" s="101"/>
      <c r="J108" s="101"/>
      <c r="K108" s="102"/>
      <c r="L108" s="145"/>
      <c r="M108" s="101"/>
      <c r="N108" s="145"/>
      <c r="O108" s="101"/>
      <c r="P108" s="101"/>
      <c r="Q108" s="102"/>
      <c r="R108" s="102"/>
    </row>
    <row r="109" spans="1:18" s="12" customFormat="1" ht="18.95" customHeight="1">
      <c r="A109" s="142">
        <v>102</v>
      </c>
      <c r="B109" s="100"/>
      <c r="C109" s="100"/>
      <c r="D109" s="101"/>
      <c r="E109" s="143"/>
      <c r="F109" s="101"/>
      <c r="G109" s="144"/>
      <c r="H109" s="101"/>
      <c r="I109" s="101"/>
      <c r="J109" s="101"/>
      <c r="K109" s="102"/>
      <c r="L109" s="145"/>
      <c r="M109" s="101"/>
      <c r="N109" s="145"/>
      <c r="O109" s="101"/>
      <c r="P109" s="101"/>
      <c r="Q109" s="102"/>
      <c r="R109" s="102"/>
    </row>
    <row r="110" spans="1:18" s="12" customFormat="1" ht="18.95" customHeight="1">
      <c r="A110" s="142">
        <v>103</v>
      </c>
      <c r="B110" s="100"/>
      <c r="C110" s="100"/>
      <c r="D110" s="101"/>
      <c r="E110" s="143"/>
      <c r="F110" s="101"/>
      <c r="G110" s="144"/>
      <c r="H110" s="101"/>
      <c r="I110" s="101"/>
      <c r="J110" s="101"/>
      <c r="K110" s="102"/>
      <c r="L110" s="145"/>
      <c r="M110" s="101"/>
      <c r="N110" s="145"/>
      <c r="O110" s="101"/>
      <c r="P110" s="101"/>
      <c r="Q110" s="102"/>
      <c r="R110" s="102"/>
    </row>
    <row r="111" spans="1:18" s="12" customFormat="1" ht="18.95" customHeight="1">
      <c r="A111" s="142">
        <v>104</v>
      </c>
      <c r="B111" s="100"/>
      <c r="C111" s="100"/>
      <c r="D111" s="101"/>
      <c r="E111" s="143"/>
      <c r="F111" s="101"/>
      <c r="G111" s="144"/>
      <c r="H111" s="101"/>
      <c r="I111" s="101"/>
      <c r="J111" s="101"/>
      <c r="K111" s="102"/>
      <c r="L111" s="145"/>
      <c r="M111" s="101"/>
      <c r="N111" s="145"/>
      <c r="O111" s="101"/>
      <c r="P111" s="101"/>
      <c r="Q111" s="102"/>
      <c r="R111" s="102"/>
    </row>
    <row r="112" spans="1:18" s="12" customFormat="1" ht="18.95" customHeight="1">
      <c r="A112" s="142">
        <v>105</v>
      </c>
      <c r="B112" s="100"/>
      <c r="C112" s="100"/>
      <c r="D112" s="101"/>
      <c r="E112" s="143"/>
      <c r="F112" s="101"/>
      <c r="G112" s="144"/>
      <c r="H112" s="101"/>
      <c r="I112" s="101"/>
      <c r="J112" s="101"/>
      <c r="K112" s="102"/>
      <c r="L112" s="145"/>
      <c r="M112" s="101"/>
      <c r="N112" s="145"/>
      <c r="O112" s="101"/>
      <c r="P112" s="101"/>
      <c r="Q112" s="102"/>
      <c r="R112" s="102"/>
    </row>
    <row r="113" spans="1:18" s="12" customFormat="1" ht="18.95" customHeight="1">
      <c r="A113" s="142">
        <v>106</v>
      </c>
      <c r="B113" s="100"/>
      <c r="C113" s="100"/>
      <c r="D113" s="101"/>
      <c r="E113" s="143"/>
      <c r="F113" s="101"/>
      <c r="G113" s="144"/>
      <c r="H113" s="101"/>
      <c r="I113" s="101"/>
      <c r="J113" s="101"/>
      <c r="K113" s="102"/>
      <c r="L113" s="145"/>
      <c r="M113" s="101"/>
      <c r="N113" s="145"/>
      <c r="O113" s="101"/>
      <c r="P113" s="101"/>
      <c r="Q113" s="102"/>
      <c r="R113" s="102"/>
    </row>
    <row r="114" spans="1:18" s="12" customFormat="1" ht="18.95" customHeight="1">
      <c r="A114" s="142">
        <v>107</v>
      </c>
      <c r="B114" s="100"/>
      <c r="C114" s="100"/>
      <c r="D114" s="101"/>
      <c r="E114" s="143"/>
      <c r="F114" s="101"/>
      <c r="G114" s="144"/>
      <c r="H114" s="101"/>
      <c r="I114" s="101"/>
      <c r="J114" s="101"/>
      <c r="K114" s="102"/>
      <c r="L114" s="145"/>
      <c r="M114" s="101"/>
      <c r="N114" s="145"/>
      <c r="O114" s="101"/>
      <c r="P114" s="101"/>
      <c r="Q114" s="102"/>
      <c r="R114" s="102"/>
    </row>
    <row r="115" spans="1:18" s="12" customFormat="1" ht="18.95" customHeight="1">
      <c r="A115" s="142">
        <v>108</v>
      </c>
      <c r="B115" s="100"/>
      <c r="C115" s="100"/>
      <c r="D115" s="101"/>
      <c r="E115" s="143"/>
      <c r="F115" s="101"/>
      <c r="G115" s="144"/>
      <c r="H115" s="101"/>
      <c r="I115" s="101"/>
      <c r="J115" s="101"/>
      <c r="K115" s="102"/>
      <c r="L115" s="145"/>
      <c r="M115" s="101"/>
      <c r="N115" s="145"/>
      <c r="O115" s="101"/>
      <c r="P115" s="101"/>
      <c r="Q115" s="102"/>
      <c r="R115" s="102"/>
    </row>
    <row r="116" spans="1:18" s="12" customFormat="1" ht="18.95" customHeight="1">
      <c r="A116" s="142">
        <v>109</v>
      </c>
      <c r="B116" s="100"/>
      <c r="C116" s="100"/>
      <c r="D116" s="101"/>
      <c r="E116" s="143"/>
      <c r="F116" s="101"/>
      <c r="G116" s="144"/>
      <c r="H116" s="101"/>
      <c r="I116" s="101"/>
      <c r="J116" s="101"/>
      <c r="K116" s="102"/>
      <c r="L116" s="145"/>
      <c r="M116" s="101"/>
      <c r="N116" s="145"/>
      <c r="O116" s="101"/>
      <c r="P116" s="101"/>
      <c r="Q116" s="102"/>
      <c r="R116" s="102"/>
    </row>
    <row r="117" spans="1:18" s="12" customFormat="1" ht="18.95" customHeight="1">
      <c r="A117" s="142">
        <v>110</v>
      </c>
      <c r="B117" s="100"/>
      <c r="C117" s="100"/>
      <c r="D117" s="101"/>
      <c r="E117" s="143"/>
      <c r="F117" s="101"/>
      <c r="G117" s="144"/>
      <c r="H117" s="101"/>
      <c r="I117" s="101"/>
      <c r="J117" s="101"/>
      <c r="K117" s="102"/>
      <c r="L117" s="145"/>
      <c r="M117" s="101"/>
      <c r="N117" s="145"/>
      <c r="O117" s="101"/>
      <c r="P117" s="101"/>
      <c r="Q117" s="102"/>
      <c r="R117" s="102"/>
    </row>
    <row r="118" spans="1:18" s="12" customFormat="1" ht="18.95" customHeight="1">
      <c r="A118" s="142">
        <v>111</v>
      </c>
      <c r="B118" s="100"/>
      <c r="C118" s="100"/>
      <c r="D118" s="101"/>
      <c r="E118" s="143"/>
      <c r="F118" s="101"/>
      <c r="G118" s="144"/>
      <c r="H118" s="101"/>
      <c r="I118" s="101"/>
      <c r="J118" s="101"/>
      <c r="K118" s="102"/>
      <c r="L118" s="145"/>
      <c r="M118" s="101"/>
      <c r="N118" s="145"/>
      <c r="O118" s="101"/>
      <c r="P118" s="101"/>
      <c r="Q118" s="102"/>
      <c r="R118" s="102"/>
    </row>
    <row r="119" spans="1:18" s="12" customFormat="1" ht="18.95" customHeight="1">
      <c r="A119" s="142">
        <v>112</v>
      </c>
      <c r="B119" s="100"/>
      <c r="C119" s="100"/>
      <c r="D119" s="101"/>
      <c r="E119" s="143"/>
      <c r="F119" s="101"/>
      <c r="G119" s="144"/>
      <c r="H119" s="101"/>
      <c r="I119" s="101"/>
      <c r="J119" s="101"/>
      <c r="K119" s="102"/>
      <c r="L119" s="145"/>
      <c r="M119" s="101"/>
      <c r="N119" s="145"/>
      <c r="O119" s="101"/>
      <c r="P119" s="101"/>
      <c r="Q119" s="102"/>
      <c r="R119" s="102"/>
    </row>
    <row r="120" spans="1:18" s="12" customFormat="1" ht="18.95" customHeight="1">
      <c r="A120" s="142">
        <v>113</v>
      </c>
      <c r="B120" s="100"/>
      <c r="C120" s="100"/>
      <c r="D120" s="101"/>
      <c r="E120" s="143"/>
      <c r="F120" s="101"/>
      <c r="G120" s="144"/>
      <c r="H120" s="101"/>
      <c r="I120" s="101"/>
      <c r="J120" s="101"/>
      <c r="K120" s="102"/>
      <c r="L120" s="145"/>
      <c r="M120" s="101"/>
      <c r="N120" s="145"/>
      <c r="O120" s="101"/>
      <c r="P120" s="101"/>
      <c r="Q120" s="102"/>
      <c r="R120" s="102"/>
    </row>
    <row r="121" spans="1:18" s="12" customFormat="1" ht="18.95" customHeight="1">
      <c r="A121" s="142">
        <v>114</v>
      </c>
      <c r="B121" s="100"/>
      <c r="C121" s="100"/>
      <c r="D121" s="101"/>
      <c r="E121" s="143"/>
      <c r="F121" s="101"/>
      <c r="G121" s="144"/>
      <c r="H121" s="101"/>
      <c r="I121" s="101"/>
      <c r="J121" s="101"/>
      <c r="K121" s="102"/>
      <c r="L121" s="145"/>
      <c r="M121" s="101"/>
      <c r="N121" s="145"/>
      <c r="O121" s="101"/>
      <c r="P121" s="101"/>
      <c r="Q121" s="102"/>
      <c r="R121" s="102"/>
    </row>
    <row r="122" spans="1:18" s="12" customFormat="1" ht="18.95" customHeight="1">
      <c r="A122" s="142">
        <v>115</v>
      </c>
      <c r="B122" s="100"/>
      <c r="C122" s="100"/>
      <c r="D122" s="101"/>
      <c r="E122" s="143"/>
      <c r="F122" s="101"/>
      <c r="G122" s="144"/>
      <c r="H122" s="101"/>
      <c r="I122" s="101"/>
      <c r="J122" s="101"/>
      <c r="K122" s="102"/>
      <c r="L122" s="145"/>
      <c r="M122" s="101"/>
      <c r="N122" s="145"/>
      <c r="O122" s="101"/>
      <c r="P122" s="101"/>
      <c r="Q122" s="102"/>
      <c r="R122" s="102"/>
    </row>
    <row r="123" spans="1:18" s="12" customFormat="1" ht="18.95" customHeight="1">
      <c r="A123" s="142">
        <v>116</v>
      </c>
      <c r="B123" s="100"/>
      <c r="C123" s="100"/>
      <c r="D123" s="101"/>
      <c r="E123" s="143"/>
      <c r="F123" s="101"/>
      <c r="G123" s="144"/>
      <c r="H123" s="101"/>
      <c r="I123" s="101"/>
      <c r="J123" s="101"/>
      <c r="K123" s="102"/>
      <c r="L123" s="145"/>
      <c r="M123" s="101"/>
      <c r="N123" s="145"/>
      <c r="O123" s="101"/>
      <c r="P123" s="101"/>
      <c r="Q123" s="102"/>
      <c r="R123" s="102"/>
    </row>
    <row r="124" spans="1:18" s="12" customFormat="1" ht="18.95" customHeight="1">
      <c r="A124" s="142">
        <v>117</v>
      </c>
      <c r="B124" s="100"/>
      <c r="C124" s="100"/>
      <c r="D124" s="101"/>
      <c r="E124" s="143"/>
      <c r="F124" s="101"/>
      <c r="G124" s="144"/>
      <c r="H124" s="101"/>
      <c r="I124" s="101"/>
      <c r="J124" s="101"/>
      <c r="K124" s="102"/>
      <c r="L124" s="145"/>
      <c r="M124" s="101"/>
      <c r="N124" s="145"/>
      <c r="O124" s="101"/>
      <c r="P124" s="101"/>
      <c r="Q124" s="102"/>
      <c r="R124" s="102"/>
    </row>
    <row r="125" spans="1:18" s="12" customFormat="1" ht="18.95" customHeight="1">
      <c r="A125" s="142">
        <v>118</v>
      </c>
      <c r="B125" s="100"/>
      <c r="C125" s="100"/>
      <c r="D125" s="101"/>
      <c r="E125" s="143"/>
      <c r="F125" s="101"/>
      <c r="G125" s="144"/>
      <c r="H125" s="101"/>
      <c r="I125" s="101"/>
      <c r="J125" s="101"/>
      <c r="K125" s="102"/>
      <c r="L125" s="145"/>
      <c r="M125" s="101"/>
      <c r="N125" s="145"/>
      <c r="O125" s="101"/>
      <c r="P125" s="101"/>
      <c r="Q125" s="102"/>
      <c r="R125" s="102"/>
    </row>
    <row r="126" spans="1:18" s="12" customFormat="1" ht="18.95" customHeight="1">
      <c r="A126" s="142">
        <v>119</v>
      </c>
      <c r="B126" s="100"/>
      <c r="C126" s="100"/>
      <c r="D126" s="101"/>
      <c r="E126" s="143"/>
      <c r="F126" s="101"/>
      <c r="G126" s="144"/>
      <c r="H126" s="101"/>
      <c r="I126" s="101"/>
      <c r="J126" s="101"/>
      <c r="K126" s="102"/>
      <c r="L126" s="145"/>
      <c r="M126" s="101"/>
      <c r="N126" s="145"/>
      <c r="O126" s="101"/>
      <c r="P126" s="101"/>
      <c r="Q126" s="102"/>
      <c r="R126" s="102"/>
    </row>
    <row r="127" spans="1:18" s="12" customFormat="1" ht="18.95" customHeight="1">
      <c r="A127" s="142">
        <v>120</v>
      </c>
      <c r="B127" s="100"/>
      <c r="C127" s="100"/>
      <c r="D127" s="101"/>
      <c r="E127" s="143"/>
      <c r="F127" s="101"/>
      <c r="G127" s="144"/>
      <c r="H127" s="101"/>
      <c r="I127" s="101"/>
      <c r="J127" s="101"/>
      <c r="K127" s="102"/>
      <c r="L127" s="145"/>
      <c r="M127" s="101"/>
      <c r="N127" s="145"/>
      <c r="O127" s="101"/>
      <c r="P127" s="101"/>
      <c r="Q127" s="102"/>
      <c r="R127" s="102"/>
    </row>
    <row r="128" spans="1:18" s="12" customFormat="1" ht="18.95" customHeight="1">
      <c r="A128" s="142">
        <v>121</v>
      </c>
      <c r="B128" s="100"/>
      <c r="C128" s="100"/>
      <c r="D128" s="101"/>
      <c r="E128" s="143"/>
      <c r="F128" s="101"/>
      <c r="G128" s="144"/>
      <c r="H128" s="101"/>
      <c r="I128" s="101"/>
      <c r="J128" s="101"/>
      <c r="K128" s="102"/>
      <c r="L128" s="145"/>
      <c r="M128" s="101"/>
      <c r="N128" s="145"/>
      <c r="O128" s="101"/>
      <c r="P128" s="101"/>
      <c r="Q128" s="102"/>
      <c r="R128" s="102"/>
    </row>
    <row r="129" spans="1:18" s="12" customFormat="1" ht="18.95" customHeight="1">
      <c r="A129" s="142">
        <v>122</v>
      </c>
      <c r="B129" s="100"/>
      <c r="C129" s="100"/>
      <c r="D129" s="101"/>
      <c r="E129" s="143"/>
      <c r="F129" s="101"/>
      <c r="G129" s="144"/>
      <c r="H129" s="101"/>
      <c r="I129" s="101"/>
      <c r="J129" s="101"/>
      <c r="K129" s="102"/>
      <c r="L129" s="145"/>
      <c r="M129" s="101"/>
      <c r="N129" s="145"/>
      <c r="O129" s="101"/>
      <c r="P129" s="101"/>
      <c r="Q129" s="102"/>
      <c r="R129" s="102"/>
    </row>
    <row r="130" spans="1:18" s="12" customFormat="1" ht="18.95" customHeight="1">
      <c r="A130" s="142">
        <v>123</v>
      </c>
      <c r="B130" s="100"/>
      <c r="C130" s="100"/>
      <c r="D130" s="101"/>
      <c r="E130" s="143"/>
      <c r="F130" s="101"/>
      <c r="G130" s="144"/>
      <c r="H130" s="101"/>
      <c r="I130" s="101"/>
      <c r="J130" s="101"/>
      <c r="K130" s="102"/>
      <c r="L130" s="145"/>
      <c r="M130" s="101"/>
      <c r="N130" s="145"/>
      <c r="O130" s="101"/>
      <c r="P130" s="101"/>
      <c r="Q130" s="102"/>
      <c r="R130" s="102"/>
    </row>
    <row r="131" spans="1:18" s="12" customFormat="1" ht="18.95" customHeight="1">
      <c r="A131" s="142">
        <v>124</v>
      </c>
      <c r="B131" s="100"/>
      <c r="C131" s="100"/>
      <c r="D131" s="101"/>
      <c r="E131" s="143"/>
      <c r="F131" s="101"/>
      <c r="G131" s="144"/>
      <c r="H131" s="101"/>
      <c r="I131" s="101"/>
      <c r="J131" s="101"/>
      <c r="K131" s="102"/>
      <c r="L131" s="145"/>
      <c r="M131" s="101"/>
      <c r="N131" s="145"/>
      <c r="O131" s="101"/>
      <c r="P131" s="101"/>
      <c r="Q131" s="102"/>
      <c r="R131" s="102"/>
    </row>
    <row r="132" spans="1:18" s="12" customFormat="1" ht="18.95" customHeight="1">
      <c r="A132" s="142">
        <v>125</v>
      </c>
      <c r="B132" s="100"/>
      <c r="C132" s="100"/>
      <c r="D132" s="101"/>
      <c r="E132" s="143"/>
      <c r="F132" s="101"/>
      <c r="G132" s="144"/>
      <c r="H132" s="101"/>
      <c r="I132" s="101"/>
      <c r="J132" s="101"/>
      <c r="K132" s="102"/>
      <c r="L132" s="145"/>
      <c r="M132" s="101"/>
      <c r="N132" s="145"/>
      <c r="O132" s="101"/>
      <c r="P132" s="101"/>
      <c r="Q132" s="102"/>
      <c r="R132" s="102"/>
    </row>
    <row r="133" spans="1:18" s="12" customFormat="1" ht="18.95" customHeight="1">
      <c r="A133" s="142">
        <v>126</v>
      </c>
      <c r="B133" s="100"/>
      <c r="C133" s="100"/>
      <c r="D133" s="101"/>
      <c r="E133" s="143"/>
      <c r="F133" s="101"/>
      <c r="G133" s="144"/>
      <c r="H133" s="101"/>
      <c r="I133" s="101"/>
      <c r="J133" s="101"/>
      <c r="K133" s="102"/>
      <c r="L133" s="145"/>
      <c r="M133" s="101"/>
      <c r="N133" s="145"/>
      <c r="O133" s="101"/>
      <c r="P133" s="101"/>
      <c r="Q133" s="102"/>
      <c r="R133" s="102"/>
    </row>
    <row r="134" spans="1:18" s="12" customFormat="1" ht="18.95" customHeight="1">
      <c r="A134" s="142">
        <v>127</v>
      </c>
      <c r="B134" s="100"/>
      <c r="C134" s="100"/>
      <c r="D134" s="101"/>
      <c r="E134" s="143"/>
      <c r="F134" s="101"/>
      <c r="G134" s="144"/>
      <c r="H134" s="101"/>
      <c r="I134" s="101"/>
      <c r="J134" s="101"/>
      <c r="K134" s="102"/>
      <c r="L134" s="145"/>
      <c r="M134" s="101"/>
      <c r="N134" s="145"/>
      <c r="O134" s="101"/>
      <c r="P134" s="101"/>
      <c r="Q134" s="102"/>
      <c r="R134" s="102"/>
    </row>
    <row r="135" spans="1:18" s="12" customFormat="1" ht="18.95" customHeight="1">
      <c r="A135" s="142">
        <v>128</v>
      </c>
      <c r="B135" s="100"/>
      <c r="C135" s="100"/>
      <c r="D135" s="101"/>
      <c r="E135" s="143"/>
      <c r="F135" s="101"/>
      <c r="G135" s="144"/>
      <c r="H135" s="101"/>
      <c r="I135" s="101"/>
      <c r="J135" s="101"/>
      <c r="K135" s="102"/>
      <c r="L135" s="145"/>
      <c r="M135" s="101"/>
      <c r="N135" s="145"/>
      <c r="O135" s="101"/>
      <c r="P135" s="101"/>
      <c r="Q135" s="102"/>
      <c r="R135" s="102"/>
    </row>
    <row r="136" spans="1:18" s="12" customFormat="1" ht="18.95" customHeight="1">
      <c r="A136" s="142">
        <v>129</v>
      </c>
      <c r="B136" s="100"/>
      <c r="C136" s="100"/>
      <c r="D136" s="101"/>
      <c r="E136" s="143"/>
      <c r="F136" s="101"/>
      <c r="G136" s="144"/>
      <c r="H136" s="101"/>
      <c r="I136" s="101"/>
      <c r="J136" s="101"/>
      <c r="K136" s="102"/>
      <c r="L136" s="145"/>
      <c r="M136" s="101"/>
      <c r="N136" s="145"/>
      <c r="O136" s="101"/>
      <c r="P136" s="101"/>
      <c r="Q136" s="102"/>
      <c r="R136" s="102"/>
    </row>
    <row r="137" spans="1:18" s="12" customFormat="1" ht="18.95" customHeight="1">
      <c r="A137" s="142">
        <v>130</v>
      </c>
      <c r="B137" s="100"/>
      <c r="C137" s="100"/>
      <c r="D137" s="101"/>
      <c r="E137" s="143"/>
      <c r="F137" s="101"/>
      <c r="G137" s="144"/>
      <c r="H137" s="101"/>
      <c r="I137" s="101"/>
      <c r="J137" s="101"/>
      <c r="K137" s="102"/>
      <c r="L137" s="145"/>
      <c r="M137" s="101"/>
      <c r="N137" s="145"/>
      <c r="O137" s="101"/>
      <c r="P137" s="101"/>
      <c r="Q137" s="102"/>
      <c r="R137" s="102"/>
    </row>
    <row r="138" spans="1:18" s="12" customFormat="1" ht="18.95" customHeight="1">
      <c r="A138" s="142">
        <v>131</v>
      </c>
      <c r="B138" s="100"/>
      <c r="C138" s="100"/>
      <c r="D138" s="101"/>
      <c r="E138" s="143"/>
      <c r="F138" s="101"/>
      <c r="G138" s="144"/>
      <c r="H138" s="101"/>
      <c r="I138" s="101"/>
      <c r="J138" s="101"/>
      <c r="K138" s="102"/>
      <c r="L138" s="145"/>
      <c r="M138" s="101"/>
      <c r="N138" s="145"/>
      <c r="O138" s="101"/>
      <c r="P138" s="101"/>
      <c r="Q138" s="102"/>
      <c r="R138" s="102"/>
    </row>
    <row r="139" spans="1:18" s="12" customFormat="1" ht="18.95" customHeight="1">
      <c r="A139" s="142">
        <v>132</v>
      </c>
      <c r="B139" s="100"/>
      <c r="C139" s="100"/>
      <c r="D139" s="101"/>
      <c r="E139" s="143"/>
      <c r="F139" s="101"/>
      <c r="G139" s="144"/>
      <c r="H139" s="101"/>
      <c r="I139" s="101"/>
      <c r="J139" s="101"/>
      <c r="K139" s="102"/>
      <c r="L139" s="145"/>
      <c r="M139" s="101"/>
      <c r="N139" s="145"/>
      <c r="O139" s="101"/>
      <c r="P139" s="101"/>
      <c r="Q139" s="102"/>
      <c r="R139" s="102"/>
    </row>
    <row r="140" spans="1:18" s="12" customFormat="1" ht="18.95" customHeight="1">
      <c r="A140" s="142">
        <v>133</v>
      </c>
      <c r="B140" s="100"/>
      <c r="C140" s="100"/>
      <c r="D140" s="101"/>
      <c r="E140" s="143"/>
      <c r="F140" s="101"/>
      <c r="G140" s="144"/>
      <c r="H140" s="101"/>
      <c r="I140" s="101"/>
      <c r="J140" s="101"/>
      <c r="K140" s="102"/>
      <c r="L140" s="145"/>
      <c r="M140" s="101"/>
      <c r="N140" s="145"/>
      <c r="O140" s="101"/>
      <c r="P140" s="101"/>
      <c r="Q140" s="102"/>
      <c r="R140" s="102"/>
    </row>
    <row r="141" spans="1:18" s="12" customFormat="1" ht="18.95" customHeight="1">
      <c r="A141" s="142">
        <v>134</v>
      </c>
      <c r="B141" s="100"/>
      <c r="C141" s="100"/>
      <c r="D141" s="101"/>
      <c r="E141" s="143"/>
      <c r="F141" s="101"/>
      <c r="G141" s="144"/>
      <c r="H141" s="101"/>
      <c r="I141" s="101"/>
      <c r="J141" s="101"/>
      <c r="K141" s="102"/>
      <c r="L141" s="145"/>
      <c r="M141" s="101"/>
      <c r="N141" s="145"/>
      <c r="O141" s="101"/>
      <c r="P141" s="101"/>
      <c r="Q141" s="102"/>
      <c r="R141" s="102"/>
    </row>
    <row r="142" spans="1:18" s="12" customFormat="1" ht="18.95" customHeight="1">
      <c r="A142" s="142">
        <v>135</v>
      </c>
      <c r="B142" s="100"/>
      <c r="C142" s="100"/>
      <c r="D142" s="101"/>
      <c r="E142" s="143"/>
      <c r="F142" s="101"/>
      <c r="G142" s="144"/>
      <c r="H142" s="101"/>
      <c r="I142" s="101"/>
      <c r="J142" s="101"/>
      <c r="K142" s="102"/>
      <c r="L142" s="145"/>
      <c r="M142" s="101"/>
      <c r="N142" s="145"/>
      <c r="O142" s="101"/>
      <c r="P142" s="101"/>
      <c r="Q142" s="102"/>
      <c r="R142" s="102"/>
    </row>
    <row r="143" spans="1:18" s="12" customFormat="1" ht="18.95" customHeight="1">
      <c r="A143" s="142">
        <v>136</v>
      </c>
      <c r="B143" s="100"/>
      <c r="C143" s="100"/>
      <c r="D143" s="101"/>
      <c r="E143" s="143"/>
      <c r="F143" s="101"/>
      <c r="G143" s="144"/>
      <c r="H143" s="101"/>
      <c r="I143" s="101"/>
      <c r="J143" s="101"/>
      <c r="K143" s="102"/>
      <c r="L143" s="145"/>
      <c r="M143" s="101"/>
      <c r="N143" s="145"/>
      <c r="O143" s="101"/>
      <c r="P143" s="101"/>
      <c r="Q143" s="102"/>
      <c r="R143" s="102"/>
    </row>
    <row r="144" spans="1:18" s="12" customFormat="1" ht="18.95" customHeight="1">
      <c r="A144" s="142">
        <v>137</v>
      </c>
      <c r="B144" s="100"/>
      <c r="C144" s="100"/>
      <c r="D144" s="101"/>
      <c r="E144" s="143"/>
      <c r="F144" s="101"/>
      <c r="G144" s="144"/>
      <c r="H144" s="101"/>
      <c r="I144" s="101"/>
      <c r="J144" s="101"/>
      <c r="K144" s="102"/>
      <c r="L144" s="145"/>
      <c r="M144" s="101"/>
      <c r="N144" s="145"/>
      <c r="O144" s="101"/>
      <c r="P144" s="101"/>
      <c r="Q144" s="102"/>
      <c r="R144" s="102"/>
    </row>
    <row r="145" spans="1:18" s="12" customFormat="1" ht="18.95" customHeight="1">
      <c r="A145" s="142">
        <v>138</v>
      </c>
      <c r="B145" s="100"/>
      <c r="C145" s="100"/>
      <c r="D145" s="101"/>
      <c r="E145" s="143"/>
      <c r="F145" s="101"/>
      <c r="G145" s="144"/>
      <c r="H145" s="101"/>
      <c r="I145" s="101"/>
      <c r="J145" s="101"/>
      <c r="K145" s="102"/>
      <c r="L145" s="145"/>
      <c r="M145" s="101"/>
      <c r="N145" s="145"/>
      <c r="O145" s="101"/>
      <c r="P145" s="101"/>
      <c r="Q145" s="102"/>
      <c r="R145" s="102"/>
    </row>
    <row r="146" spans="1:18" s="12" customFormat="1" ht="18.95" customHeight="1">
      <c r="A146" s="142">
        <v>139</v>
      </c>
      <c r="B146" s="100"/>
      <c r="C146" s="100"/>
      <c r="D146" s="101"/>
      <c r="E146" s="143"/>
      <c r="F146" s="101"/>
      <c r="G146" s="144"/>
      <c r="H146" s="101"/>
      <c r="I146" s="101"/>
      <c r="J146" s="101"/>
      <c r="K146" s="102"/>
      <c r="L146" s="145"/>
      <c r="M146" s="101"/>
      <c r="N146" s="145"/>
      <c r="O146" s="101"/>
      <c r="P146" s="101"/>
      <c r="Q146" s="102"/>
      <c r="R146" s="102"/>
    </row>
    <row r="147" spans="1:18" s="12" customFormat="1" ht="18.95" customHeight="1">
      <c r="A147" s="142">
        <v>140</v>
      </c>
      <c r="B147" s="100"/>
      <c r="C147" s="100"/>
      <c r="D147" s="101"/>
      <c r="E147" s="143"/>
      <c r="F147" s="101"/>
      <c r="G147" s="144"/>
      <c r="H147" s="101"/>
      <c r="I147" s="101"/>
      <c r="J147" s="101"/>
      <c r="K147" s="102"/>
      <c r="L147" s="145"/>
      <c r="M147" s="101"/>
      <c r="N147" s="145"/>
      <c r="O147" s="101"/>
      <c r="P147" s="101"/>
      <c r="Q147" s="102"/>
      <c r="R147" s="102"/>
    </row>
    <row r="148" spans="1:18" s="12" customFormat="1" ht="18.95" customHeight="1">
      <c r="A148" s="142">
        <v>141</v>
      </c>
      <c r="B148" s="100"/>
      <c r="C148" s="100"/>
      <c r="D148" s="101"/>
      <c r="E148" s="143"/>
      <c r="F148" s="101"/>
      <c r="G148" s="144"/>
      <c r="H148" s="101"/>
      <c r="I148" s="101"/>
      <c r="J148" s="101"/>
      <c r="K148" s="102"/>
      <c r="L148" s="145"/>
      <c r="M148" s="101"/>
      <c r="N148" s="145"/>
      <c r="O148" s="101"/>
      <c r="P148" s="101"/>
      <c r="Q148" s="102"/>
      <c r="R148" s="102"/>
    </row>
    <row r="149" spans="1:18" s="12" customFormat="1" ht="18.95" customHeight="1">
      <c r="A149" s="142">
        <v>142</v>
      </c>
      <c r="B149" s="100"/>
      <c r="C149" s="100"/>
      <c r="D149" s="101"/>
      <c r="E149" s="143"/>
      <c r="F149" s="101"/>
      <c r="G149" s="144"/>
      <c r="H149" s="101"/>
      <c r="I149" s="101"/>
      <c r="J149" s="101"/>
      <c r="K149" s="102"/>
      <c r="L149" s="145"/>
      <c r="M149" s="101"/>
      <c r="N149" s="145"/>
      <c r="O149" s="101"/>
      <c r="P149" s="101"/>
      <c r="Q149" s="102"/>
      <c r="R149" s="102"/>
    </row>
    <row r="150" spans="1:18" s="12" customFormat="1" ht="18.95" customHeight="1">
      <c r="A150" s="142">
        <v>143</v>
      </c>
      <c r="B150" s="100"/>
      <c r="C150" s="100"/>
      <c r="D150" s="101"/>
      <c r="E150" s="143"/>
      <c r="F150" s="101"/>
      <c r="G150" s="144"/>
      <c r="H150" s="101"/>
      <c r="I150" s="101"/>
      <c r="J150" s="101"/>
      <c r="K150" s="102"/>
      <c r="L150" s="145"/>
      <c r="M150" s="101"/>
      <c r="N150" s="145"/>
      <c r="O150" s="101"/>
      <c r="P150" s="101"/>
      <c r="Q150" s="102"/>
      <c r="R150" s="102"/>
    </row>
    <row r="151" spans="1:18" s="12" customFormat="1" ht="18.95" customHeight="1">
      <c r="A151" s="142">
        <v>144</v>
      </c>
      <c r="B151" s="100"/>
      <c r="C151" s="100"/>
      <c r="D151" s="101"/>
      <c r="E151" s="143"/>
      <c r="F151" s="101"/>
      <c r="G151" s="144"/>
      <c r="H151" s="101"/>
      <c r="I151" s="101"/>
      <c r="J151" s="101"/>
      <c r="K151" s="102"/>
      <c r="L151" s="145"/>
      <c r="M151" s="101"/>
      <c r="N151" s="145"/>
      <c r="O151" s="101"/>
      <c r="P151" s="101"/>
      <c r="Q151" s="102"/>
      <c r="R151" s="102"/>
    </row>
    <row r="152" spans="1:18" s="12" customFormat="1" ht="18.95" customHeight="1">
      <c r="A152" s="142">
        <v>145</v>
      </c>
      <c r="B152" s="100"/>
      <c r="C152" s="100"/>
      <c r="D152" s="101"/>
      <c r="E152" s="143"/>
      <c r="F152" s="101"/>
      <c r="G152" s="144"/>
      <c r="H152" s="101"/>
      <c r="I152" s="101"/>
      <c r="J152" s="101"/>
      <c r="K152" s="102"/>
      <c r="L152" s="145"/>
      <c r="M152" s="101"/>
      <c r="N152" s="145"/>
      <c r="O152" s="101"/>
      <c r="P152" s="101"/>
      <c r="Q152" s="102"/>
      <c r="R152" s="102"/>
    </row>
    <row r="153" spans="1:18" s="12" customFormat="1" ht="18.95" customHeight="1">
      <c r="A153" s="142">
        <v>146</v>
      </c>
      <c r="B153" s="100"/>
      <c r="C153" s="100"/>
      <c r="D153" s="101"/>
      <c r="E153" s="143"/>
      <c r="F153" s="101"/>
      <c r="G153" s="144"/>
      <c r="H153" s="101"/>
      <c r="I153" s="101"/>
      <c r="J153" s="101"/>
      <c r="K153" s="102"/>
      <c r="L153" s="145"/>
      <c r="M153" s="101"/>
      <c r="N153" s="145"/>
      <c r="O153" s="101"/>
      <c r="P153" s="101"/>
      <c r="Q153" s="102"/>
      <c r="R153" s="102"/>
    </row>
    <row r="154" spans="1:18" s="12" customFormat="1" ht="18.95" customHeight="1">
      <c r="A154" s="142">
        <v>147</v>
      </c>
      <c r="B154" s="100"/>
      <c r="C154" s="100"/>
      <c r="D154" s="101"/>
      <c r="E154" s="143"/>
      <c r="F154" s="101"/>
      <c r="G154" s="144"/>
      <c r="H154" s="101"/>
      <c r="I154" s="101"/>
      <c r="J154" s="101"/>
      <c r="K154" s="102"/>
      <c r="L154" s="145"/>
      <c r="M154" s="101"/>
      <c r="N154" s="145"/>
      <c r="O154" s="101"/>
      <c r="P154" s="101"/>
      <c r="Q154" s="102"/>
      <c r="R154" s="102"/>
    </row>
    <row r="155" spans="1:18" s="12" customFormat="1" ht="18.95" customHeight="1">
      <c r="A155" s="142">
        <v>148</v>
      </c>
      <c r="B155" s="100"/>
      <c r="C155" s="100"/>
      <c r="D155" s="101"/>
      <c r="E155" s="143"/>
      <c r="F155" s="101"/>
      <c r="G155" s="144"/>
      <c r="H155" s="101"/>
      <c r="I155" s="101"/>
      <c r="J155" s="101"/>
      <c r="K155" s="102"/>
      <c r="L155" s="145"/>
      <c r="M155" s="101"/>
      <c r="N155" s="145"/>
      <c r="O155" s="101"/>
      <c r="P155" s="101"/>
      <c r="Q155" s="102"/>
      <c r="R155" s="102"/>
    </row>
    <row r="156" spans="1:18" s="12" customFormat="1" ht="18.95" customHeight="1">
      <c r="A156" s="142">
        <v>149</v>
      </c>
      <c r="B156" s="100"/>
      <c r="C156" s="100"/>
      <c r="D156" s="101"/>
      <c r="E156" s="143"/>
      <c r="F156" s="101"/>
      <c r="G156" s="144"/>
      <c r="H156" s="101"/>
      <c r="I156" s="101"/>
      <c r="J156" s="101"/>
      <c r="K156" s="102"/>
      <c r="L156" s="145"/>
      <c r="M156" s="101"/>
      <c r="N156" s="145"/>
      <c r="O156" s="101"/>
      <c r="P156" s="101"/>
      <c r="Q156" s="102"/>
      <c r="R156" s="102"/>
    </row>
    <row r="157" spans="1:18" s="12" customFormat="1" ht="18.95" customHeight="1">
      <c r="A157" s="142">
        <v>150</v>
      </c>
      <c r="B157" s="100"/>
      <c r="C157" s="100"/>
      <c r="D157" s="101"/>
      <c r="E157" s="143"/>
      <c r="F157" s="101"/>
      <c r="G157" s="144"/>
      <c r="H157" s="101"/>
      <c r="I157" s="101"/>
      <c r="J157" s="101"/>
      <c r="K157" s="102"/>
      <c r="L157" s="145"/>
      <c r="M157" s="101"/>
      <c r="N157" s="145"/>
      <c r="O157" s="101"/>
      <c r="P157" s="101"/>
      <c r="Q157" s="102"/>
      <c r="R157" s="102"/>
    </row>
    <row r="158" spans="1:18" s="12" customFormat="1" ht="18.95" customHeight="1">
      <c r="A158" s="142">
        <v>151</v>
      </c>
      <c r="B158" s="100"/>
      <c r="C158" s="100"/>
      <c r="D158" s="101"/>
      <c r="E158" s="143"/>
      <c r="F158" s="101"/>
      <c r="G158" s="144"/>
      <c r="H158" s="101"/>
      <c r="I158" s="101"/>
      <c r="J158" s="101"/>
      <c r="K158" s="102"/>
      <c r="L158" s="145"/>
      <c r="M158" s="101"/>
      <c r="N158" s="145"/>
      <c r="O158" s="101"/>
      <c r="P158" s="101"/>
      <c r="Q158" s="102"/>
      <c r="R158" s="102"/>
    </row>
    <row r="159" spans="1:18" s="12" customFormat="1" ht="18.95" customHeight="1">
      <c r="A159" s="142">
        <v>152</v>
      </c>
      <c r="B159" s="100"/>
      <c r="C159" s="100"/>
      <c r="D159" s="101"/>
      <c r="E159" s="143"/>
      <c r="F159" s="101"/>
      <c r="G159" s="144"/>
      <c r="H159" s="101"/>
      <c r="I159" s="101"/>
      <c r="J159" s="101"/>
      <c r="K159" s="102"/>
      <c r="L159" s="145"/>
      <c r="M159" s="101"/>
      <c r="N159" s="145"/>
      <c r="O159" s="101"/>
      <c r="P159" s="101"/>
      <c r="Q159" s="102"/>
      <c r="R159" s="102"/>
    </row>
    <row r="160" spans="1:18" s="12" customFormat="1" ht="18.95" customHeight="1">
      <c r="A160" s="142">
        <v>153</v>
      </c>
      <c r="B160" s="100"/>
      <c r="C160" s="100"/>
      <c r="D160" s="101"/>
      <c r="E160" s="143"/>
      <c r="F160" s="101"/>
      <c r="G160" s="144"/>
      <c r="H160" s="101"/>
      <c r="I160" s="101"/>
      <c r="J160" s="101"/>
      <c r="K160" s="102"/>
      <c r="L160" s="145"/>
      <c r="M160" s="101"/>
      <c r="N160" s="145"/>
      <c r="O160" s="101"/>
      <c r="P160" s="101"/>
      <c r="Q160" s="102"/>
      <c r="R160" s="102"/>
    </row>
    <row r="161" spans="1:18" s="12" customFormat="1" ht="18.95" customHeight="1">
      <c r="A161" s="142">
        <v>154</v>
      </c>
      <c r="B161" s="100"/>
      <c r="C161" s="100"/>
      <c r="D161" s="101"/>
      <c r="E161" s="143"/>
      <c r="F161" s="101"/>
      <c r="G161" s="144"/>
      <c r="H161" s="101"/>
      <c r="I161" s="101"/>
      <c r="J161" s="101"/>
      <c r="K161" s="102"/>
      <c r="L161" s="145"/>
      <c r="M161" s="101"/>
      <c r="N161" s="145"/>
      <c r="O161" s="101"/>
      <c r="P161" s="101"/>
      <c r="Q161" s="102"/>
      <c r="R161" s="102"/>
    </row>
    <row r="162" spans="1:18" s="12" customFormat="1" ht="18.95" customHeight="1">
      <c r="A162" s="142">
        <v>155</v>
      </c>
      <c r="B162" s="100"/>
      <c r="C162" s="100"/>
      <c r="D162" s="101"/>
      <c r="E162" s="143"/>
      <c r="F162" s="101"/>
      <c r="G162" s="144"/>
      <c r="H162" s="101"/>
      <c r="I162" s="101"/>
      <c r="J162" s="101"/>
      <c r="K162" s="102"/>
      <c r="L162" s="145"/>
      <c r="M162" s="101"/>
      <c r="N162" s="145"/>
      <c r="O162" s="101"/>
      <c r="P162" s="101"/>
      <c r="Q162" s="102"/>
      <c r="R162" s="102"/>
    </row>
    <row r="163" spans="1:18" s="12" customFormat="1" ht="18.95" customHeight="1">
      <c r="A163" s="142">
        <v>156</v>
      </c>
      <c r="B163" s="100"/>
      <c r="C163" s="100"/>
      <c r="D163" s="101"/>
      <c r="E163" s="143"/>
      <c r="F163" s="101"/>
      <c r="G163" s="144"/>
      <c r="H163" s="101"/>
      <c r="I163" s="101"/>
      <c r="J163" s="101"/>
      <c r="K163" s="102"/>
      <c r="L163" s="145"/>
      <c r="M163" s="101"/>
      <c r="N163" s="145"/>
      <c r="O163" s="101"/>
      <c r="P163" s="101"/>
      <c r="Q163" s="102"/>
      <c r="R163" s="102"/>
    </row>
    <row r="164" spans="1:18" s="12" customFormat="1" ht="18.95" customHeight="1">
      <c r="A164" s="142">
        <v>157</v>
      </c>
      <c r="B164" s="100"/>
      <c r="C164" s="100"/>
      <c r="D164" s="101"/>
      <c r="E164" s="143"/>
      <c r="F164" s="101"/>
      <c r="G164" s="144"/>
      <c r="H164" s="101"/>
      <c r="I164" s="101"/>
      <c r="J164" s="101"/>
      <c r="K164" s="102"/>
      <c r="L164" s="145"/>
      <c r="M164" s="101"/>
      <c r="N164" s="145"/>
      <c r="O164" s="101"/>
      <c r="P164" s="101"/>
      <c r="Q164" s="102"/>
      <c r="R164" s="102"/>
    </row>
    <row r="165" spans="1:18" s="12" customFormat="1" ht="18.95" customHeight="1">
      <c r="A165" s="142">
        <v>158</v>
      </c>
      <c r="B165" s="100"/>
      <c r="C165" s="100"/>
      <c r="D165" s="101"/>
      <c r="E165" s="143"/>
      <c r="F165" s="101"/>
      <c r="G165" s="144"/>
      <c r="H165" s="101"/>
      <c r="I165" s="101"/>
      <c r="J165" s="101"/>
      <c r="K165" s="102"/>
      <c r="L165" s="145"/>
      <c r="M165" s="101"/>
      <c r="N165" s="145"/>
      <c r="O165" s="101"/>
      <c r="P165" s="101"/>
      <c r="Q165" s="102"/>
      <c r="R165" s="102"/>
    </row>
    <row r="166" spans="1:18" s="12" customFormat="1" ht="18.95" customHeight="1">
      <c r="A166" s="142">
        <v>159</v>
      </c>
      <c r="B166" s="100"/>
      <c r="C166" s="100"/>
      <c r="D166" s="101"/>
      <c r="E166" s="143"/>
      <c r="F166" s="101"/>
      <c r="G166" s="144"/>
      <c r="H166" s="101"/>
      <c r="I166" s="101"/>
      <c r="J166" s="101"/>
      <c r="K166" s="102"/>
      <c r="L166" s="145"/>
      <c r="M166" s="101"/>
      <c r="N166" s="145"/>
      <c r="O166" s="101"/>
      <c r="P166" s="101"/>
      <c r="Q166" s="102"/>
      <c r="R166" s="102"/>
    </row>
    <row r="167" spans="1:18" s="12" customFormat="1" ht="18.95" customHeight="1">
      <c r="A167" s="142">
        <v>160</v>
      </c>
      <c r="B167" s="100"/>
      <c r="C167" s="100"/>
      <c r="D167" s="101"/>
      <c r="E167" s="143"/>
      <c r="F167" s="101"/>
      <c r="G167" s="144"/>
      <c r="H167" s="101"/>
      <c r="I167" s="101"/>
      <c r="J167" s="101"/>
      <c r="K167" s="102"/>
      <c r="L167" s="145"/>
      <c r="M167" s="101"/>
      <c r="N167" s="145"/>
      <c r="O167" s="101"/>
      <c r="P167" s="101"/>
      <c r="Q167" s="102"/>
      <c r="R167" s="102"/>
    </row>
    <row r="168" spans="1:18" s="12" customFormat="1" ht="18.95" customHeight="1">
      <c r="A168" s="142">
        <v>161</v>
      </c>
      <c r="B168" s="100"/>
      <c r="C168" s="100"/>
      <c r="D168" s="101"/>
      <c r="E168" s="143"/>
      <c r="F168" s="101"/>
      <c r="G168" s="144"/>
      <c r="H168" s="101"/>
      <c r="I168" s="101"/>
      <c r="J168" s="101"/>
      <c r="K168" s="102"/>
      <c r="L168" s="145"/>
      <c r="M168" s="101"/>
      <c r="N168" s="145"/>
      <c r="O168" s="101"/>
      <c r="P168" s="101"/>
      <c r="Q168" s="102"/>
      <c r="R168" s="102"/>
    </row>
    <row r="169" spans="1:18" s="12" customFormat="1" ht="18.95" customHeight="1">
      <c r="A169" s="142">
        <v>162</v>
      </c>
      <c r="B169" s="100"/>
      <c r="C169" s="100"/>
      <c r="D169" s="101"/>
      <c r="E169" s="143"/>
      <c r="F169" s="101"/>
      <c r="G169" s="144"/>
      <c r="H169" s="101"/>
      <c r="I169" s="101"/>
      <c r="J169" s="101"/>
      <c r="K169" s="102"/>
      <c r="L169" s="145"/>
      <c r="M169" s="101"/>
      <c r="N169" s="145"/>
      <c r="O169" s="101"/>
      <c r="P169" s="101"/>
      <c r="Q169" s="102"/>
      <c r="R169" s="102"/>
    </row>
    <row r="170" spans="1:18" s="12" customFormat="1" ht="18.95" customHeight="1">
      <c r="A170" s="142">
        <v>163</v>
      </c>
      <c r="B170" s="100"/>
      <c r="C170" s="100"/>
      <c r="D170" s="101"/>
      <c r="E170" s="143"/>
      <c r="F170" s="101"/>
      <c r="G170" s="144"/>
      <c r="H170" s="101"/>
      <c r="I170" s="101"/>
      <c r="J170" s="101"/>
      <c r="K170" s="102"/>
      <c r="L170" s="145"/>
      <c r="M170" s="101"/>
      <c r="N170" s="145"/>
      <c r="O170" s="101"/>
      <c r="P170" s="101"/>
      <c r="Q170" s="102"/>
      <c r="R170" s="102"/>
    </row>
    <row r="171" spans="1:18" s="12" customFormat="1" ht="18.95" customHeight="1">
      <c r="A171" s="142">
        <v>164</v>
      </c>
      <c r="B171" s="100"/>
      <c r="C171" s="100"/>
      <c r="D171" s="101"/>
      <c r="E171" s="143"/>
      <c r="F171" s="101"/>
      <c r="G171" s="144"/>
      <c r="H171" s="101"/>
      <c r="I171" s="101"/>
      <c r="J171" s="101"/>
      <c r="K171" s="102"/>
      <c r="L171" s="145"/>
      <c r="M171" s="101"/>
      <c r="N171" s="145"/>
      <c r="O171" s="101"/>
      <c r="P171" s="101"/>
      <c r="Q171" s="102"/>
      <c r="R171" s="102"/>
    </row>
    <row r="172" spans="1:18" s="12" customFormat="1" ht="18.95" customHeight="1">
      <c r="A172" s="142">
        <v>165</v>
      </c>
      <c r="B172" s="100"/>
      <c r="C172" s="100"/>
      <c r="D172" s="101"/>
      <c r="E172" s="143"/>
      <c r="F172" s="101"/>
      <c r="G172" s="144"/>
      <c r="H172" s="101"/>
      <c r="I172" s="101"/>
      <c r="J172" s="101"/>
      <c r="K172" s="102"/>
      <c r="L172" s="145"/>
      <c r="M172" s="101"/>
      <c r="N172" s="145"/>
      <c r="O172" s="101"/>
      <c r="P172" s="101"/>
      <c r="Q172" s="102"/>
      <c r="R172" s="102"/>
    </row>
    <row r="173" spans="1:18" s="12" customFormat="1" ht="18.95" customHeight="1">
      <c r="A173" s="142">
        <v>166</v>
      </c>
      <c r="B173" s="100"/>
      <c r="C173" s="100"/>
      <c r="D173" s="101"/>
      <c r="E173" s="143"/>
      <c r="F173" s="101"/>
      <c r="G173" s="144"/>
      <c r="H173" s="101"/>
      <c r="I173" s="101"/>
      <c r="J173" s="101"/>
      <c r="K173" s="102"/>
      <c r="L173" s="145"/>
      <c r="M173" s="101"/>
      <c r="N173" s="145"/>
      <c r="O173" s="101"/>
      <c r="P173" s="101"/>
      <c r="Q173" s="102"/>
      <c r="R173" s="102"/>
    </row>
    <row r="174" spans="1:18" s="12" customFormat="1" ht="18.95" customHeight="1">
      <c r="A174" s="142">
        <v>167</v>
      </c>
      <c r="B174" s="100"/>
      <c r="C174" s="100"/>
      <c r="D174" s="101"/>
      <c r="E174" s="143"/>
      <c r="F174" s="101"/>
      <c r="G174" s="144"/>
      <c r="H174" s="101"/>
      <c r="I174" s="101"/>
      <c r="J174" s="101"/>
      <c r="K174" s="102"/>
      <c r="L174" s="145"/>
      <c r="M174" s="101"/>
      <c r="N174" s="145"/>
      <c r="O174" s="101"/>
      <c r="P174" s="101"/>
      <c r="Q174" s="102"/>
      <c r="R174" s="102"/>
    </row>
    <row r="175" spans="1:18" s="12" customFormat="1" ht="18.95" customHeight="1">
      <c r="A175" s="142">
        <v>168</v>
      </c>
      <c r="B175" s="100"/>
      <c r="C175" s="100"/>
      <c r="D175" s="101"/>
      <c r="E175" s="143"/>
      <c r="F175" s="101"/>
      <c r="G175" s="144"/>
      <c r="H175" s="101"/>
      <c r="I175" s="101"/>
      <c r="J175" s="101"/>
      <c r="K175" s="102"/>
      <c r="L175" s="145"/>
      <c r="M175" s="101"/>
      <c r="N175" s="145"/>
      <c r="O175" s="101"/>
      <c r="P175" s="101"/>
      <c r="Q175" s="102"/>
      <c r="R175" s="102"/>
    </row>
    <row r="176" spans="1:18" s="12" customFormat="1" ht="18.95" customHeight="1">
      <c r="A176" s="142">
        <v>169</v>
      </c>
      <c r="B176" s="100"/>
      <c r="C176" s="100"/>
      <c r="D176" s="101"/>
      <c r="E176" s="143"/>
      <c r="F176" s="101"/>
      <c r="G176" s="144"/>
      <c r="H176" s="101"/>
      <c r="I176" s="101"/>
      <c r="J176" s="101"/>
      <c r="K176" s="102"/>
      <c r="L176" s="145"/>
      <c r="M176" s="101"/>
      <c r="N176" s="145"/>
      <c r="O176" s="101"/>
      <c r="P176" s="101"/>
      <c r="Q176" s="102"/>
      <c r="R176" s="102"/>
    </row>
    <row r="177" spans="1:18" s="12" customFormat="1" ht="18.95" customHeight="1">
      <c r="A177" s="142">
        <v>170</v>
      </c>
      <c r="B177" s="100"/>
      <c r="C177" s="100"/>
      <c r="D177" s="101"/>
      <c r="E177" s="143"/>
      <c r="F177" s="101"/>
      <c r="G177" s="144"/>
      <c r="H177" s="101"/>
      <c r="I177" s="101"/>
      <c r="J177" s="101"/>
      <c r="K177" s="102"/>
      <c r="L177" s="145"/>
      <c r="M177" s="101"/>
      <c r="N177" s="145"/>
      <c r="O177" s="101"/>
      <c r="P177" s="101"/>
      <c r="Q177" s="102"/>
      <c r="R177" s="102"/>
    </row>
    <row r="178" spans="1:18" s="12" customFormat="1" ht="18.95" customHeight="1">
      <c r="A178" s="142">
        <v>171</v>
      </c>
      <c r="B178" s="100"/>
      <c r="C178" s="100"/>
      <c r="D178" s="101"/>
      <c r="E178" s="143"/>
      <c r="F178" s="101"/>
      <c r="G178" s="144"/>
      <c r="H178" s="101"/>
      <c r="I178" s="101"/>
      <c r="J178" s="101"/>
      <c r="K178" s="102"/>
      <c r="L178" s="145"/>
      <c r="M178" s="101"/>
      <c r="N178" s="145"/>
      <c r="O178" s="101"/>
      <c r="P178" s="101"/>
      <c r="Q178" s="102"/>
      <c r="R178" s="102"/>
    </row>
    <row r="179" spans="1:18" s="12" customFormat="1" ht="18.95" customHeight="1">
      <c r="A179" s="142">
        <v>172</v>
      </c>
      <c r="B179" s="100"/>
      <c r="C179" s="100"/>
      <c r="D179" s="101"/>
      <c r="E179" s="143"/>
      <c r="F179" s="101"/>
      <c r="G179" s="144"/>
      <c r="H179" s="101"/>
      <c r="I179" s="101"/>
      <c r="J179" s="101"/>
      <c r="K179" s="102"/>
      <c r="L179" s="145"/>
      <c r="M179" s="101"/>
      <c r="N179" s="145"/>
      <c r="O179" s="101"/>
      <c r="P179" s="101"/>
      <c r="Q179" s="102"/>
      <c r="R179" s="102"/>
    </row>
    <row r="180" spans="1:18" s="12" customFormat="1" ht="18.95" customHeight="1">
      <c r="A180" s="142">
        <v>173</v>
      </c>
      <c r="B180" s="100"/>
      <c r="C180" s="100"/>
      <c r="D180" s="101"/>
      <c r="E180" s="143"/>
      <c r="F180" s="101"/>
      <c r="G180" s="144"/>
      <c r="H180" s="101"/>
      <c r="I180" s="101"/>
      <c r="J180" s="101"/>
      <c r="K180" s="102"/>
      <c r="L180" s="145"/>
      <c r="M180" s="101"/>
      <c r="N180" s="145"/>
      <c r="O180" s="101"/>
      <c r="P180" s="101"/>
      <c r="Q180" s="102"/>
      <c r="R180" s="102"/>
    </row>
    <row r="181" spans="1:18" s="12" customFormat="1" ht="18.95" customHeight="1">
      <c r="A181" s="142">
        <v>174</v>
      </c>
      <c r="B181" s="100"/>
      <c r="C181" s="100"/>
      <c r="D181" s="101"/>
      <c r="E181" s="143"/>
      <c r="F181" s="101"/>
      <c r="G181" s="144"/>
      <c r="H181" s="101"/>
      <c r="I181" s="101"/>
      <c r="J181" s="101"/>
      <c r="K181" s="102"/>
      <c r="L181" s="145"/>
      <c r="M181" s="101"/>
      <c r="N181" s="145"/>
      <c r="O181" s="101"/>
      <c r="P181" s="101"/>
      <c r="Q181" s="102"/>
      <c r="R181" s="102"/>
    </row>
    <row r="182" spans="1:18" s="12" customFormat="1" ht="18.95" customHeight="1">
      <c r="A182" s="142">
        <v>175</v>
      </c>
      <c r="B182" s="100"/>
      <c r="C182" s="100"/>
      <c r="D182" s="101"/>
      <c r="E182" s="143"/>
      <c r="F182" s="101"/>
      <c r="G182" s="144"/>
      <c r="H182" s="101"/>
      <c r="I182" s="101"/>
      <c r="J182" s="101"/>
      <c r="K182" s="102"/>
      <c r="L182" s="145"/>
      <c r="M182" s="101"/>
      <c r="N182" s="145"/>
      <c r="O182" s="101"/>
      <c r="P182" s="101"/>
      <c r="Q182" s="102"/>
      <c r="R182" s="102"/>
    </row>
    <row r="183" spans="1:18" s="12" customFormat="1" ht="18.95" customHeight="1">
      <c r="A183" s="142">
        <v>176</v>
      </c>
      <c r="B183" s="100"/>
      <c r="C183" s="100"/>
      <c r="D183" s="101"/>
      <c r="E183" s="143"/>
      <c r="F183" s="101"/>
      <c r="G183" s="144"/>
      <c r="H183" s="101"/>
      <c r="I183" s="101"/>
      <c r="J183" s="101"/>
      <c r="K183" s="102"/>
      <c r="L183" s="145"/>
      <c r="M183" s="101"/>
      <c r="N183" s="145"/>
      <c r="O183" s="101"/>
      <c r="P183" s="101"/>
      <c r="Q183" s="102"/>
      <c r="R183" s="102"/>
    </row>
    <row r="184" spans="1:18" s="12" customFormat="1" ht="18.95" customHeight="1">
      <c r="A184" s="142">
        <v>177</v>
      </c>
      <c r="B184" s="100"/>
      <c r="C184" s="100"/>
      <c r="D184" s="101"/>
      <c r="E184" s="143"/>
      <c r="F184" s="101"/>
      <c r="G184" s="144"/>
      <c r="H184" s="101"/>
      <c r="I184" s="101"/>
      <c r="J184" s="101"/>
      <c r="K184" s="102"/>
      <c r="L184" s="145"/>
      <c r="M184" s="101"/>
      <c r="N184" s="145"/>
      <c r="O184" s="101"/>
      <c r="P184" s="101"/>
      <c r="Q184" s="102"/>
      <c r="R184" s="102"/>
    </row>
    <row r="185" spans="1:18" s="12" customFormat="1" ht="18.95" customHeight="1">
      <c r="A185" s="142">
        <v>178</v>
      </c>
      <c r="B185" s="100"/>
      <c r="C185" s="100"/>
      <c r="D185" s="101"/>
      <c r="E185" s="143"/>
      <c r="F185" s="101"/>
      <c r="G185" s="144"/>
      <c r="H185" s="101"/>
      <c r="I185" s="101"/>
      <c r="J185" s="101"/>
      <c r="K185" s="102"/>
      <c r="L185" s="145"/>
      <c r="M185" s="101"/>
      <c r="N185" s="145"/>
      <c r="O185" s="101"/>
      <c r="P185" s="101"/>
      <c r="Q185" s="102"/>
      <c r="R185" s="102"/>
    </row>
    <row r="186" spans="1:18" s="12" customFormat="1" ht="18.95" customHeight="1">
      <c r="A186" s="142">
        <v>179</v>
      </c>
      <c r="B186" s="100"/>
      <c r="C186" s="100"/>
      <c r="D186" s="101"/>
      <c r="E186" s="143"/>
      <c r="F186" s="101"/>
      <c r="G186" s="144"/>
      <c r="H186" s="101"/>
      <c r="I186" s="101"/>
      <c r="J186" s="101"/>
      <c r="K186" s="102"/>
      <c r="L186" s="145"/>
      <c r="M186" s="101"/>
      <c r="N186" s="145"/>
      <c r="O186" s="101"/>
      <c r="P186" s="101"/>
      <c r="Q186" s="102"/>
      <c r="R186" s="102"/>
    </row>
    <row r="187" spans="1:18" s="12" customFormat="1" ht="18.95" customHeight="1">
      <c r="A187" s="142">
        <v>180</v>
      </c>
      <c r="B187" s="100"/>
      <c r="C187" s="100"/>
      <c r="D187" s="101"/>
      <c r="E187" s="143"/>
      <c r="F187" s="101"/>
      <c r="G187" s="144"/>
      <c r="H187" s="101"/>
      <c r="I187" s="101"/>
      <c r="J187" s="101"/>
      <c r="K187" s="102"/>
      <c r="L187" s="145"/>
      <c r="M187" s="101"/>
      <c r="N187" s="145"/>
      <c r="O187" s="101"/>
      <c r="P187" s="101"/>
      <c r="Q187" s="102"/>
      <c r="R187" s="102"/>
    </row>
    <row r="188" spans="1:18" s="12" customFormat="1" ht="18.95" customHeight="1">
      <c r="A188" s="142">
        <v>181</v>
      </c>
      <c r="B188" s="100"/>
      <c r="C188" s="100"/>
      <c r="D188" s="101"/>
      <c r="E188" s="143"/>
      <c r="F188" s="101"/>
      <c r="G188" s="144"/>
      <c r="H188" s="101"/>
      <c r="I188" s="101"/>
      <c r="J188" s="101"/>
      <c r="K188" s="102"/>
      <c r="L188" s="145"/>
      <c r="M188" s="101"/>
      <c r="N188" s="145"/>
      <c r="O188" s="101"/>
      <c r="P188" s="101"/>
      <c r="Q188" s="102"/>
      <c r="R188" s="102"/>
    </row>
    <row r="189" spans="1:18" s="12" customFormat="1" ht="18.95" customHeight="1">
      <c r="A189" s="142">
        <v>182</v>
      </c>
      <c r="B189" s="100"/>
      <c r="C189" s="100"/>
      <c r="D189" s="101"/>
      <c r="E189" s="143"/>
      <c r="F189" s="101"/>
      <c r="G189" s="144"/>
      <c r="H189" s="101"/>
      <c r="I189" s="101"/>
      <c r="J189" s="101"/>
      <c r="K189" s="102"/>
      <c r="L189" s="145"/>
      <c r="M189" s="101"/>
      <c r="N189" s="145"/>
      <c r="O189" s="101"/>
      <c r="P189" s="101"/>
      <c r="Q189" s="102"/>
      <c r="R189" s="102"/>
    </row>
    <row r="190" spans="1:18" s="12" customFormat="1" ht="18.95" customHeight="1">
      <c r="A190" s="142">
        <v>183</v>
      </c>
      <c r="B190" s="100"/>
      <c r="C190" s="100"/>
      <c r="D190" s="101"/>
      <c r="E190" s="143"/>
      <c r="F190" s="101"/>
      <c r="G190" s="144"/>
      <c r="H190" s="101"/>
      <c r="I190" s="101"/>
      <c r="J190" s="101"/>
      <c r="K190" s="102"/>
      <c r="L190" s="145"/>
      <c r="M190" s="101"/>
      <c r="N190" s="145"/>
      <c r="O190" s="101"/>
      <c r="P190" s="101"/>
      <c r="Q190" s="102"/>
      <c r="R190" s="102"/>
    </row>
    <row r="191" spans="1:18" s="12" customFormat="1" ht="18.95" customHeight="1">
      <c r="A191" s="142">
        <v>184</v>
      </c>
      <c r="B191" s="100"/>
      <c r="C191" s="100"/>
      <c r="D191" s="101"/>
      <c r="E191" s="143"/>
      <c r="F191" s="101"/>
      <c r="G191" s="144"/>
      <c r="H191" s="101"/>
      <c r="I191" s="101"/>
      <c r="J191" s="101"/>
      <c r="K191" s="102"/>
      <c r="L191" s="145"/>
      <c r="M191" s="101"/>
      <c r="N191" s="145"/>
      <c r="O191" s="101"/>
      <c r="P191" s="101"/>
      <c r="Q191" s="102"/>
      <c r="R191" s="102"/>
    </row>
    <row r="192" spans="1:18" s="12" customFormat="1" ht="18.95" customHeight="1">
      <c r="A192" s="142">
        <v>185</v>
      </c>
      <c r="B192" s="100"/>
      <c r="C192" s="100"/>
      <c r="D192" s="101"/>
      <c r="E192" s="143"/>
      <c r="F192" s="101"/>
      <c r="G192" s="144"/>
      <c r="H192" s="101"/>
      <c r="I192" s="101"/>
      <c r="J192" s="101"/>
      <c r="K192" s="102"/>
      <c r="L192" s="145"/>
      <c r="M192" s="101"/>
      <c r="N192" s="145"/>
      <c r="O192" s="101"/>
      <c r="P192" s="101"/>
      <c r="Q192" s="102"/>
      <c r="R192" s="102"/>
    </row>
    <row r="193" spans="1:18" s="12" customFormat="1" ht="18.95" customHeight="1">
      <c r="A193" s="142">
        <v>186</v>
      </c>
      <c r="B193" s="100"/>
      <c r="C193" s="100"/>
      <c r="D193" s="101"/>
      <c r="E193" s="143"/>
      <c r="F193" s="101"/>
      <c r="G193" s="144"/>
      <c r="H193" s="101"/>
      <c r="I193" s="101"/>
      <c r="J193" s="101"/>
      <c r="K193" s="102"/>
      <c r="L193" s="145"/>
      <c r="M193" s="101"/>
      <c r="N193" s="145"/>
      <c r="O193" s="101"/>
      <c r="P193" s="101"/>
      <c r="Q193" s="102"/>
      <c r="R193" s="102"/>
    </row>
    <row r="194" spans="1:18" s="12" customFormat="1" ht="18.95" customHeight="1">
      <c r="A194" s="142">
        <v>187</v>
      </c>
      <c r="B194" s="100"/>
      <c r="C194" s="100"/>
      <c r="D194" s="101"/>
      <c r="E194" s="143"/>
      <c r="F194" s="101"/>
      <c r="G194" s="144"/>
      <c r="H194" s="101"/>
      <c r="I194" s="101"/>
      <c r="J194" s="101"/>
      <c r="K194" s="102"/>
      <c r="L194" s="145"/>
      <c r="M194" s="101"/>
      <c r="N194" s="145"/>
      <c r="O194" s="101"/>
      <c r="P194" s="101"/>
      <c r="Q194" s="102"/>
      <c r="R194" s="102"/>
    </row>
    <row r="195" spans="1:18" s="12" customFormat="1" ht="18.95" customHeight="1">
      <c r="A195" s="142">
        <v>188</v>
      </c>
      <c r="B195" s="100"/>
      <c r="C195" s="100"/>
      <c r="D195" s="101"/>
      <c r="E195" s="143"/>
      <c r="F195" s="101"/>
      <c r="G195" s="144"/>
      <c r="H195" s="101"/>
      <c r="I195" s="101"/>
      <c r="J195" s="101"/>
      <c r="K195" s="102"/>
      <c r="L195" s="145"/>
      <c r="M195" s="101"/>
      <c r="N195" s="145"/>
      <c r="O195" s="101"/>
      <c r="P195" s="101"/>
      <c r="Q195" s="102"/>
      <c r="R195" s="102"/>
    </row>
    <row r="196" spans="1:18" s="12" customFormat="1" ht="18.95" customHeight="1">
      <c r="A196" s="142">
        <v>189</v>
      </c>
      <c r="B196" s="100"/>
      <c r="C196" s="100"/>
      <c r="D196" s="101"/>
      <c r="E196" s="143"/>
      <c r="F196" s="101"/>
      <c r="G196" s="144"/>
      <c r="H196" s="101"/>
      <c r="I196" s="101"/>
      <c r="J196" s="101"/>
      <c r="K196" s="102"/>
      <c r="L196" s="145"/>
      <c r="M196" s="101"/>
      <c r="N196" s="145"/>
      <c r="O196" s="101"/>
      <c r="P196" s="101"/>
      <c r="Q196" s="102"/>
      <c r="R196" s="102"/>
    </row>
    <row r="197" spans="1:18" s="12" customFormat="1" ht="18.95" customHeight="1">
      <c r="A197" s="142">
        <v>190</v>
      </c>
      <c r="B197" s="100"/>
      <c r="C197" s="100"/>
      <c r="D197" s="101"/>
      <c r="E197" s="143"/>
      <c r="F197" s="101"/>
      <c r="G197" s="144"/>
      <c r="H197" s="101"/>
      <c r="I197" s="101"/>
      <c r="J197" s="101"/>
      <c r="K197" s="102"/>
      <c r="L197" s="145"/>
      <c r="M197" s="101"/>
      <c r="N197" s="145"/>
      <c r="O197" s="101"/>
      <c r="P197" s="101"/>
      <c r="Q197" s="102"/>
      <c r="R197" s="102"/>
    </row>
    <row r="198" spans="1:18" s="12" customFormat="1" ht="18.95" customHeight="1">
      <c r="A198" s="142">
        <v>191</v>
      </c>
      <c r="B198" s="100"/>
      <c r="C198" s="100"/>
      <c r="D198" s="101"/>
      <c r="E198" s="143"/>
      <c r="F198" s="101"/>
      <c r="G198" s="144"/>
      <c r="H198" s="101"/>
      <c r="I198" s="101"/>
      <c r="J198" s="101"/>
      <c r="K198" s="102"/>
      <c r="L198" s="145"/>
      <c r="M198" s="101"/>
      <c r="N198" s="145"/>
      <c r="O198" s="101"/>
      <c r="P198" s="101"/>
      <c r="Q198" s="102"/>
      <c r="R198" s="102"/>
    </row>
    <row r="199" spans="1:18" s="12" customFormat="1" ht="18.95" customHeight="1">
      <c r="A199" s="142">
        <v>192</v>
      </c>
      <c r="B199" s="100"/>
      <c r="C199" s="100"/>
      <c r="D199" s="101"/>
      <c r="E199" s="143"/>
      <c r="F199" s="101"/>
      <c r="G199" s="144"/>
      <c r="H199" s="101"/>
      <c r="I199" s="101"/>
      <c r="J199" s="101"/>
      <c r="K199" s="102"/>
      <c r="L199" s="145"/>
      <c r="M199" s="101"/>
      <c r="N199" s="145"/>
      <c r="O199" s="101"/>
      <c r="P199" s="101"/>
      <c r="Q199" s="102"/>
      <c r="R199" s="102"/>
    </row>
    <row r="200" spans="1:18" s="12" customFormat="1" ht="18.95" customHeight="1">
      <c r="A200" s="142">
        <v>193</v>
      </c>
      <c r="B200" s="100"/>
      <c r="C200" s="100"/>
      <c r="D200" s="101"/>
      <c r="E200" s="143"/>
      <c r="F200" s="101"/>
      <c r="G200" s="144"/>
      <c r="H200" s="101"/>
      <c r="I200" s="101"/>
      <c r="J200" s="101"/>
      <c r="K200" s="102"/>
      <c r="L200" s="145"/>
      <c r="M200" s="101"/>
      <c r="N200" s="145"/>
      <c r="O200" s="101"/>
      <c r="P200" s="101"/>
      <c r="Q200" s="102"/>
      <c r="R200" s="102"/>
    </row>
    <row r="201" spans="1:18" s="12" customFormat="1" ht="18.95" customHeight="1">
      <c r="A201" s="142">
        <v>194</v>
      </c>
      <c r="B201" s="100"/>
      <c r="C201" s="100"/>
      <c r="D201" s="101"/>
      <c r="E201" s="143"/>
      <c r="F201" s="101"/>
      <c r="G201" s="144"/>
      <c r="H201" s="101"/>
      <c r="I201" s="101"/>
      <c r="J201" s="101"/>
      <c r="K201" s="102"/>
      <c r="L201" s="145"/>
      <c r="M201" s="101"/>
      <c r="N201" s="145"/>
      <c r="O201" s="101"/>
      <c r="P201" s="101"/>
      <c r="Q201" s="102"/>
      <c r="R201" s="102"/>
    </row>
    <row r="202" spans="1:18" s="12" customFormat="1" ht="18.95" customHeight="1">
      <c r="A202" s="142">
        <v>195</v>
      </c>
      <c r="B202" s="100"/>
      <c r="C202" s="100"/>
      <c r="D202" s="101"/>
      <c r="E202" s="143"/>
      <c r="F202" s="101"/>
      <c r="G202" s="144"/>
      <c r="H202" s="101"/>
      <c r="I202" s="101"/>
      <c r="J202" s="101"/>
      <c r="K202" s="102"/>
      <c r="L202" s="145"/>
      <c r="M202" s="101"/>
      <c r="N202" s="145"/>
      <c r="O202" s="101"/>
      <c r="P202" s="101"/>
      <c r="Q202" s="102"/>
      <c r="R202" s="102"/>
    </row>
    <row r="203" spans="1:18" s="12" customFormat="1" ht="18.95" customHeight="1">
      <c r="A203" s="142">
        <v>196</v>
      </c>
      <c r="B203" s="100"/>
      <c r="C203" s="100"/>
      <c r="D203" s="101"/>
      <c r="E203" s="143"/>
      <c r="F203" s="101"/>
      <c r="G203" s="144"/>
      <c r="H203" s="101"/>
      <c r="I203" s="101"/>
      <c r="J203" s="101"/>
      <c r="K203" s="102"/>
      <c r="L203" s="145"/>
      <c r="M203" s="101"/>
      <c r="N203" s="145"/>
      <c r="O203" s="101"/>
      <c r="P203" s="101"/>
      <c r="Q203" s="102"/>
      <c r="R203" s="102"/>
    </row>
    <row r="204" spans="1:18" s="12" customFormat="1" ht="18.95" customHeight="1">
      <c r="A204" s="142">
        <v>197</v>
      </c>
      <c r="B204" s="100"/>
      <c r="C204" s="100"/>
      <c r="D204" s="101"/>
      <c r="E204" s="143"/>
      <c r="F204" s="101"/>
      <c r="G204" s="144"/>
      <c r="H204" s="101"/>
      <c r="I204" s="101"/>
      <c r="J204" s="101"/>
      <c r="K204" s="102"/>
      <c r="L204" s="145"/>
      <c r="M204" s="101"/>
      <c r="N204" s="145"/>
      <c r="O204" s="101"/>
      <c r="P204" s="101"/>
      <c r="Q204" s="102"/>
      <c r="R204" s="102"/>
    </row>
    <row r="205" spans="1:18" s="12" customFormat="1" ht="18.95" customHeight="1">
      <c r="A205" s="142">
        <v>198</v>
      </c>
      <c r="B205" s="100"/>
      <c r="C205" s="100"/>
      <c r="D205" s="101"/>
      <c r="E205" s="143"/>
      <c r="F205" s="101"/>
      <c r="G205" s="144"/>
      <c r="H205" s="101"/>
      <c r="I205" s="101"/>
      <c r="J205" s="101"/>
      <c r="K205" s="102"/>
      <c r="L205" s="145"/>
      <c r="M205" s="101"/>
      <c r="N205" s="145"/>
      <c r="O205" s="101"/>
      <c r="P205" s="101"/>
      <c r="Q205" s="102"/>
      <c r="R205" s="102"/>
    </row>
    <row r="206" spans="1:18" s="12" customFormat="1" ht="18.95" customHeight="1">
      <c r="A206" s="142">
        <v>199</v>
      </c>
      <c r="B206" s="100"/>
      <c r="C206" s="100"/>
      <c r="D206" s="101"/>
      <c r="E206" s="143"/>
      <c r="F206" s="101"/>
      <c r="G206" s="144"/>
      <c r="H206" s="101"/>
      <c r="I206" s="101"/>
      <c r="J206" s="101"/>
      <c r="K206" s="102"/>
      <c r="L206" s="145"/>
      <c r="M206" s="101"/>
      <c r="N206" s="145"/>
      <c r="O206" s="101"/>
      <c r="P206" s="101"/>
      <c r="Q206" s="102"/>
      <c r="R206" s="102"/>
    </row>
    <row r="207" spans="1:18" s="12" customFormat="1" ht="18.95" customHeight="1">
      <c r="A207" s="142">
        <v>200</v>
      </c>
      <c r="B207" s="100"/>
      <c r="C207" s="100"/>
      <c r="D207" s="101"/>
      <c r="E207" s="143"/>
      <c r="F207" s="101"/>
      <c r="G207" s="144"/>
      <c r="H207" s="101"/>
      <c r="I207" s="101"/>
      <c r="J207" s="101"/>
      <c r="K207" s="102"/>
      <c r="L207" s="145"/>
      <c r="M207" s="101"/>
      <c r="N207" s="145"/>
      <c r="O207" s="101"/>
      <c r="P207" s="101"/>
      <c r="Q207" s="102"/>
      <c r="R207" s="102"/>
    </row>
  </sheetData>
  <mergeCells count="1">
    <mergeCell ref="A4:B4"/>
  </mergeCells>
  <phoneticPr fontId="78" type="noConversion"/>
  <printOptions horizontalCentered="1"/>
  <pageMargins left="0.35" right="0.35" top="0.39" bottom="0.39" header="0" footer="0"/>
  <pageSetup paperSize="9" orientation="landscape" horizontalDpi="200" verticalDpi="200"/>
  <headerFooter alignWithMargins="0"/>
  <rowBreaks count="9" manualBreakCount="9">
    <brk id="27" max="65535" man="1"/>
    <brk id="47" max="65535" man="1"/>
    <brk id="67" max="65535" man="1"/>
    <brk id="87" max="65535" man="1"/>
    <brk id="107" max="65535" man="1"/>
    <brk id="127" max="65535" man="1"/>
    <brk id="147" max="65535" man="1"/>
    <brk id="167" max="65535" man="1"/>
    <brk id="187" max="65535" man="1"/>
  </rowBreaks>
  <drawing r:id="rId1"/>
</worksheet>
</file>

<file path=xl/worksheets/sheet24.xml><?xml version="1.0" encoding="utf-8"?>
<worksheet xmlns="http://schemas.openxmlformats.org/spreadsheetml/2006/main" xmlns:r="http://schemas.openxmlformats.org/officeDocument/2006/relationships">
  <sheetPr codeName="Sheet14"/>
  <dimension ref="A1:U206"/>
  <sheetViews>
    <sheetView showGridLines="0" showZeros="0" zoomScale="86" workbookViewId="0">
      <pane ySplit="6" topLeftCell="A7" activePane="bottomLeft" state="frozen"/>
      <selection activeCell="A4" sqref="A4:C4"/>
      <selection pane="bottomLeft" activeCell="A4" sqref="A4"/>
    </sheetView>
  </sheetViews>
  <sheetFormatPr defaultRowHeight="12.75"/>
  <cols>
    <col min="1" max="1" width="3.85546875" customWidth="1"/>
    <col min="2" max="2" width="22.85546875" customWidth="1"/>
    <col min="3" max="3" width="21.85546875" customWidth="1"/>
    <col min="4" max="4" width="7.7109375" style="60" customWidth="1"/>
    <col min="5" max="5" width="12.140625" style="94" customWidth="1"/>
    <col min="6" max="7" width="8.5703125" style="94" customWidth="1"/>
    <col min="8" max="10" width="8.5703125" style="60" customWidth="1"/>
    <col min="11" max="11" width="7.7109375" style="60" hidden="1" customWidth="1"/>
    <col min="12" max="14" width="6.85546875" style="60" hidden="1" customWidth="1"/>
    <col min="15" max="16" width="8.5703125" style="60" customWidth="1"/>
    <col min="17" max="17" width="6.85546875" style="60" hidden="1" customWidth="1"/>
    <col min="18" max="18" width="8.5703125" style="60" customWidth="1"/>
    <col min="20" max="20" width="8.28515625" hidden="1" customWidth="1"/>
    <col min="21" max="21" width="0" hidden="1" customWidth="1"/>
  </cols>
  <sheetData>
    <row r="1" spans="1:21" ht="26.25">
      <c r="A1" s="81">
        <f>'Week SetUp'!$A$6</f>
        <v>0</v>
      </c>
      <c r="B1" s="82"/>
      <c r="C1" s="82"/>
      <c r="D1" s="146" t="s">
        <v>251</v>
      </c>
      <c r="E1" s="146"/>
      <c r="F1" s="146"/>
      <c r="G1" s="105"/>
      <c r="H1" s="83"/>
      <c r="I1" s="84"/>
      <c r="J1" s="84"/>
      <c r="K1" s="84"/>
      <c r="L1" s="84"/>
      <c r="M1" s="84"/>
      <c r="N1" s="84"/>
      <c r="O1" s="84"/>
      <c r="P1" s="84"/>
      <c r="Q1" s="84"/>
      <c r="R1" s="107"/>
    </row>
    <row r="2" spans="1:21" ht="13.5" thickBot="1">
      <c r="A2" s="85" t="str">
        <f>'Week SetUp'!$A$8</f>
        <v>ITF Junior Circuit</v>
      </c>
      <c r="B2" s="85"/>
      <c r="C2" s="72"/>
      <c r="D2" s="146" t="s">
        <v>38</v>
      </c>
      <c r="E2" s="146"/>
      <c r="F2" s="95"/>
      <c r="G2" s="95"/>
      <c r="H2" s="95"/>
      <c r="I2" s="95"/>
      <c r="J2" s="83"/>
      <c r="K2" s="83"/>
      <c r="L2" s="83"/>
      <c r="M2" s="83"/>
      <c r="N2" s="83"/>
      <c r="O2" s="110"/>
      <c r="P2" s="69"/>
      <c r="Q2" s="69"/>
      <c r="R2" s="110"/>
    </row>
    <row r="3" spans="1:21" s="2" customFormat="1" ht="13.5" thickBot="1">
      <c r="A3" s="147" t="s">
        <v>39</v>
      </c>
      <c r="B3" s="148"/>
      <c r="C3" s="149"/>
      <c r="D3" s="24"/>
      <c r="E3" s="150"/>
      <c r="F3" s="150"/>
      <c r="G3" s="150"/>
      <c r="H3" s="24"/>
      <c r="I3" s="152"/>
      <c r="J3" s="153"/>
      <c r="K3" s="111"/>
      <c r="L3" s="154"/>
      <c r="M3" s="154"/>
      <c r="N3" s="154"/>
      <c r="O3" s="111" t="s">
        <v>24</v>
      </c>
      <c r="P3" s="112"/>
      <c r="Q3" s="155"/>
      <c r="R3" s="156"/>
      <c r="T3" s="671" t="s">
        <v>358</v>
      </c>
      <c r="U3" s="672">
        <f>YEAR($A$5)-18</f>
        <v>1882</v>
      </c>
    </row>
    <row r="4" spans="1:21" s="2" customFormat="1">
      <c r="A4" s="63" t="s">
        <v>12</v>
      </c>
      <c r="B4" s="63"/>
      <c r="C4" s="61" t="s">
        <v>6</v>
      </c>
      <c r="D4" s="63" t="s">
        <v>7</v>
      </c>
      <c r="E4" s="157"/>
      <c r="F4" s="157"/>
      <c r="G4" s="157" t="s">
        <v>18</v>
      </c>
      <c r="H4" s="61"/>
      <c r="I4" s="119"/>
      <c r="J4" s="64" t="s">
        <v>8</v>
      </c>
      <c r="K4" s="158"/>
      <c r="L4" s="159"/>
      <c r="M4" s="159"/>
      <c r="N4" s="159"/>
      <c r="O4" s="158"/>
      <c r="P4" s="122"/>
      <c r="Q4" s="122"/>
      <c r="R4" s="160"/>
      <c r="T4" s="671" t="s">
        <v>359</v>
      </c>
      <c r="U4" s="672">
        <f>YEAR($A$5)-13</f>
        <v>1887</v>
      </c>
    </row>
    <row r="5" spans="1:21" s="2" customFormat="1" ht="13.5" thickBot="1">
      <c r="A5" s="711">
        <f>'Week SetUp'!$A$10</f>
        <v>0</v>
      </c>
      <c r="B5" s="711"/>
      <c r="C5" s="88">
        <f>'Week SetUp'!$C$10</f>
        <v>0</v>
      </c>
      <c r="D5" s="89">
        <f>'Week SetUp'!$D$10</f>
        <v>0</v>
      </c>
      <c r="E5" s="89"/>
      <c r="F5" s="89"/>
      <c r="G5" s="89">
        <f>'Week SetUp'!$A$12</f>
        <v>0</v>
      </c>
      <c r="H5" s="89"/>
      <c r="I5" s="161"/>
      <c r="J5" s="76">
        <f>'Week SetUp'!$E$10</f>
        <v>0</v>
      </c>
      <c r="K5" s="162"/>
      <c r="L5" s="76"/>
      <c r="M5" s="76"/>
      <c r="N5" s="76"/>
      <c r="O5" s="162"/>
      <c r="P5" s="89"/>
      <c r="Q5" s="89"/>
      <c r="R5" s="163">
        <f>COUNTA(R7:R206)</f>
        <v>0</v>
      </c>
    </row>
    <row r="6" spans="1:21" ht="30" customHeight="1" thickBot="1">
      <c r="A6" s="134" t="s">
        <v>20</v>
      </c>
      <c r="B6" s="135" t="s">
        <v>13</v>
      </c>
      <c r="C6" s="135" t="s">
        <v>14</v>
      </c>
      <c r="D6" s="135" t="s">
        <v>21</v>
      </c>
      <c r="E6" s="665" t="s">
        <v>354</v>
      </c>
      <c r="F6" s="136" t="s">
        <v>235</v>
      </c>
      <c r="G6" s="136" t="s">
        <v>41</v>
      </c>
      <c r="H6" s="137" t="s">
        <v>42</v>
      </c>
      <c r="I6" s="137" t="s">
        <v>43</v>
      </c>
      <c r="J6" s="136" t="s">
        <v>44</v>
      </c>
      <c r="K6" s="164"/>
      <c r="L6" s="139"/>
      <c r="M6" s="138" t="s">
        <v>45</v>
      </c>
      <c r="N6" s="139"/>
      <c r="O6" s="135" t="s">
        <v>34</v>
      </c>
      <c r="P6" s="141" t="s">
        <v>46</v>
      </c>
      <c r="Q6" s="165" t="s">
        <v>47</v>
      </c>
      <c r="R6" s="136" t="s">
        <v>48</v>
      </c>
    </row>
    <row r="7" spans="1:21" s="12" customFormat="1" ht="18.95" customHeight="1">
      <c r="A7" s="142">
        <v>1</v>
      </c>
      <c r="B7" s="100"/>
      <c r="C7" s="100"/>
      <c r="D7" s="101"/>
      <c r="E7" s="673"/>
      <c r="F7" s="166"/>
      <c r="G7" s="166"/>
      <c r="H7" s="101"/>
      <c r="I7" s="101"/>
      <c r="J7" s="102"/>
      <c r="K7" s="168"/>
      <c r="L7" s="167"/>
      <c r="M7" s="168">
        <f t="shared" ref="M7:M38" si="0">IF(R7="",999,R7)</f>
        <v>999</v>
      </c>
      <c r="N7" s="167"/>
      <c r="O7" s="101"/>
      <c r="P7" s="170">
        <f t="shared" ref="P7:P38" si="1">IF(AND(H7&gt;0,OR(O7="QA",O7="DA",O7="WC")),H7,)</f>
        <v>0</v>
      </c>
      <c r="Q7" s="171">
        <f t="shared" ref="Q7:Q38" si="2">IF(O7="QA",1,IF(O7="DA",1,IF(O7="WC",2,IF(O7="MD",3,999))))</f>
        <v>999</v>
      </c>
      <c r="R7" s="102"/>
    </row>
    <row r="8" spans="1:21" s="12" customFormat="1" ht="18.95" customHeight="1">
      <c r="A8" s="142">
        <v>2</v>
      </c>
      <c r="B8" s="100"/>
      <c r="C8" s="100"/>
      <c r="D8" s="101"/>
      <c r="E8" s="674"/>
      <c r="F8" s="166"/>
      <c r="G8" s="166"/>
      <c r="H8" s="101"/>
      <c r="I8" s="101"/>
      <c r="J8" s="102"/>
      <c r="K8" s="168"/>
      <c r="L8" s="167"/>
      <c r="M8" s="168">
        <f t="shared" si="0"/>
        <v>999</v>
      </c>
      <c r="N8" s="167"/>
      <c r="O8" s="101"/>
      <c r="P8" s="170">
        <f t="shared" si="1"/>
        <v>0</v>
      </c>
      <c r="Q8" s="171">
        <f t="shared" si="2"/>
        <v>999</v>
      </c>
      <c r="R8" s="102"/>
    </row>
    <row r="9" spans="1:21" s="12" customFormat="1" ht="18.95" customHeight="1">
      <c r="A9" s="142">
        <v>3</v>
      </c>
      <c r="B9" s="100"/>
      <c r="C9" s="100"/>
      <c r="D9" s="101"/>
      <c r="E9" s="674"/>
      <c r="F9" s="166"/>
      <c r="G9" s="166"/>
      <c r="H9" s="101"/>
      <c r="I9" s="101"/>
      <c r="J9" s="102"/>
      <c r="K9" s="168"/>
      <c r="L9" s="167"/>
      <c r="M9" s="168">
        <f t="shared" si="0"/>
        <v>999</v>
      </c>
      <c r="N9" s="167"/>
      <c r="O9" s="101"/>
      <c r="P9" s="170">
        <f t="shared" si="1"/>
        <v>0</v>
      </c>
      <c r="Q9" s="171">
        <f t="shared" si="2"/>
        <v>999</v>
      </c>
      <c r="R9" s="102"/>
    </row>
    <row r="10" spans="1:21" s="12" customFormat="1" ht="18.95" customHeight="1">
      <c r="A10" s="142">
        <v>4</v>
      </c>
      <c r="B10" s="100"/>
      <c r="C10" s="100"/>
      <c r="D10" s="101"/>
      <c r="E10" s="674"/>
      <c r="F10" s="166"/>
      <c r="G10" s="166"/>
      <c r="H10" s="101"/>
      <c r="I10" s="101"/>
      <c r="J10" s="102"/>
      <c r="K10" s="168"/>
      <c r="L10" s="167"/>
      <c r="M10" s="168">
        <f t="shared" si="0"/>
        <v>999</v>
      </c>
      <c r="N10" s="167"/>
      <c r="O10" s="101"/>
      <c r="P10" s="170">
        <f t="shared" si="1"/>
        <v>0</v>
      </c>
      <c r="Q10" s="171">
        <f t="shared" si="2"/>
        <v>999</v>
      </c>
      <c r="R10" s="102"/>
    </row>
    <row r="11" spans="1:21" s="12" customFormat="1" ht="18.95" customHeight="1">
      <c r="A11" s="142">
        <v>5</v>
      </c>
      <c r="B11" s="100"/>
      <c r="C11" s="100"/>
      <c r="D11" s="101"/>
      <c r="E11" s="674"/>
      <c r="F11" s="166"/>
      <c r="G11" s="166"/>
      <c r="H11" s="101"/>
      <c r="I11" s="101"/>
      <c r="J11" s="102"/>
      <c r="K11" s="168"/>
      <c r="L11" s="167"/>
      <c r="M11" s="168">
        <f t="shared" si="0"/>
        <v>999</v>
      </c>
      <c r="N11" s="167"/>
      <c r="O11" s="101"/>
      <c r="P11" s="170">
        <f t="shared" si="1"/>
        <v>0</v>
      </c>
      <c r="Q11" s="171">
        <f t="shared" si="2"/>
        <v>999</v>
      </c>
      <c r="R11" s="102"/>
    </row>
    <row r="12" spans="1:21" s="12" customFormat="1" ht="18.95" customHeight="1">
      <c r="A12" s="142">
        <v>6</v>
      </c>
      <c r="B12" s="100"/>
      <c r="C12" s="100"/>
      <c r="D12" s="101"/>
      <c r="E12" s="674"/>
      <c r="F12" s="166"/>
      <c r="G12" s="166"/>
      <c r="H12" s="101"/>
      <c r="I12" s="101"/>
      <c r="J12" s="102"/>
      <c r="K12" s="168"/>
      <c r="L12" s="167"/>
      <c r="M12" s="168">
        <f t="shared" si="0"/>
        <v>999</v>
      </c>
      <c r="N12" s="167"/>
      <c r="O12" s="101"/>
      <c r="P12" s="170">
        <f t="shared" si="1"/>
        <v>0</v>
      </c>
      <c r="Q12" s="171">
        <f t="shared" si="2"/>
        <v>999</v>
      </c>
      <c r="R12" s="102"/>
    </row>
    <row r="13" spans="1:21" s="12" customFormat="1" ht="18.95" customHeight="1">
      <c r="A13" s="142">
        <v>7</v>
      </c>
      <c r="B13" s="100"/>
      <c r="C13" s="100"/>
      <c r="D13" s="101"/>
      <c r="E13" s="674"/>
      <c r="F13" s="166"/>
      <c r="G13" s="166"/>
      <c r="H13" s="101"/>
      <c r="I13" s="101"/>
      <c r="J13" s="102"/>
      <c r="K13" s="168"/>
      <c r="L13" s="167"/>
      <c r="M13" s="168">
        <f t="shared" si="0"/>
        <v>999</v>
      </c>
      <c r="N13" s="167"/>
      <c r="O13" s="101"/>
      <c r="P13" s="170">
        <f t="shared" si="1"/>
        <v>0</v>
      </c>
      <c r="Q13" s="171">
        <f t="shared" si="2"/>
        <v>999</v>
      </c>
      <c r="R13" s="102"/>
    </row>
    <row r="14" spans="1:21" s="12" customFormat="1" ht="18.95" customHeight="1">
      <c r="A14" s="142">
        <v>8</v>
      </c>
      <c r="B14" s="100"/>
      <c r="C14" s="100"/>
      <c r="D14" s="101"/>
      <c r="E14" s="674"/>
      <c r="F14" s="166"/>
      <c r="G14" s="166"/>
      <c r="H14" s="101"/>
      <c r="I14" s="101"/>
      <c r="J14" s="102"/>
      <c r="K14" s="168"/>
      <c r="L14" s="167"/>
      <c r="M14" s="168">
        <f t="shared" si="0"/>
        <v>999</v>
      </c>
      <c r="N14" s="167"/>
      <c r="O14" s="101"/>
      <c r="P14" s="170">
        <f t="shared" si="1"/>
        <v>0</v>
      </c>
      <c r="Q14" s="171">
        <f t="shared" si="2"/>
        <v>999</v>
      </c>
      <c r="R14" s="102"/>
    </row>
    <row r="15" spans="1:21" s="12" customFormat="1" ht="18.95" customHeight="1">
      <c r="A15" s="142">
        <v>9</v>
      </c>
      <c r="B15" s="100"/>
      <c r="C15" s="100"/>
      <c r="D15" s="101"/>
      <c r="E15" s="674"/>
      <c r="F15" s="166"/>
      <c r="G15" s="166"/>
      <c r="H15" s="101"/>
      <c r="I15" s="101"/>
      <c r="J15" s="102"/>
      <c r="K15" s="168"/>
      <c r="L15" s="167"/>
      <c r="M15" s="168">
        <f t="shared" si="0"/>
        <v>999</v>
      </c>
      <c r="N15" s="167"/>
      <c r="O15" s="101"/>
      <c r="P15" s="170">
        <f t="shared" si="1"/>
        <v>0</v>
      </c>
      <c r="Q15" s="171">
        <f t="shared" si="2"/>
        <v>999</v>
      </c>
      <c r="R15" s="102"/>
    </row>
    <row r="16" spans="1:21" s="12" customFormat="1" ht="18.95" customHeight="1">
      <c r="A16" s="142">
        <v>10</v>
      </c>
      <c r="B16" s="100"/>
      <c r="C16" s="100"/>
      <c r="D16" s="101"/>
      <c r="E16" s="674"/>
      <c r="F16" s="166"/>
      <c r="G16" s="166"/>
      <c r="H16" s="101"/>
      <c r="I16" s="101"/>
      <c r="J16" s="102"/>
      <c r="K16" s="168"/>
      <c r="L16" s="167"/>
      <c r="M16" s="168">
        <f t="shared" si="0"/>
        <v>999</v>
      </c>
      <c r="N16" s="167"/>
      <c r="O16" s="101"/>
      <c r="P16" s="170">
        <f t="shared" si="1"/>
        <v>0</v>
      </c>
      <c r="Q16" s="171">
        <f t="shared" si="2"/>
        <v>999</v>
      </c>
      <c r="R16" s="102"/>
    </row>
    <row r="17" spans="1:18" s="12" customFormat="1" ht="18.95" customHeight="1">
      <c r="A17" s="142">
        <v>11</v>
      </c>
      <c r="B17" s="100"/>
      <c r="C17" s="100"/>
      <c r="D17" s="101"/>
      <c r="E17" s="674"/>
      <c r="F17" s="166"/>
      <c r="G17" s="166"/>
      <c r="H17" s="101"/>
      <c r="I17" s="101"/>
      <c r="J17" s="102"/>
      <c r="K17" s="168"/>
      <c r="L17" s="167"/>
      <c r="M17" s="168">
        <f t="shared" si="0"/>
        <v>999</v>
      </c>
      <c r="N17" s="167"/>
      <c r="O17" s="101"/>
      <c r="P17" s="170">
        <f t="shared" si="1"/>
        <v>0</v>
      </c>
      <c r="Q17" s="171">
        <f t="shared" si="2"/>
        <v>999</v>
      </c>
      <c r="R17" s="102"/>
    </row>
    <row r="18" spans="1:18" s="12" customFormat="1" ht="18.95" customHeight="1">
      <c r="A18" s="142">
        <v>12</v>
      </c>
      <c r="B18" s="100"/>
      <c r="C18" s="100"/>
      <c r="D18" s="101"/>
      <c r="E18" s="674"/>
      <c r="F18" s="166"/>
      <c r="G18" s="166"/>
      <c r="H18" s="101"/>
      <c r="I18" s="101"/>
      <c r="J18" s="102"/>
      <c r="K18" s="168"/>
      <c r="L18" s="167"/>
      <c r="M18" s="168">
        <f t="shared" si="0"/>
        <v>999</v>
      </c>
      <c r="N18" s="167"/>
      <c r="O18" s="101"/>
      <c r="P18" s="170">
        <f t="shared" si="1"/>
        <v>0</v>
      </c>
      <c r="Q18" s="171">
        <f t="shared" si="2"/>
        <v>999</v>
      </c>
      <c r="R18" s="102"/>
    </row>
    <row r="19" spans="1:18" s="12" customFormat="1" ht="18.95" customHeight="1">
      <c r="A19" s="142">
        <v>13</v>
      </c>
      <c r="B19" s="100"/>
      <c r="C19" s="100"/>
      <c r="D19" s="101"/>
      <c r="E19" s="674"/>
      <c r="F19" s="166"/>
      <c r="G19" s="166"/>
      <c r="H19" s="101"/>
      <c r="I19" s="101"/>
      <c r="J19" s="102"/>
      <c r="K19" s="168"/>
      <c r="L19" s="167"/>
      <c r="M19" s="168">
        <f t="shared" si="0"/>
        <v>999</v>
      </c>
      <c r="N19" s="167"/>
      <c r="O19" s="101"/>
      <c r="P19" s="170">
        <f t="shared" si="1"/>
        <v>0</v>
      </c>
      <c r="Q19" s="171">
        <f t="shared" si="2"/>
        <v>999</v>
      </c>
      <c r="R19" s="102"/>
    </row>
    <row r="20" spans="1:18" s="12" customFormat="1" ht="18.95" customHeight="1">
      <c r="A20" s="142">
        <v>14</v>
      </c>
      <c r="B20" s="100"/>
      <c r="C20" s="100"/>
      <c r="D20" s="101"/>
      <c r="E20" s="674"/>
      <c r="F20" s="166"/>
      <c r="G20" s="166"/>
      <c r="H20" s="101"/>
      <c r="I20" s="101"/>
      <c r="J20" s="102"/>
      <c r="K20" s="168"/>
      <c r="L20" s="167"/>
      <c r="M20" s="168">
        <f t="shared" si="0"/>
        <v>999</v>
      </c>
      <c r="N20" s="167"/>
      <c r="O20" s="101"/>
      <c r="P20" s="170">
        <f t="shared" si="1"/>
        <v>0</v>
      </c>
      <c r="Q20" s="171">
        <f t="shared" si="2"/>
        <v>999</v>
      </c>
      <c r="R20" s="102"/>
    </row>
    <row r="21" spans="1:18" s="12" customFormat="1" ht="18.95" customHeight="1">
      <c r="A21" s="142">
        <v>15</v>
      </c>
      <c r="B21" s="100"/>
      <c r="C21" s="100"/>
      <c r="D21" s="101"/>
      <c r="E21" s="674"/>
      <c r="F21" s="166"/>
      <c r="G21" s="166"/>
      <c r="H21" s="101"/>
      <c r="I21" s="101"/>
      <c r="J21" s="102"/>
      <c r="K21" s="168"/>
      <c r="L21" s="167"/>
      <c r="M21" s="168">
        <f t="shared" si="0"/>
        <v>999</v>
      </c>
      <c r="N21" s="167"/>
      <c r="O21" s="101"/>
      <c r="P21" s="170">
        <f t="shared" si="1"/>
        <v>0</v>
      </c>
      <c r="Q21" s="171">
        <f t="shared" si="2"/>
        <v>999</v>
      </c>
      <c r="R21" s="102"/>
    </row>
    <row r="22" spans="1:18" s="12" customFormat="1" ht="18.95" customHeight="1">
      <c r="A22" s="142">
        <v>16</v>
      </c>
      <c r="B22" s="100"/>
      <c r="C22" s="100"/>
      <c r="D22" s="101"/>
      <c r="E22" s="674"/>
      <c r="F22" s="166"/>
      <c r="G22" s="166"/>
      <c r="H22" s="101"/>
      <c r="I22" s="101"/>
      <c r="J22" s="102"/>
      <c r="K22" s="168"/>
      <c r="L22" s="167"/>
      <c r="M22" s="168">
        <f t="shared" si="0"/>
        <v>999</v>
      </c>
      <c r="N22" s="167"/>
      <c r="O22" s="101"/>
      <c r="P22" s="170">
        <f t="shared" si="1"/>
        <v>0</v>
      </c>
      <c r="Q22" s="171">
        <f t="shared" si="2"/>
        <v>999</v>
      </c>
      <c r="R22" s="102"/>
    </row>
    <row r="23" spans="1:18" s="12" customFormat="1" ht="18.95" customHeight="1">
      <c r="A23" s="142">
        <v>17</v>
      </c>
      <c r="B23" s="100"/>
      <c r="C23" s="100"/>
      <c r="D23" s="101"/>
      <c r="E23" s="674"/>
      <c r="F23" s="166"/>
      <c r="G23" s="166"/>
      <c r="H23" s="101"/>
      <c r="I23" s="101"/>
      <c r="J23" s="102"/>
      <c r="K23" s="168"/>
      <c r="L23" s="167"/>
      <c r="M23" s="168">
        <f t="shared" si="0"/>
        <v>999</v>
      </c>
      <c r="N23" s="167"/>
      <c r="O23" s="101"/>
      <c r="P23" s="170">
        <f t="shared" si="1"/>
        <v>0</v>
      </c>
      <c r="Q23" s="171">
        <f t="shared" si="2"/>
        <v>999</v>
      </c>
      <c r="R23" s="102"/>
    </row>
    <row r="24" spans="1:18" s="12" customFormat="1" ht="18.95" customHeight="1">
      <c r="A24" s="142">
        <v>18</v>
      </c>
      <c r="B24" s="100"/>
      <c r="C24" s="100"/>
      <c r="D24" s="101"/>
      <c r="E24" s="674"/>
      <c r="F24" s="166"/>
      <c r="G24" s="166"/>
      <c r="H24" s="101"/>
      <c r="I24" s="101"/>
      <c r="J24" s="102"/>
      <c r="K24" s="168"/>
      <c r="L24" s="167"/>
      <c r="M24" s="168">
        <f t="shared" si="0"/>
        <v>999</v>
      </c>
      <c r="N24" s="167"/>
      <c r="O24" s="101"/>
      <c r="P24" s="170">
        <f t="shared" si="1"/>
        <v>0</v>
      </c>
      <c r="Q24" s="171">
        <f t="shared" si="2"/>
        <v>999</v>
      </c>
      <c r="R24" s="102"/>
    </row>
    <row r="25" spans="1:18" s="12" customFormat="1" ht="18.95" customHeight="1">
      <c r="A25" s="142">
        <v>19</v>
      </c>
      <c r="B25" s="100"/>
      <c r="C25" s="100"/>
      <c r="D25" s="101"/>
      <c r="E25" s="674"/>
      <c r="F25" s="166"/>
      <c r="G25" s="166"/>
      <c r="H25" s="101"/>
      <c r="I25" s="101"/>
      <c r="J25" s="102"/>
      <c r="K25" s="168"/>
      <c r="L25" s="167"/>
      <c r="M25" s="168">
        <f t="shared" si="0"/>
        <v>999</v>
      </c>
      <c r="N25" s="167"/>
      <c r="O25" s="101"/>
      <c r="P25" s="170">
        <f t="shared" si="1"/>
        <v>0</v>
      </c>
      <c r="Q25" s="171">
        <f t="shared" si="2"/>
        <v>999</v>
      </c>
      <c r="R25" s="102"/>
    </row>
    <row r="26" spans="1:18" s="12" customFormat="1" ht="18.95" customHeight="1">
      <c r="A26" s="142">
        <v>20</v>
      </c>
      <c r="B26" s="100"/>
      <c r="C26" s="100"/>
      <c r="D26" s="101"/>
      <c r="E26" s="674"/>
      <c r="F26" s="166"/>
      <c r="G26" s="166"/>
      <c r="H26" s="101"/>
      <c r="I26" s="101"/>
      <c r="J26" s="102"/>
      <c r="K26" s="168"/>
      <c r="L26" s="167"/>
      <c r="M26" s="168">
        <f t="shared" si="0"/>
        <v>999</v>
      </c>
      <c r="N26" s="167"/>
      <c r="O26" s="101"/>
      <c r="P26" s="170">
        <f t="shared" si="1"/>
        <v>0</v>
      </c>
      <c r="Q26" s="171">
        <f t="shared" si="2"/>
        <v>999</v>
      </c>
      <c r="R26" s="102"/>
    </row>
    <row r="27" spans="1:18" s="12" customFormat="1" ht="18.95" customHeight="1">
      <c r="A27" s="142">
        <v>21</v>
      </c>
      <c r="B27" s="100"/>
      <c r="C27" s="100"/>
      <c r="D27" s="101"/>
      <c r="E27" s="674"/>
      <c r="F27" s="166"/>
      <c r="G27" s="166"/>
      <c r="H27" s="101"/>
      <c r="I27" s="101"/>
      <c r="J27" s="102"/>
      <c r="K27" s="168"/>
      <c r="L27" s="167"/>
      <c r="M27" s="168">
        <f t="shared" si="0"/>
        <v>999</v>
      </c>
      <c r="N27" s="167"/>
      <c r="O27" s="101"/>
      <c r="P27" s="170">
        <f t="shared" si="1"/>
        <v>0</v>
      </c>
      <c r="Q27" s="171">
        <f t="shared" si="2"/>
        <v>999</v>
      </c>
      <c r="R27" s="102"/>
    </row>
    <row r="28" spans="1:18" s="12" customFormat="1" ht="18.95" customHeight="1">
      <c r="A28" s="142">
        <v>22</v>
      </c>
      <c r="B28" s="100"/>
      <c r="C28" s="100"/>
      <c r="D28" s="101"/>
      <c r="E28" s="674"/>
      <c r="F28" s="166"/>
      <c r="G28" s="166"/>
      <c r="H28" s="101"/>
      <c r="I28" s="101"/>
      <c r="J28" s="102"/>
      <c r="K28" s="168"/>
      <c r="L28" s="167"/>
      <c r="M28" s="168">
        <f t="shared" si="0"/>
        <v>999</v>
      </c>
      <c r="N28" s="167"/>
      <c r="O28" s="101"/>
      <c r="P28" s="170">
        <f t="shared" si="1"/>
        <v>0</v>
      </c>
      <c r="Q28" s="171">
        <f t="shared" si="2"/>
        <v>999</v>
      </c>
      <c r="R28" s="102"/>
    </row>
    <row r="29" spans="1:18" s="12" customFormat="1" ht="18.95" customHeight="1">
      <c r="A29" s="142">
        <v>23</v>
      </c>
      <c r="B29" s="100"/>
      <c r="C29" s="100"/>
      <c r="D29" s="101"/>
      <c r="E29" s="674"/>
      <c r="F29" s="166"/>
      <c r="G29" s="166"/>
      <c r="H29" s="101"/>
      <c r="I29" s="101"/>
      <c r="J29" s="102"/>
      <c r="K29" s="168"/>
      <c r="L29" s="167"/>
      <c r="M29" s="168">
        <f t="shared" si="0"/>
        <v>999</v>
      </c>
      <c r="N29" s="167"/>
      <c r="O29" s="101"/>
      <c r="P29" s="170">
        <f t="shared" si="1"/>
        <v>0</v>
      </c>
      <c r="Q29" s="171">
        <f t="shared" si="2"/>
        <v>999</v>
      </c>
      <c r="R29" s="102"/>
    </row>
    <row r="30" spans="1:18" s="12" customFormat="1" ht="18.95" customHeight="1">
      <c r="A30" s="142">
        <v>24</v>
      </c>
      <c r="B30" s="100"/>
      <c r="C30" s="100"/>
      <c r="D30" s="101"/>
      <c r="E30" s="674"/>
      <c r="F30" s="166"/>
      <c r="G30" s="166"/>
      <c r="H30" s="101"/>
      <c r="I30" s="101"/>
      <c r="J30" s="102"/>
      <c r="K30" s="168"/>
      <c r="L30" s="167"/>
      <c r="M30" s="168">
        <f t="shared" si="0"/>
        <v>999</v>
      </c>
      <c r="N30" s="167"/>
      <c r="O30" s="101"/>
      <c r="P30" s="170">
        <f t="shared" si="1"/>
        <v>0</v>
      </c>
      <c r="Q30" s="171">
        <f t="shared" si="2"/>
        <v>999</v>
      </c>
      <c r="R30" s="102"/>
    </row>
    <row r="31" spans="1:18" s="12" customFormat="1" ht="18.95" customHeight="1">
      <c r="A31" s="142">
        <v>25</v>
      </c>
      <c r="B31" s="100"/>
      <c r="C31" s="100"/>
      <c r="D31" s="101"/>
      <c r="E31" s="674"/>
      <c r="F31" s="166"/>
      <c r="G31" s="166"/>
      <c r="H31" s="101"/>
      <c r="I31" s="101"/>
      <c r="J31" s="102"/>
      <c r="K31" s="168"/>
      <c r="L31" s="167"/>
      <c r="M31" s="168">
        <f t="shared" si="0"/>
        <v>999</v>
      </c>
      <c r="N31" s="167"/>
      <c r="O31" s="101"/>
      <c r="P31" s="170">
        <f t="shared" si="1"/>
        <v>0</v>
      </c>
      <c r="Q31" s="171">
        <f t="shared" si="2"/>
        <v>999</v>
      </c>
      <c r="R31" s="102"/>
    </row>
    <row r="32" spans="1:18" s="12" customFormat="1" ht="18.95" customHeight="1">
      <c r="A32" s="142">
        <v>26</v>
      </c>
      <c r="B32" s="100"/>
      <c r="C32" s="100"/>
      <c r="D32" s="101"/>
      <c r="E32" s="674"/>
      <c r="F32" s="166"/>
      <c r="G32" s="166"/>
      <c r="H32" s="101"/>
      <c r="I32" s="101"/>
      <c r="J32" s="102"/>
      <c r="K32" s="168"/>
      <c r="L32" s="167"/>
      <c r="M32" s="168">
        <f t="shared" si="0"/>
        <v>999</v>
      </c>
      <c r="N32" s="167"/>
      <c r="O32" s="101"/>
      <c r="P32" s="170">
        <f t="shared" si="1"/>
        <v>0</v>
      </c>
      <c r="Q32" s="171">
        <f t="shared" si="2"/>
        <v>999</v>
      </c>
      <c r="R32" s="102"/>
    </row>
    <row r="33" spans="1:18" s="12" customFormat="1" ht="18.95" customHeight="1">
      <c r="A33" s="142">
        <v>27</v>
      </c>
      <c r="B33" s="100"/>
      <c r="C33" s="100"/>
      <c r="D33" s="101"/>
      <c r="E33" s="674"/>
      <c r="F33" s="166"/>
      <c r="G33" s="166"/>
      <c r="H33" s="101"/>
      <c r="I33" s="101"/>
      <c r="J33" s="102"/>
      <c r="K33" s="168"/>
      <c r="L33" s="167"/>
      <c r="M33" s="168">
        <f t="shared" si="0"/>
        <v>999</v>
      </c>
      <c r="N33" s="167"/>
      <c r="O33" s="101"/>
      <c r="P33" s="170">
        <f t="shared" si="1"/>
        <v>0</v>
      </c>
      <c r="Q33" s="171">
        <f t="shared" si="2"/>
        <v>999</v>
      </c>
      <c r="R33" s="102"/>
    </row>
    <row r="34" spans="1:18" s="12" customFormat="1" ht="18.95" customHeight="1">
      <c r="A34" s="142">
        <v>28</v>
      </c>
      <c r="B34" s="100"/>
      <c r="C34" s="100"/>
      <c r="D34" s="101"/>
      <c r="E34" s="674"/>
      <c r="F34" s="166"/>
      <c r="G34" s="166"/>
      <c r="H34" s="101"/>
      <c r="I34" s="101"/>
      <c r="J34" s="102"/>
      <c r="K34" s="168"/>
      <c r="L34" s="167"/>
      <c r="M34" s="168">
        <f t="shared" si="0"/>
        <v>999</v>
      </c>
      <c r="N34" s="167"/>
      <c r="O34" s="101"/>
      <c r="P34" s="170">
        <f t="shared" si="1"/>
        <v>0</v>
      </c>
      <c r="Q34" s="171">
        <f t="shared" si="2"/>
        <v>999</v>
      </c>
      <c r="R34" s="102"/>
    </row>
    <row r="35" spans="1:18" s="12" customFormat="1" ht="18.95" customHeight="1">
      <c r="A35" s="142">
        <v>29</v>
      </c>
      <c r="B35" s="100"/>
      <c r="C35" s="100"/>
      <c r="D35" s="101"/>
      <c r="E35" s="674"/>
      <c r="F35" s="166"/>
      <c r="G35" s="166"/>
      <c r="H35" s="101"/>
      <c r="I35" s="101"/>
      <c r="J35" s="102"/>
      <c r="K35" s="168"/>
      <c r="L35" s="167"/>
      <c r="M35" s="168">
        <f t="shared" si="0"/>
        <v>999</v>
      </c>
      <c r="N35" s="167"/>
      <c r="O35" s="101"/>
      <c r="P35" s="170">
        <f t="shared" si="1"/>
        <v>0</v>
      </c>
      <c r="Q35" s="171">
        <f t="shared" si="2"/>
        <v>999</v>
      </c>
      <c r="R35" s="102"/>
    </row>
    <row r="36" spans="1:18" s="12" customFormat="1" ht="18.95" customHeight="1">
      <c r="A36" s="142">
        <v>30</v>
      </c>
      <c r="B36" s="100"/>
      <c r="C36" s="100"/>
      <c r="D36" s="101"/>
      <c r="E36" s="674"/>
      <c r="F36" s="166"/>
      <c r="G36" s="166"/>
      <c r="H36" s="101"/>
      <c r="I36" s="101"/>
      <c r="J36" s="102"/>
      <c r="K36" s="168"/>
      <c r="L36" s="167"/>
      <c r="M36" s="168">
        <f t="shared" si="0"/>
        <v>999</v>
      </c>
      <c r="N36" s="167"/>
      <c r="O36" s="101"/>
      <c r="P36" s="170">
        <f t="shared" si="1"/>
        <v>0</v>
      </c>
      <c r="Q36" s="171">
        <f t="shared" si="2"/>
        <v>999</v>
      </c>
      <c r="R36" s="102"/>
    </row>
    <row r="37" spans="1:18" s="12" customFormat="1" ht="18.95" customHeight="1">
      <c r="A37" s="142">
        <v>31</v>
      </c>
      <c r="B37" s="100"/>
      <c r="C37" s="100"/>
      <c r="D37" s="101"/>
      <c r="E37" s="674"/>
      <c r="F37" s="166"/>
      <c r="G37" s="166"/>
      <c r="H37" s="101"/>
      <c r="I37" s="101"/>
      <c r="J37" s="102"/>
      <c r="K37" s="168"/>
      <c r="L37" s="167"/>
      <c r="M37" s="168">
        <f t="shared" si="0"/>
        <v>999</v>
      </c>
      <c r="N37" s="167"/>
      <c r="O37" s="101"/>
      <c r="P37" s="170">
        <f t="shared" si="1"/>
        <v>0</v>
      </c>
      <c r="Q37" s="171">
        <f t="shared" si="2"/>
        <v>999</v>
      </c>
      <c r="R37" s="102"/>
    </row>
    <row r="38" spans="1:18" s="12" customFormat="1" ht="18.95" customHeight="1">
      <c r="A38" s="142">
        <v>32</v>
      </c>
      <c r="B38" s="100"/>
      <c r="C38" s="100"/>
      <c r="D38" s="101"/>
      <c r="E38" s="674"/>
      <c r="F38" s="166"/>
      <c r="G38" s="166"/>
      <c r="H38" s="101"/>
      <c r="I38" s="101"/>
      <c r="J38" s="102"/>
      <c r="K38" s="168"/>
      <c r="L38" s="167"/>
      <c r="M38" s="168">
        <f t="shared" si="0"/>
        <v>999</v>
      </c>
      <c r="N38" s="167"/>
      <c r="O38" s="101"/>
      <c r="P38" s="170">
        <f t="shared" si="1"/>
        <v>0</v>
      </c>
      <c r="Q38" s="171">
        <f t="shared" si="2"/>
        <v>999</v>
      </c>
      <c r="R38" s="102"/>
    </row>
    <row r="39" spans="1:18" s="12" customFormat="1" ht="18.95" customHeight="1">
      <c r="A39" s="142">
        <v>33</v>
      </c>
      <c r="B39" s="100"/>
      <c r="C39" s="100"/>
      <c r="D39" s="101"/>
      <c r="E39" s="674"/>
      <c r="F39" s="166"/>
      <c r="G39" s="166"/>
      <c r="H39" s="101"/>
      <c r="I39" s="101"/>
      <c r="J39" s="102"/>
      <c r="K39" s="168"/>
      <c r="L39" s="167"/>
      <c r="M39" s="168">
        <f t="shared" ref="M39:M70" si="3">IF(R39="",999,R39)</f>
        <v>999</v>
      </c>
      <c r="N39" s="167"/>
      <c r="O39" s="101"/>
      <c r="P39" s="170">
        <f t="shared" ref="P39:P70" si="4">IF(AND(H39&gt;0,OR(O39="QA",O39="DA",O39="WC")),H39,)</f>
        <v>0</v>
      </c>
      <c r="Q39" s="171">
        <f t="shared" ref="Q39:Q70" si="5">IF(O39="QA",1,IF(O39="DA",1,IF(O39="WC",2,IF(O39="MD",3,999))))</f>
        <v>999</v>
      </c>
      <c r="R39" s="102"/>
    </row>
    <row r="40" spans="1:18" s="12" customFormat="1" ht="18.95" customHeight="1">
      <c r="A40" s="142">
        <v>34</v>
      </c>
      <c r="B40" s="100"/>
      <c r="C40" s="100"/>
      <c r="D40" s="101"/>
      <c r="E40" s="674"/>
      <c r="F40" s="166"/>
      <c r="G40" s="166"/>
      <c r="H40" s="101"/>
      <c r="I40" s="101"/>
      <c r="J40" s="102"/>
      <c r="K40" s="168"/>
      <c r="L40" s="167"/>
      <c r="M40" s="168">
        <f t="shared" si="3"/>
        <v>999</v>
      </c>
      <c r="N40" s="167"/>
      <c r="O40" s="101"/>
      <c r="P40" s="170">
        <f t="shared" si="4"/>
        <v>0</v>
      </c>
      <c r="Q40" s="171">
        <f t="shared" si="5"/>
        <v>999</v>
      </c>
      <c r="R40" s="102"/>
    </row>
    <row r="41" spans="1:18" s="12" customFormat="1" ht="18.95" customHeight="1">
      <c r="A41" s="142">
        <v>35</v>
      </c>
      <c r="B41" s="100"/>
      <c r="C41" s="100"/>
      <c r="D41" s="101"/>
      <c r="E41" s="674"/>
      <c r="F41" s="166"/>
      <c r="G41" s="166"/>
      <c r="H41" s="101"/>
      <c r="I41" s="101"/>
      <c r="J41" s="102"/>
      <c r="K41" s="168"/>
      <c r="L41" s="167"/>
      <c r="M41" s="168">
        <f t="shared" si="3"/>
        <v>999</v>
      </c>
      <c r="N41" s="167"/>
      <c r="O41" s="101"/>
      <c r="P41" s="170">
        <f t="shared" si="4"/>
        <v>0</v>
      </c>
      <c r="Q41" s="171">
        <f t="shared" si="5"/>
        <v>999</v>
      </c>
      <c r="R41" s="102"/>
    </row>
    <row r="42" spans="1:18" s="12" customFormat="1" ht="18.95" customHeight="1">
      <c r="A42" s="142">
        <v>36</v>
      </c>
      <c r="B42" s="100"/>
      <c r="C42" s="100"/>
      <c r="D42" s="101"/>
      <c r="E42" s="674"/>
      <c r="F42" s="166"/>
      <c r="G42" s="166"/>
      <c r="H42" s="101"/>
      <c r="I42" s="101"/>
      <c r="J42" s="102"/>
      <c r="K42" s="168"/>
      <c r="L42" s="167"/>
      <c r="M42" s="168">
        <f t="shared" si="3"/>
        <v>999</v>
      </c>
      <c r="N42" s="167"/>
      <c r="O42" s="101"/>
      <c r="P42" s="170">
        <f t="shared" si="4"/>
        <v>0</v>
      </c>
      <c r="Q42" s="171">
        <f t="shared" si="5"/>
        <v>999</v>
      </c>
      <c r="R42" s="102"/>
    </row>
    <row r="43" spans="1:18" s="12" customFormat="1" ht="18.95" customHeight="1">
      <c r="A43" s="142">
        <v>37</v>
      </c>
      <c r="B43" s="100"/>
      <c r="C43" s="100"/>
      <c r="D43" s="101"/>
      <c r="E43" s="674"/>
      <c r="F43" s="166"/>
      <c r="G43" s="166"/>
      <c r="H43" s="101"/>
      <c r="I43" s="101"/>
      <c r="J43" s="102"/>
      <c r="K43" s="168"/>
      <c r="L43" s="167"/>
      <c r="M43" s="168">
        <f t="shared" si="3"/>
        <v>999</v>
      </c>
      <c r="N43" s="167"/>
      <c r="O43" s="101"/>
      <c r="P43" s="170">
        <f t="shared" si="4"/>
        <v>0</v>
      </c>
      <c r="Q43" s="171">
        <f t="shared" si="5"/>
        <v>999</v>
      </c>
      <c r="R43" s="102"/>
    </row>
    <row r="44" spans="1:18" s="12" customFormat="1" ht="18.95" customHeight="1">
      <c r="A44" s="142">
        <v>38</v>
      </c>
      <c r="B44" s="100"/>
      <c r="C44" s="100"/>
      <c r="D44" s="101"/>
      <c r="E44" s="674"/>
      <c r="F44" s="166"/>
      <c r="G44" s="166"/>
      <c r="H44" s="101"/>
      <c r="I44" s="101"/>
      <c r="J44" s="102"/>
      <c r="K44" s="168"/>
      <c r="L44" s="167"/>
      <c r="M44" s="168">
        <f t="shared" si="3"/>
        <v>999</v>
      </c>
      <c r="N44" s="167"/>
      <c r="O44" s="101"/>
      <c r="P44" s="170">
        <f t="shared" si="4"/>
        <v>0</v>
      </c>
      <c r="Q44" s="171">
        <f t="shared" si="5"/>
        <v>999</v>
      </c>
      <c r="R44" s="102"/>
    </row>
    <row r="45" spans="1:18" s="12" customFormat="1" ht="18.95" customHeight="1">
      <c r="A45" s="142">
        <v>39</v>
      </c>
      <c r="B45" s="100"/>
      <c r="C45" s="100"/>
      <c r="D45" s="101"/>
      <c r="E45" s="674"/>
      <c r="F45" s="166"/>
      <c r="G45" s="166"/>
      <c r="H45" s="101"/>
      <c r="I45" s="101"/>
      <c r="J45" s="102"/>
      <c r="K45" s="168"/>
      <c r="L45" s="167"/>
      <c r="M45" s="168">
        <f t="shared" si="3"/>
        <v>999</v>
      </c>
      <c r="N45" s="167"/>
      <c r="O45" s="101"/>
      <c r="P45" s="170">
        <f t="shared" si="4"/>
        <v>0</v>
      </c>
      <c r="Q45" s="171">
        <f t="shared" si="5"/>
        <v>999</v>
      </c>
      <c r="R45" s="102"/>
    </row>
    <row r="46" spans="1:18" s="12" customFormat="1" ht="18.95" customHeight="1">
      <c r="A46" s="142">
        <v>40</v>
      </c>
      <c r="B46" s="100"/>
      <c r="C46" s="100"/>
      <c r="D46" s="101"/>
      <c r="E46" s="674"/>
      <c r="F46" s="166"/>
      <c r="G46" s="166"/>
      <c r="H46" s="101"/>
      <c r="I46" s="101"/>
      <c r="J46" s="102"/>
      <c r="K46" s="168"/>
      <c r="L46" s="167"/>
      <c r="M46" s="168">
        <f t="shared" si="3"/>
        <v>999</v>
      </c>
      <c r="N46" s="167"/>
      <c r="O46" s="101"/>
      <c r="P46" s="170">
        <f t="shared" si="4"/>
        <v>0</v>
      </c>
      <c r="Q46" s="171">
        <f t="shared" si="5"/>
        <v>999</v>
      </c>
      <c r="R46" s="102"/>
    </row>
    <row r="47" spans="1:18" s="12" customFormat="1" ht="18.95" customHeight="1">
      <c r="A47" s="142">
        <v>41</v>
      </c>
      <c r="B47" s="100"/>
      <c r="C47" s="100"/>
      <c r="D47" s="101"/>
      <c r="E47" s="674"/>
      <c r="F47" s="166"/>
      <c r="G47" s="166"/>
      <c r="H47" s="101"/>
      <c r="I47" s="101"/>
      <c r="J47" s="102"/>
      <c r="K47" s="168"/>
      <c r="L47" s="167"/>
      <c r="M47" s="168">
        <f t="shared" si="3"/>
        <v>999</v>
      </c>
      <c r="N47" s="167"/>
      <c r="O47" s="101"/>
      <c r="P47" s="170">
        <f t="shared" si="4"/>
        <v>0</v>
      </c>
      <c r="Q47" s="171">
        <f t="shared" si="5"/>
        <v>999</v>
      </c>
      <c r="R47" s="102"/>
    </row>
    <row r="48" spans="1:18" s="12" customFormat="1" ht="18.95" customHeight="1">
      <c r="A48" s="142">
        <v>42</v>
      </c>
      <c r="B48" s="100"/>
      <c r="C48" s="100"/>
      <c r="D48" s="101"/>
      <c r="E48" s="674"/>
      <c r="F48" s="166"/>
      <c r="G48" s="166"/>
      <c r="H48" s="101"/>
      <c r="I48" s="101"/>
      <c r="J48" s="102"/>
      <c r="K48" s="168"/>
      <c r="L48" s="167"/>
      <c r="M48" s="168">
        <f t="shared" si="3"/>
        <v>999</v>
      </c>
      <c r="N48" s="167"/>
      <c r="O48" s="101"/>
      <c r="P48" s="170">
        <f t="shared" si="4"/>
        <v>0</v>
      </c>
      <c r="Q48" s="171">
        <f t="shared" si="5"/>
        <v>999</v>
      </c>
      <c r="R48" s="102"/>
    </row>
    <row r="49" spans="1:18" s="12" customFormat="1" ht="18.95" customHeight="1">
      <c r="A49" s="142">
        <v>43</v>
      </c>
      <c r="B49" s="100"/>
      <c r="C49" s="100"/>
      <c r="D49" s="101"/>
      <c r="E49" s="674"/>
      <c r="F49" s="166"/>
      <c r="G49" s="166"/>
      <c r="H49" s="101"/>
      <c r="I49" s="101"/>
      <c r="J49" s="102"/>
      <c r="K49" s="168"/>
      <c r="L49" s="167"/>
      <c r="M49" s="168">
        <f t="shared" si="3"/>
        <v>999</v>
      </c>
      <c r="N49" s="167"/>
      <c r="O49" s="101"/>
      <c r="P49" s="170">
        <f t="shared" si="4"/>
        <v>0</v>
      </c>
      <c r="Q49" s="171">
        <f t="shared" si="5"/>
        <v>999</v>
      </c>
      <c r="R49" s="102"/>
    </row>
    <row r="50" spans="1:18" s="12" customFormat="1" ht="18.95" customHeight="1">
      <c r="A50" s="142">
        <v>44</v>
      </c>
      <c r="B50" s="100"/>
      <c r="C50" s="100"/>
      <c r="D50" s="101"/>
      <c r="E50" s="674"/>
      <c r="F50" s="166"/>
      <c r="G50" s="166"/>
      <c r="H50" s="101"/>
      <c r="I50" s="101"/>
      <c r="J50" s="102"/>
      <c r="K50" s="168"/>
      <c r="L50" s="167"/>
      <c r="M50" s="168">
        <f t="shared" si="3"/>
        <v>999</v>
      </c>
      <c r="N50" s="167"/>
      <c r="O50" s="101"/>
      <c r="P50" s="170">
        <f t="shared" si="4"/>
        <v>0</v>
      </c>
      <c r="Q50" s="171">
        <f t="shared" si="5"/>
        <v>999</v>
      </c>
      <c r="R50" s="102"/>
    </row>
    <row r="51" spans="1:18" s="12" customFormat="1" ht="18.95" customHeight="1">
      <c r="A51" s="142">
        <v>45</v>
      </c>
      <c r="B51" s="100"/>
      <c r="C51" s="100"/>
      <c r="D51" s="101"/>
      <c r="E51" s="674"/>
      <c r="F51" s="166"/>
      <c r="G51" s="166"/>
      <c r="H51" s="101"/>
      <c r="I51" s="101"/>
      <c r="J51" s="102"/>
      <c r="K51" s="168"/>
      <c r="L51" s="167"/>
      <c r="M51" s="168">
        <f t="shared" si="3"/>
        <v>999</v>
      </c>
      <c r="N51" s="167"/>
      <c r="O51" s="101"/>
      <c r="P51" s="170">
        <f t="shared" si="4"/>
        <v>0</v>
      </c>
      <c r="Q51" s="171">
        <f t="shared" si="5"/>
        <v>999</v>
      </c>
      <c r="R51" s="102"/>
    </row>
    <row r="52" spans="1:18" s="12" customFormat="1" ht="18.95" customHeight="1">
      <c r="A52" s="142">
        <v>46</v>
      </c>
      <c r="B52" s="100"/>
      <c r="C52" s="100"/>
      <c r="D52" s="101"/>
      <c r="E52" s="674"/>
      <c r="F52" s="166"/>
      <c r="G52" s="166"/>
      <c r="H52" s="101"/>
      <c r="I52" s="101"/>
      <c r="J52" s="102"/>
      <c r="K52" s="168"/>
      <c r="L52" s="167"/>
      <c r="M52" s="168">
        <f t="shared" si="3"/>
        <v>999</v>
      </c>
      <c r="N52" s="167"/>
      <c r="O52" s="101"/>
      <c r="P52" s="170">
        <f t="shared" si="4"/>
        <v>0</v>
      </c>
      <c r="Q52" s="171">
        <f t="shared" si="5"/>
        <v>999</v>
      </c>
      <c r="R52" s="102"/>
    </row>
    <row r="53" spans="1:18" s="12" customFormat="1" ht="18.95" customHeight="1">
      <c r="A53" s="142">
        <v>47</v>
      </c>
      <c r="B53" s="100"/>
      <c r="C53" s="100"/>
      <c r="D53" s="101"/>
      <c r="E53" s="674"/>
      <c r="F53" s="166"/>
      <c r="G53" s="166"/>
      <c r="H53" s="101"/>
      <c r="I53" s="101"/>
      <c r="J53" s="102"/>
      <c r="K53" s="168"/>
      <c r="L53" s="167"/>
      <c r="M53" s="168">
        <f t="shared" si="3"/>
        <v>999</v>
      </c>
      <c r="N53" s="167"/>
      <c r="O53" s="101"/>
      <c r="P53" s="170">
        <f t="shared" si="4"/>
        <v>0</v>
      </c>
      <c r="Q53" s="171">
        <f t="shared" si="5"/>
        <v>999</v>
      </c>
      <c r="R53" s="102"/>
    </row>
    <row r="54" spans="1:18" s="12" customFormat="1" ht="18.95" customHeight="1">
      <c r="A54" s="142">
        <v>48</v>
      </c>
      <c r="B54" s="100"/>
      <c r="C54" s="100"/>
      <c r="D54" s="101"/>
      <c r="E54" s="674"/>
      <c r="F54" s="166"/>
      <c r="G54" s="166"/>
      <c r="H54" s="101"/>
      <c r="I54" s="101"/>
      <c r="J54" s="102"/>
      <c r="K54" s="168"/>
      <c r="L54" s="167"/>
      <c r="M54" s="168">
        <f t="shared" si="3"/>
        <v>999</v>
      </c>
      <c r="N54" s="167"/>
      <c r="O54" s="101"/>
      <c r="P54" s="170">
        <f t="shared" si="4"/>
        <v>0</v>
      </c>
      <c r="Q54" s="171">
        <f t="shared" si="5"/>
        <v>999</v>
      </c>
      <c r="R54" s="102"/>
    </row>
    <row r="55" spans="1:18" s="12" customFormat="1" ht="18.95" customHeight="1">
      <c r="A55" s="142">
        <v>49</v>
      </c>
      <c r="B55" s="100"/>
      <c r="C55" s="100"/>
      <c r="D55" s="101"/>
      <c r="E55" s="674"/>
      <c r="F55" s="166"/>
      <c r="G55" s="166"/>
      <c r="H55" s="101"/>
      <c r="I55" s="101"/>
      <c r="J55" s="102"/>
      <c r="K55" s="168"/>
      <c r="L55" s="167"/>
      <c r="M55" s="168">
        <f t="shared" si="3"/>
        <v>999</v>
      </c>
      <c r="N55" s="167"/>
      <c r="O55" s="101"/>
      <c r="P55" s="170">
        <f t="shared" si="4"/>
        <v>0</v>
      </c>
      <c r="Q55" s="171">
        <f t="shared" si="5"/>
        <v>999</v>
      </c>
      <c r="R55" s="102"/>
    </row>
    <row r="56" spans="1:18" s="12" customFormat="1" ht="18.95" customHeight="1">
      <c r="A56" s="142">
        <v>50</v>
      </c>
      <c r="B56" s="100"/>
      <c r="C56" s="100"/>
      <c r="D56" s="101"/>
      <c r="E56" s="674"/>
      <c r="F56" s="166"/>
      <c r="G56" s="166"/>
      <c r="H56" s="101"/>
      <c r="I56" s="101"/>
      <c r="J56" s="102"/>
      <c r="K56" s="168"/>
      <c r="L56" s="167"/>
      <c r="M56" s="168">
        <f t="shared" si="3"/>
        <v>999</v>
      </c>
      <c r="N56" s="167"/>
      <c r="O56" s="101"/>
      <c r="P56" s="170">
        <f t="shared" si="4"/>
        <v>0</v>
      </c>
      <c r="Q56" s="171">
        <f t="shared" si="5"/>
        <v>999</v>
      </c>
      <c r="R56" s="102"/>
    </row>
    <row r="57" spans="1:18" s="12" customFormat="1" ht="18.95" customHeight="1">
      <c r="A57" s="142">
        <v>51</v>
      </c>
      <c r="B57" s="100"/>
      <c r="C57" s="100"/>
      <c r="D57" s="101"/>
      <c r="E57" s="674"/>
      <c r="F57" s="166"/>
      <c r="G57" s="166"/>
      <c r="H57" s="101"/>
      <c r="I57" s="101"/>
      <c r="J57" s="102"/>
      <c r="K57" s="168"/>
      <c r="L57" s="167"/>
      <c r="M57" s="168">
        <f t="shared" si="3"/>
        <v>999</v>
      </c>
      <c r="N57" s="167"/>
      <c r="O57" s="101"/>
      <c r="P57" s="170">
        <f t="shared" si="4"/>
        <v>0</v>
      </c>
      <c r="Q57" s="171">
        <f t="shared" si="5"/>
        <v>999</v>
      </c>
      <c r="R57" s="102"/>
    </row>
    <row r="58" spans="1:18" s="12" customFormat="1" ht="18.95" customHeight="1">
      <c r="A58" s="142">
        <v>52</v>
      </c>
      <c r="B58" s="100"/>
      <c r="C58" s="100"/>
      <c r="D58" s="101"/>
      <c r="E58" s="674"/>
      <c r="F58" s="166"/>
      <c r="G58" s="166"/>
      <c r="H58" s="101"/>
      <c r="I58" s="101"/>
      <c r="J58" s="102"/>
      <c r="K58" s="168"/>
      <c r="L58" s="167"/>
      <c r="M58" s="168">
        <f t="shared" si="3"/>
        <v>999</v>
      </c>
      <c r="N58" s="167"/>
      <c r="O58" s="101"/>
      <c r="P58" s="170">
        <f t="shared" si="4"/>
        <v>0</v>
      </c>
      <c r="Q58" s="171">
        <f t="shared" si="5"/>
        <v>999</v>
      </c>
      <c r="R58" s="102"/>
    </row>
    <row r="59" spans="1:18" s="12" customFormat="1" ht="18.95" customHeight="1">
      <c r="A59" s="142">
        <v>53</v>
      </c>
      <c r="B59" s="100"/>
      <c r="C59" s="100"/>
      <c r="D59" s="101"/>
      <c r="E59" s="674"/>
      <c r="F59" s="166"/>
      <c r="G59" s="166"/>
      <c r="H59" s="101"/>
      <c r="I59" s="101"/>
      <c r="J59" s="102"/>
      <c r="K59" s="168"/>
      <c r="L59" s="167"/>
      <c r="M59" s="168">
        <f t="shared" si="3"/>
        <v>999</v>
      </c>
      <c r="N59" s="167"/>
      <c r="O59" s="101"/>
      <c r="P59" s="170">
        <f t="shared" si="4"/>
        <v>0</v>
      </c>
      <c r="Q59" s="171">
        <f t="shared" si="5"/>
        <v>999</v>
      </c>
      <c r="R59" s="102"/>
    </row>
    <row r="60" spans="1:18" s="12" customFormat="1" ht="18.95" customHeight="1">
      <c r="A60" s="142">
        <v>54</v>
      </c>
      <c r="B60" s="100"/>
      <c r="C60" s="100"/>
      <c r="D60" s="101"/>
      <c r="E60" s="674"/>
      <c r="F60" s="166"/>
      <c r="G60" s="166"/>
      <c r="H60" s="101"/>
      <c r="I60" s="101"/>
      <c r="J60" s="102"/>
      <c r="K60" s="168"/>
      <c r="L60" s="167"/>
      <c r="M60" s="168">
        <f t="shared" si="3"/>
        <v>999</v>
      </c>
      <c r="N60" s="167"/>
      <c r="O60" s="101"/>
      <c r="P60" s="170">
        <f t="shared" si="4"/>
        <v>0</v>
      </c>
      <c r="Q60" s="171">
        <f t="shared" si="5"/>
        <v>999</v>
      </c>
      <c r="R60" s="102"/>
    </row>
    <row r="61" spans="1:18" s="12" customFormat="1" ht="18.95" customHeight="1">
      <c r="A61" s="142">
        <v>55</v>
      </c>
      <c r="B61" s="100"/>
      <c r="C61" s="100"/>
      <c r="D61" s="101"/>
      <c r="E61" s="674"/>
      <c r="F61" s="166"/>
      <c r="G61" s="166"/>
      <c r="H61" s="101"/>
      <c r="I61" s="101"/>
      <c r="J61" s="102"/>
      <c r="K61" s="168"/>
      <c r="L61" s="167"/>
      <c r="M61" s="168">
        <f t="shared" si="3"/>
        <v>999</v>
      </c>
      <c r="N61" s="167"/>
      <c r="O61" s="101"/>
      <c r="P61" s="170">
        <f t="shared" si="4"/>
        <v>0</v>
      </c>
      <c r="Q61" s="171">
        <f t="shared" si="5"/>
        <v>999</v>
      </c>
      <c r="R61" s="102"/>
    </row>
    <row r="62" spans="1:18" s="12" customFormat="1" ht="18.95" customHeight="1">
      <c r="A62" s="142">
        <v>56</v>
      </c>
      <c r="B62" s="100"/>
      <c r="C62" s="100"/>
      <c r="D62" s="101"/>
      <c r="E62" s="674"/>
      <c r="F62" s="166"/>
      <c r="G62" s="166"/>
      <c r="H62" s="101"/>
      <c r="I62" s="101"/>
      <c r="J62" s="102"/>
      <c r="K62" s="168"/>
      <c r="L62" s="167"/>
      <c r="M62" s="168">
        <f t="shared" si="3"/>
        <v>999</v>
      </c>
      <c r="N62" s="167"/>
      <c r="O62" s="101"/>
      <c r="P62" s="170">
        <f t="shared" si="4"/>
        <v>0</v>
      </c>
      <c r="Q62" s="171">
        <f t="shared" si="5"/>
        <v>999</v>
      </c>
      <c r="R62" s="102"/>
    </row>
    <row r="63" spans="1:18" s="12" customFormat="1" ht="18.95" customHeight="1">
      <c r="A63" s="142">
        <v>57</v>
      </c>
      <c r="B63" s="100"/>
      <c r="C63" s="100"/>
      <c r="D63" s="101"/>
      <c r="E63" s="674"/>
      <c r="F63" s="166"/>
      <c r="G63" s="166"/>
      <c r="H63" s="101"/>
      <c r="I63" s="101"/>
      <c r="J63" s="102"/>
      <c r="K63" s="168"/>
      <c r="L63" s="167"/>
      <c r="M63" s="168">
        <f t="shared" si="3"/>
        <v>999</v>
      </c>
      <c r="N63" s="167"/>
      <c r="O63" s="101"/>
      <c r="P63" s="170">
        <f t="shared" si="4"/>
        <v>0</v>
      </c>
      <c r="Q63" s="171">
        <f t="shared" si="5"/>
        <v>999</v>
      </c>
      <c r="R63" s="102"/>
    </row>
    <row r="64" spans="1:18" s="12" customFormat="1" ht="18.95" customHeight="1">
      <c r="A64" s="142">
        <v>58</v>
      </c>
      <c r="B64" s="100"/>
      <c r="C64" s="100"/>
      <c r="D64" s="101"/>
      <c r="E64" s="674"/>
      <c r="F64" s="166"/>
      <c r="G64" s="166"/>
      <c r="H64" s="101"/>
      <c r="I64" s="101"/>
      <c r="J64" s="102"/>
      <c r="K64" s="168"/>
      <c r="L64" s="167"/>
      <c r="M64" s="168">
        <f t="shared" si="3"/>
        <v>999</v>
      </c>
      <c r="N64" s="167"/>
      <c r="O64" s="101"/>
      <c r="P64" s="170">
        <f t="shared" si="4"/>
        <v>0</v>
      </c>
      <c r="Q64" s="171">
        <f t="shared" si="5"/>
        <v>999</v>
      </c>
      <c r="R64" s="102"/>
    </row>
    <row r="65" spans="1:18" s="12" customFormat="1" ht="18.95" customHeight="1">
      <c r="A65" s="142">
        <v>59</v>
      </c>
      <c r="B65" s="100"/>
      <c r="C65" s="100"/>
      <c r="D65" s="101"/>
      <c r="E65" s="674"/>
      <c r="F65" s="166"/>
      <c r="G65" s="166"/>
      <c r="H65" s="101"/>
      <c r="I65" s="101"/>
      <c r="J65" s="102"/>
      <c r="K65" s="168"/>
      <c r="L65" s="167"/>
      <c r="M65" s="168">
        <f t="shared" si="3"/>
        <v>999</v>
      </c>
      <c r="N65" s="167"/>
      <c r="O65" s="101"/>
      <c r="P65" s="170">
        <f t="shared" si="4"/>
        <v>0</v>
      </c>
      <c r="Q65" s="171">
        <f t="shared" si="5"/>
        <v>999</v>
      </c>
      <c r="R65" s="102"/>
    </row>
    <row r="66" spans="1:18" s="12" customFormat="1" ht="18.95" customHeight="1">
      <c r="A66" s="142">
        <v>60</v>
      </c>
      <c r="B66" s="100"/>
      <c r="C66" s="100"/>
      <c r="D66" s="101"/>
      <c r="E66" s="674"/>
      <c r="F66" s="166"/>
      <c r="G66" s="166"/>
      <c r="H66" s="101"/>
      <c r="I66" s="101"/>
      <c r="J66" s="102"/>
      <c r="K66" s="168"/>
      <c r="L66" s="167"/>
      <c r="M66" s="168">
        <f t="shared" si="3"/>
        <v>999</v>
      </c>
      <c r="N66" s="167"/>
      <c r="O66" s="101"/>
      <c r="P66" s="170">
        <f t="shared" si="4"/>
        <v>0</v>
      </c>
      <c r="Q66" s="171">
        <f t="shared" si="5"/>
        <v>999</v>
      </c>
      <c r="R66" s="102"/>
    </row>
    <row r="67" spans="1:18" s="12" customFormat="1" ht="18.95" customHeight="1">
      <c r="A67" s="142">
        <v>61</v>
      </c>
      <c r="B67" s="100"/>
      <c r="C67" s="100"/>
      <c r="D67" s="101"/>
      <c r="E67" s="674"/>
      <c r="F67" s="166"/>
      <c r="G67" s="166"/>
      <c r="H67" s="101"/>
      <c r="I67" s="101"/>
      <c r="J67" s="102"/>
      <c r="K67" s="168"/>
      <c r="L67" s="167"/>
      <c r="M67" s="168">
        <f t="shared" si="3"/>
        <v>999</v>
      </c>
      <c r="N67" s="167"/>
      <c r="O67" s="101"/>
      <c r="P67" s="170">
        <f t="shared" si="4"/>
        <v>0</v>
      </c>
      <c r="Q67" s="171">
        <f t="shared" si="5"/>
        <v>999</v>
      </c>
      <c r="R67" s="102"/>
    </row>
    <row r="68" spans="1:18" s="12" customFormat="1" ht="18.95" customHeight="1">
      <c r="A68" s="142">
        <v>62</v>
      </c>
      <c r="B68" s="100"/>
      <c r="C68" s="100"/>
      <c r="D68" s="101"/>
      <c r="E68" s="674"/>
      <c r="F68" s="166"/>
      <c r="G68" s="166"/>
      <c r="H68" s="101"/>
      <c r="I68" s="101"/>
      <c r="J68" s="102"/>
      <c r="K68" s="168"/>
      <c r="L68" s="167"/>
      <c r="M68" s="168">
        <f t="shared" si="3"/>
        <v>999</v>
      </c>
      <c r="N68" s="167"/>
      <c r="O68" s="101"/>
      <c r="P68" s="170">
        <f t="shared" si="4"/>
        <v>0</v>
      </c>
      <c r="Q68" s="171">
        <f t="shared" si="5"/>
        <v>999</v>
      </c>
      <c r="R68" s="102"/>
    </row>
    <row r="69" spans="1:18" s="12" customFormat="1" ht="18.95" customHeight="1">
      <c r="A69" s="142">
        <v>63</v>
      </c>
      <c r="B69" s="100"/>
      <c r="C69" s="100"/>
      <c r="D69" s="101"/>
      <c r="E69" s="674"/>
      <c r="F69" s="166"/>
      <c r="G69" s="166"/>
      <c r="H69" s="101"/>
      <c r="I69" s="101"/>
      <c r="J69" s="102"/>
      <c r="K69" s="168"/>
      <c r="L69" s="167"/>
      <c r="M69" s="168">
        <f t="shared" si="3"/>
        <v>999</v>
      </c>
      <c r="N69" s="167"/>
      <c r="O69" s="101"/>
      <c r="P69" s="170">
        <f t="shared" si="4"/>
        <v>0</v>
      </c>
      <c r="Q69" s="171">
        <f t="shared" si="5"/>
        <v>999</v>
      </c>
      <c r="R69" s="102"/>
    </row>
    <row r="70" spans="1:18" s="12" customFormat="1" ht="18.95" customHeight="1">
      <c r="A70" s="142">
        <v>64</v>
      </c>
      <c r="B70" s="100"/>
      <c r="C70" s="100"/>
      <c r="D70" s="101"/>
      <c r="E70" s="674"/>
      <c r="F70" s="166"/>
      <c r="G70" s="166"/>
      <c r="H70" s="101"/>
      <c r="I70" s="101"/>
      <c r="J70" s="102"/>
      <c r="K70" s="168"/>
      <c r="L70" s="167"/>
      <c r="M70" s="168">
        <f t="shared" si="3"/>
        <v>999</v>
      </c>
      <c r="N70" s="167"/>
      <c r="O70" s="101"/>
      <c r="P70" s="170">
        <f t="shared" si="4"/>
        <v>0</v>
      </c>
      <c r="Q70" s="171">
        <f t="shared" si="5"/>
        <v>999</v>
      </c>
      <c r="R70" s="102"/>
    </row>
    <row r="71" spans="1:18" s="12" customFormat="1" ht="18.95" customHeight="1">
      <c r="A71" s="142">
        <v>65</v>
      </c>
      <c r="B71" s="100"/>
      <c r="C71" s="100"/>
      <c r="D71" s="101"/>
      <c r="E71" s="674"/>
      <c r="F71" s="166"/>
      <c r="G71" s="166"/>
      <c r="H71" s="101"/>
      <c r="I71" s="101"/>
      <c r="J71" s="102"/>
      <c r="K71" s="168"/>
      <c r="L71" s="167"/>
      <c r="M71" s="168">
        <f t="shared" ref="M71:M102" si="6">IF(R71="",999,R71)</f>
        <v>999</v>
      </c>
      <c r="N71" s="167"/>
      <c r="O71" s="101"/>
      <c r="P71" s="170">
        <f t="shared" ref="P71:P102" si="7">IF(AND(H71&gt;0,OR(O71="QA",O71="DA",O71="WC")),H71,)</f>
        <v>0</v>
      </c>
      <c r="Q71" s="171">
        <f t="shared" ref="Q71:Q102" si="8">IF(O71="QA",1,IF(O71="DA",1,IF(O71="WC",2,IF(O71="MD",3,999))))</f>
        <v>999</v>
      </c>
      <c r="R71" s="102"/>
    </row>
    <row r="72" spans="1:18" s="12" customFormat="1" ht="18.95" customHeight="1">
      <c r="A72" s="142">
        <v>66</v>
      </c>
      <c r="B72" s="100"/>
      <c r="C72" s="100"/>
      <c r="D72" s="101"/>
      <c r="E72" s="674"/>
      <c r="F72" s="166"/>
      <c r="G72" s="166"/>
      <c r="H72" s="101"/>
      <c r="I72" s="101"/>
      <c r="J72" s="102"/>
      <c r="K72" s="168"/>
      <c r="L72" s="167"/>
      <c r="M72" s="168">
        <f t="shared" si="6"/>
        <v>999</v>
      </c>
      <c r="N72" s="167"/>
      <c r="O72" s="101"/>
      <c r="P72" s="170">
        <f t="shared" si="7"/>
        <v>0</v>
      </c>
      <c r="Q72" s="171">
        <f t="shared" si="8"/>
        <v>999</v>
      </c>
      <c r="R72" s="102"/>
    </row>
    <row r="73" spans="1:18" s="12" customFormat="1" ht="18.95" customHeight="1">
      <c r="A73" s="142">
        <v>67</v>
      </c>
      <c r="B73" s="100"/>
      <c r="C73" s="100"/>
      <c r="D73" s="101"/>
      <c r="E73" s="674"/>
      <c r="F73" s="166"/>
      <c r="G73" s="166"/>
      <c r="H73" s="101"/>
      <c r="I73" s="101"/>
      <c r="J73" s="102"/>
      <c r="K73" s="168"/>
      <c r="L73" s="167"/>
      <c r="M73" s="168">
        <f t="shared" si="6"/>
        <v>999</v>
      </c>
      <c r="N73" s="167"/>
      <c r="O73" s="101"/>
      <c r="P73" s="170">
        <f t="shared" si="7"/>
        <v>0</v>
      </c>
      <c r="Q73" s="171">
        <f t="shared" si="8"/>
        <v>999</v>
      </c>
      <c r="R73" s="102"/>
    </row>
    <row r="74" spans="1:18" s="12" customFormat="1" ht="18.95" customHeight="1">
      <c r="A74" s="142">
        <v>68</v>
      </c>
      <c r="B74" s="100"/>
      <c r="C74" s="100"/>
      <c r="D74" s="101"/>
      <c r="E74" s="674"/>
      <c r="F74" s="166"/>
      <c r="G74" s="166"/>
      <c r="H74" s="101"/>
      <c r="I74" s="101"/>
      <c r="J74" s="102"/>
      <c r="K74" s="168"/>
      <c r="L74" s="167"/>
      <c r="M74" s="168">
        <f t="shared" si="6"/>
        <v>999</v>
      </c>
      <c r="N74" s="167"/>
      <c r="O74" s="101"/>
      <c r="P74" s="170">
        <f t="shared" si="7"/>
        <v>0</v>
      </c>
      <c r="Q74" s="171">
        <f t="shared" si="8"/>
        <v>999</v>
      </c>
      <c r="R74" s="102"/>
    </row>
    <row r="75" spans="1:18" s="12" customFormat="1" ht="18.95" customHeight="1">
      <c r="A75" s="142">
        <v>69</v>
      </c>
      <c r="B75" s="100"/>
      <c r="C75" s="100"/>
      <c r="D75" s="101"/>
      <c r="E75" s="674"/>
      <c r="F75" s="166"/>
      <c r="G75" s="166"/>
      <c r="H75" s="101"/>
      <c r="I75" s="101"/>
      <c r="J75" s="102"/>
      <c r="K75" s="168"/>
      <c r="L75" s="167"/>
      <c r="M75" s="168">
        <f t="shared" si="6"/>
        <v>999</v>
      </c>
      <c r="N75" s="167"/>
      <c r="O75" s="101"/>
      <c r="P75" s="170">
        <f t="shared" si="7"/>
        <v>0</v>
      </c>
      <c r="Q75" s="171">
        <f t="shared" si="8"/>
        <v>999</v>
      </c>
      <c r="R75" s="102"/>
    </row>
    <row r="76" spans="1:18" s="12" customFormat="1" ht="18.95" customHeight="1">
      <c r="A76" s="142">
        <v>70</v>
      </c>
      <c r="B76" s="100"/>
      <c r="C76" s="100"/>
      <c r="D76" s="101"/>
      <c r="E76" s="674"/>
      <c r="F76" s="166"/>
      <c r="G76" s="166"/>
      <c r="H76" s="101"/>
      <c r="I76" s="101"/>
      <c r="J76" s="102"/>
      <c r="K76" s="168"/>
      <c r="L76" s="167"/>
      <c r="M76" s="168">
        <f t="shared" si="6"/>
        <v>999</v>
      </c>
      <c r="N76" s="167"/>
      <c r="O76" s="101"/>
      <c r="P76" s="170">
        <f t="shared" si="7"/>
        <v>0</v>
      </c>
      <c r="Q76" s="171">
        <f t="shared" si="8"/>
        <v>999</v>
      </c>
      <c r="R76" s="102"/>
    </row>
    <row r="77" spans="1:18" s="12" customFormat="1" ht="18.95" customHeight="1">
      <c r="A77" s="142">
        <v>71</v>
      </c>
      <c r="B77" s="100"/>
      <c r="C77" s="100"/>
      <c r="D77" s="101"/>
      <c r="E77" s="674"/>
      <c r="F77" s="166"/>
      <c r="G77" s="166"/>
      <c r="H77" s="101"/>
      <c r="I77" s="101"/>
      <c r="J77" s="102"/>
      <c r="K77" s="168"/>
      <c r="L77" s="167"/>
      <c r="M77" s="168">
        <f t="shared" si="6"/>
        <v>999</v>
      </c>
      <c r="N77" s="167"/>
      <c r="O77" s="101"/>
      <c r="P77" s="170">
        <f t="shared" si="7"/>
        <v>0</v>
      </c>
      <c r="Q77" s="171">
        <f t="shared" si="8"/>
        <v>999</v>
      </c>
      <c r="R77" s="102"/>
    </row>
    <row r="78" spans="1:18" s="12" customFormat="1" ht="18.95" customHeight="1">
      <c r="A78" s="142">
        <v>72</v>
      </c>
      <c r="B78" s="100"/>
      <c r="C78" s="100"/>
      <c r="D78" s="101"/>
      <c r="E78" s="674"/>
      <c r="F78" s="166"/>
      <c r="G78" s="166"/>
      <c r="H78" s="101"/>
      <c r="I78" s="101"/>
      <c r="J78" s="102"/>
      <c r="K78" s="168"/>
      <c r="L78" s="167"/>
      <c r="M78" s="168">
        <f t="shared" si="6"/>
        <v>999</v>
      </c>
      <c r="N78" s="167"/>
      <c r="O78" s="101"/>
      <c r="P78" s="170">
        <f t="shared" si="7"/>
        <v>0</v>
      </c>
      <c r="Q78" s="171">
        <f t="shared" si="8"/>
        <v>999</v>
      </c>
      <c r="R78" s="102"/>
    </row>
    <row r="79" spans="1:18" s="12" customFormat="1" ht="18.95" customHeight="1">
      <c r="A79" s="142">
        <v>73</v>
      </c>
      <c r="B79" s="100"/>
      <c r="C79" s="100"/>
      <c r="D79" s="101"/>
      <c r="E79" s="674"/>
      <c r="F79" s="166"/>
      <c r="G79" s="166"/>
      <c r="H79" s="101"/>
      <c r="I79" s="101"/>
      <c r="J79" s="102"/>
      <c r="K79" s="168"/>
      <c r="L79" s="167"/>
      <c r="M79" s="168">
        <f t="shared" si="6"/>
        <v>999</v>
      </c>
      <c r="N79" s="167"/>
      <c r="O79" s="101"/>
      <c r="P79" s="170">
        <f t="shared" si="7"/>
        <v>0</v>
      </c>
      <c r="Q79" s="171">
        <f t="shared" si="8"/>
        <v>999</v>
      </c>
      <c r="R79" s="102"/>
    </row>
    <row r="80" spans="1:18" s="12" customFormat="1" ht="18.95" customHeight="1">
      <c r="A80" s="142">
        <v>74</v>
      </c>
      <c r="B80" s="100"/>
      <c r="C80" s="100"/>
      <c r="D80" s="101"/>
      <c r="E80" s="674"/>
      <c r="F80" s="166"/>
      <c r="G80" s="166"/>
      <c r="H80" s="101"/>
      <c r="I80" s="101"/>
      <c r="J80" s="102"/>
      <c r="K80" s="168"/>
      <c r="L80" s="167"/>
      <c r="M80" s="168">
        <f t="shared" si="6"/>
        <v>999</v>
      </c>
      <c r="N80" s="167"/>
      <c r="O80" s="101"/>
      <c r="P80" s="170">
        <f t="shared" si="7"/>
        <v>0</v>
      </c>
      <c r="Q80" s="171">
        <f t="shared" si="8"/>
        <v>999</v>
      </c>
      <c r="R80" s="102"/>
    </row>
    <row r="81" spans="1:18" s="12" customFormat="1" ht="18.95" customHeight="1">
      <c r="A81" s="142">
        <v>75</v>
      </c>
      <c r="B81" s="100"/>
      <c r="C81" s="100"/>
      <c r="D81" s="101"/>
      <c r="E81" s="674"/>
      <c r="F81" s="166"/>
      <c r="G81" s="166"/>
      <c r="H81" s="101"/>
      <c r="I81" s="101"/>
      <c r="J81" s="102"/>
      <c r="K81" s="168"/>
      <c r="L81" s="167"/>
      <c r="M81" s="168">
        <f t="shared" si="6"/>
        <v>999</v>
      </c>
      <c r="N81" s="167"/>
      <c r="O81" s="101"/>
      <c r="P81" s="170">
        <f t="shared" si="7"/>
        <v>0</v>
      </c>
      <c r="Q81" s="171">
        <f t="shared" si="8"/>
        <v>999</v>
      </c>
      <c r="R81" s="102"/>
    </row>
    <row r="82" spans="1:18" s="12" customFormat="1" ht="18.95" customHeight="1">
      <c r="A82" s="142">
        <v>76</v>
      </c>
      <c r="B82" s="100"/>
      <c r="C82" s="100"/>
      <c r="D82" s="101"/>
      <c r="E82" s="674"/>
      <c r="F82" s="166"/>
      <c r="G82" s="166"/>
      <c r="H82" s="101"/>
      <c r="I82" s="101"/>
      <c r="J82" s="102"/>
      <c r="K82" s="168"/>
      <c r="L82" s="167"/>
      <c r="M82" s="168">
        <f t="shared" si="6"/>
        <v>999</v>
      </c>
      <c r="N82" s="167"/>
      <c r="O82" s="101"/>
      <c r="P82" s="170">
        <f t="shared" si="7"/>
        <v>0</v>
      </c>
      <c r="Q82" s="171">
        <f t="shared" si="8"/>
        <v>999</v>
      </c>
      <c r="R82" s="102"/>
    </row>
    <row r="83" spans="1:18" s="12" customFormat="1" ht="18.95" customHeight="1">
      <c r="A83" s="142">
        <v>77</v>
      </c>
      <c r="B83" s="100"/>
      <c r="C83" s="100"/>
      <c r="D83" s="101"/>
      <c r="E83" s="674"/>
      <c r="F83" s="166"/>
      <c r="G83" s="166"/>
      <c r="H83" s="101"/>
      <c r="I83" s="101"/>
      <c r="J83" s="102"/>
      <c r="K83" s="168"/>
      <c r="L83" s="167"/>
      <c r="M83" s="168">
        <f t="shared" si="6"/>
        <v>999</v>
      </c>
      <c r="N83" s="167"/>
      <c r="O83" s="101"/>
      <c r="P83" s="170">
        <f t="shared" si="7"/>
        <v>0</v>
      </c>
      <c r="Q83" s="171">
        <f t="shared" si="8"/>
        <v>999</v>
      </c>
      <c r="R83" s="102"/>
    </row>
    <row r="84" spans="1:18" s="12" customFormat="1" ht="18.95" customHeight="1">
      <c r="A84" s="142">
        <v>78</v>
      </c>
      <c r="B84" s="100"/>
      <c r="C84" s="100"/>
      <c r="D84" s="101"/>
      <c r="E84" s="674"/>
      <c r="F84" s="166"/>
      <c r="G84" s="166"/>
      <c r="H84" s="101"/>
      <c r="I84" s="101"/>
      <c r="J84" s="102"/>
      <c r="K84" s="168"/>
      <c r="L84" s="167"/>
      <c r="M84" s="168">
        <f t="shared" si="6"/>
        <v>999</v>
      </c>
      <c r="N84" s="167"/>
      <c r="O84" s="101"/>
      <c r="P84" s="170">
        <f t="shared" si="7"/>
        <v>0</v>
      </c>
      <c r="Q84" s="171">
        <f t="shared" si="8"/>
        <v>999</v>
      </c>
      <c r="R84" s="102"/>
    </row>
    <row r="85" spans="1:18" s="12" customFormat="1" ht="18.95" customHeight="1">
      <c r="A85" s="142">
        <v>79</v>
      </c>
      <c r="B85" s="100"/>
      <c r="C85" s="100"/>
      <c r="D85" s="101"/>
      <c r="E85" s="674"/>
      <c r="F85" s="166"/>
      <c r="G85" s="166"/>
      <c r="H85" s="101"/>
      <c r="I85" s="101"/>
      <c r="J85" s="102"/>
      <c r="K85" s="168"/>
      <c r="L85" s="167"/>
      <c r="M85" s="168">
        <f t="shared" si="6"/>
        <v>999</v>
      </c>
      <c r="N85" s="167"/>
      <c r="O85" s="101"/>
      <c r="P85" s="170">
        <f t="shared" si="7"/>
        <v>0</v>
      </c>
      <c r="Q85" s="171">
        <f t="shared" si="8"/>
        <v>999</v>
      </c>
      <c r="R85" s="102"/>
    </row>
    <row r="86" spans="1:18" s="12" customFormat="1" ht="18.95" customHeight="1">
      <c r="A86" s="142">
        <v>80</v>
      </c>
      <c r="B86" s="100"/>
      <c r="C86" s="100"/>
      <c r="D86" s="101"/>
      <c r="E86" s="674"/>
      <c r="F86" s="166"/>
      <c r="G86" s="166"/>
      <c r="H86" s="101"/>
      <c r="I86" s="101"/>
      <c r="J86" s="102"/>
      <c r="K86" s="168"/>
      <c r="L86" s="167"/>
      <c r="M86" s="168">
        <f t="shared" si="6"/>
        <v>999</v>
      </c>
      <c r="N86" s="167"/>
      <c r="O86" s="101"/>
      <c r="P86" s="170">
        <f t="shared" si="7"/>
        <v>0</v>
      </c>
      <c r="Q86" s="171">
        <f t="shared" si="8"/>
        <v>999</v>
      </c>
      <c r="R86" s="102"/>
    </row>
    <row r="87" spans="1:18" s="12" customFormat="1" ht="18.95" customHeight="1">
      <c r="A87" s="142">
        <v>81</v>
      </c>
      <c r="B87" s="100"/>
      <c r="C87" s="100"/>
      <c r="D87" s="101"/>
      <c r="E87" s="674"/>
      <c r="F87" s="166"/>
      <c r="G87" s="166"/>
      <c r="H87" s="101"/>
      <c r="I87" s="101"/>
      <c r="J87" s="102"/>
      <c r="K87" s="168"/>
      <c r="L87" s="167"/>
      <c r="M87" s="168">
        <f t="shared" si="6"/>
        <v>999</v>
      </c>
      <c r="N87" s="167"/>
      <c r="O87" s="101"/>
      <c r="P87" s="170">
        <f t="shared" si="7"/>
        <v>0</v>
      </c>
      <c r="Q87" s="171">
        <f t="shared" si="8"/>
        <v>999</v>
      </c>
      <c r="R87" s="102"/>
    </row>
    <row r="88" spans="1:18" s="12" customFormat="1" ht="18.95" customHeight="1">
      <c r="A88" s="142">
        <v>82</v>
      </c>
      <c r="B88" s="100"/>
      <c r="C88" s="100"/>
      <c r="D88" s="101"/>
      <c r="E88" s="674"/>
      <c r="F88" s="166"/>
      <c r="G88" s="166"/>
      <c r="H88" s="101"/>
      <c r="I88" s="101"/>
      <c r="J88" s="102"/>
      <c r="K88" s="168"/>
      <c r="L88" s="167"/>
      <c r="M88" s="168">
        <f t="shared" si="6"/>
        <v>999</v>
      </c>
      <c r="N88" s="167"/>
      <c r="O88" s="101"/>
      <c r="P88" s="170">
        <f t="shared" si="7"/>
        <v>0</v>
      </c>
      <c r="Q88" s="171">
        <f t="shared" si="8"/>
        <v>999</v>
      </c>
      <c r="R88" s="102"/>
    </row>
    <row r="89" spans="1:18" s="12" customFormat="1" ht="18.95" customHeight="1">
      <c r="A89" s="142">
        <v>83</v>
      </c>
      <c r="B89" s="100"/>
      <c r="C89" s="100"/>
      <c r="D89" s="101"/>
      <c r="E89" s="674"/>
      <c r="F89" s="166"/>
      <c r="G89" s="166"/>
      <c r="H89" s="101"/>
      <c r="I89" s="101"/>
      <c r="J89" s="102"/>
      <c r="K89" s="168"/>
      <c r="L89" s="167"/>
      <c r="M89" s="168">
        <f t="shared" si="6"/>
        <v>999</v>
      </c>
      <c r="N89" s="167"/>
      <c r="O89" s="101"/>
      <c r="P89" s="170">
        <f t="shared" si="7"/>
        <v>0</v>
      </c>
      <c r="Q89" s="171">
        <f t="shared" si="8"/>
        <v>999</v>
      </c>
      <c r="R89" s="102"/>
    </row>
    <row r="90" spans="1:18" s="12" customFormat="1" ht="18.95" customHeight="1">
      <c r="A90" s="142">
        <v>84</v>
      </c>
      <c r="B90" s="100"/>
      <c r="C90" s="100"/>
      <c r="D90" s="101"/>
      <c r="E90" s="674"/>
      <c r="F90" s="166"/>
      <c r="G90" s="166"/>
      <c r="H90" s="101"/>
      <c r="I90" s="101"/>
      <c r="J90" s="102"/>
      <c r="K90" s="168"/>
      <c r="L90" s="167"/>
      <c r="M90" s="168">
        <f t="shared" si="6"/>
        <v>999</v>
      </c>
      <c r="N90" s="167"/>
      <c r="O90" s="101"/>
      <c r="P90" s="170">
        <f t="shared" si="7"/>
        <v>0</v>
      </c>
      <c r="Q90" s="171">
        <f t="shared" si="8"/>
        <v>999</v>
      </c>
      <c r="R90" s="102"/>
    </row>
    <row r="91" spans="1:18" s="12" customFormat="1" ht="18.95" customHeight="1">
      <c r="A91" s="142">
        <v>85</v>
      </c>
      <c r="B91" s="100"/>
      <c r="C91" s="100"/>
      <c r="D91" s="101"/>
      <c r="E91" s="674"/>
      <c r="F91" s="166"/>
      <c r="G91" s="166"/>
      <c r="H91" s="101"/>
      <c r="I91" s="101"/>
      <c r="J91" s="102"/>
      <c r="K91" s="168"/>
      <c r="L91" s="167"/>
      <c r="M91" s="168">
        <f t="shared" si="6"/>
        <v>999</v>
      </c>
      <c r="N91" s="167"/>
      <c r="O91" s="101"/>
      <c r="P91" s="170">
        <f t="shared" si="7"/>
        <v>0</v>
      </c>
      <c r="Q91" s="171">
        <f t="shared" si="8"/>
        <v>999</v>
      </c>
      <c r="R91" s="102"/>
    </row>
    <row r="92" spans="1:18" s="12" customFormat="1" ht="18.95" customHeight="1">
      <c r="A92" s="142">
        <v>86</v>
      </c>
      <c r="B92" s="100"/>
      <c r="C92" s="100"/>
      <c r="D92" s="101"/>
      <c r="E92" s="674"/>
      <c r="F92" s="166"/>
      <c r="G92" s="166"/>
      <c r="H92" s="101"/>
      <c r="I92" s="101"/>
      <c r="J92" s="102"/>
      <c r="K92" s="168"/>
      <c r="L92" s="167"/>
      <c r="M92" s="168">
        <f t="shared" si="6"/>
        <v>999</v>
      </c>
      <c r="N92" s="167"/>
      <c r="O92" s="101"/>
      <c r="P92" s="170">
        <f t="shared" si="7"/>
        <v>0</v>
      </c>
      <c r="Q92" s="171">
        <f t="shared" si="8"/>
        <v>999</v>
      </c>
      <c r="R92" s="102"/>
    </row>
    <row r="93" spans="1:18" s="12" customFormat="1" ht="18.95" customHeight="1">
      <c r="A93" s="142">
        <v>87</v>
      </c>
      <c r="B93" s="100"/>
      <c r="C93" s="100"/>
      <c r="D93" s="101"/>
      <c r="E93" s="674"/>
      <c r="F93" s="166"/>
      <c r="G93" s="166"/>
      <c r="H93" s="101"/>
      <c r="I93" s="101"/>
      <c r="J93" s="102"/>
      <c r="K93" s="168"/>
      <c r="L93" s="167"/>
      <c r="M93" s="168">
        <f t="shared" si="6"/>
        <v>999</v>
      </c>
      <c r="N93" s="167"/>
      <c r="O93" s="101"/>
      <c r="P93" s="170">
        <f t="shared" si="7"/>
        <v>0</v>
      </c>
      <c r="Q93" s="171">
        <f t="shared" si="8"/>
        <v>999</v>
      </c>
      <c r="R93" s="102"/>
    </row>
    <row r="94" spans="1:18" s="12" customFormat="1" ht="18.95" customHeight="1">
      <c r="A94" s="142">
        <v>88</v>
      </c>
      <c r="B94" s="100"/>
      <c r="C94" s="100"/>
      <c r="D94" s="101"/>
      <c r="E94" s="674"/>
      <c r="F94" s="166"/>
      <c r="G94" s="166"/>
      <c r="H94" s="101"/>
      <c r="I94" s="101"/>
      <c r="J94" s="102"/>
      <c r="K94" s="168"/>
      <c r="L94" s="167"/>
      <c r="M94" s="168">
        <f t="shared" si="6"/>
        <v>999</v>
      </c>
      <c r="N94" s="167"/>
      <c r="O94" s="101"/>
      <c r="P94" s="170">
        <f t="shared" si="7"/>
        <v>0</v>
      </c>
      <c r="Q94" s="171">
        <f t="shared" si="8"/>
        <v>999</v>
      </c>
      <c r="R94" s="102"/>
    </row>
    <row r="95" spans="1:18" s="12" customFormat="1" ht="18.95" customHeight="1">
      <c r="A95" s="142">
        <v>89</v>
      </c>
      <c r="B95" s="100"/>
      <c r="C95" s="100"/>
      <c r="D95" s="101"/>
      <c r="E95" s="674"/>
      <c r="F95" s="166"/>
      <c r="G95" s="166"/>
      <c r="H95" s="101"/>
      <c r="I95" s="101"/>
      <c r="J95" s="102"/>
      <c r="K95" s="168"/>
      <c r="L95" s="167"/>
      <c r="M95" s="168">
        <f t="shared" si="6"/>
        <v>999</v>
      </c>
      <c r="N95" s="167"/>
      <c r="O95" s="101"/>
      <c r="P95" s="170">
        <f t="shared" si="7"/>
        <v>0</v>
      </c>
      <c r="Q95" s="171">
        <f t="shared" si="8"/>
        <v>999</v>
      </c>
      <c r="R95" s="102"/>
    </row>
    <row r="96" spans="1:18" s="12" customFormat="1" ht="18.95" customHeight="1">
      <c r="A96" s="142">
        <v>90</v>
      </c>
      <c r="B96" s="100"/>
      <c r="C96" s="100"/>
      <c r="D96" s="101"/>
      <c r="E96" s="674"/>
      <c r="F96" s="166"/>
      <c r="G96" s="166"/>
      <c r="H96" s="101"/>
      <c r="I96" s="101"/>
      <c r="J96" s="102"/>
      <c r="K96" s="168"/>
      <c r="L96" s="167"/>
      <c r="M96" s="168">
        <f t="shared" si="6"/>
        <v>999</v>
      </c>
      <c r="N96" s="167"/>
      <c r="O96" s="101"/>
      <c r="P96" s="170">
        <f t="shared" si="7"/>
        <v>0</v>
      </c>
      <c r="Q96" s="171">
        <f t="shared" si="8"/>
        <v>999</v>
      </c>
      <c r="R96" s="102"/>
    </row>
    <row r="97" spans="1:18" s="12" customFormat="1" ht="18.95" customHeight="1">
      <c r="A97" s="142">
        <v>91</v>
      </c>
      <c r="B97" s="100"/>
      <c r="C97" s="100"/>
      <c r="D97" s="101"/>
      <c r="E97" s="674"/>
      <c r="F97" s="166"/>
      <c r="G97" s="166"/>
      <c r="H97" s="101"/>
      <c r="I97" s="101"/>
      <c r="J97" s="102"/>
      <c r="K97" s="168"/>
      <c r="L97" s="167"/>
      <c r="M97" s="168">
        <f t="shared" si="6"/>
        <v>999</v>
      </c>
      <c r="N97" s="167"/>
      <c r="O97" s="101"/>
      <c r="P97" s="170">
        <f t="shared" si="7"/>
        <v>0</v>
      </c>
      <c r="Q97" s="171">
        <f t="shared" si="8"/>
        <v>999</v>
      </c>
      <c r="R97" s="102"/>
    </row>
    <row r="98" spans="1:18" s="12" customFormat="1" ht="18.95" customHeight="1">
      <c r="A98" s="142">
        <v>92</v>
      </c>
      <c r="B98" s="100"/>
      <c r="C98" s="100"/>
      <c r="D98" s="101"/>
      <c r="E98" s="674"/>
      <c r="F98" s="166"/>
      <c r="G98" s="166"/>
      <c r="H98" s="101"/>
      <c r="I98" s="101"/>
      <c r="J98" s="102"/>
      <c r="K98" s="168"/>
      <c r="L98" s="167"/>
      <c r="M98" s="168">
        <f t="shared" si="6"/>
        <v>999</v>
      </c>
      <c r="N98" s="167"/>
      <c r="O98" s="101"/>
      <c r="P98" s="170">
        <f t="shared" si="7"/>
        <v>0</v>
      </c>
      <c r="Q98" s="171">
        <f t="shared" si="8"/>
        <v>999</v>
      </c>
      <c r="R98" s="102"/>
    </row>
    <row r="99" spans="1:18" s="12" customFormat="1" ht="18.95" customHeight="1">
      <c r="A99" s="142">
        <v>93</v>
      </c>
      <c r="B99" s="100"/>
      <c r="C99" s="100"/>
      <c r="D99" s="101"/>
      <c r="E99" s="674"/>
      <c r="F99" s="166"/>
      <c r="G99" s="166"/>
      <c r="H99" s="101"/>
      <c r="I99" s="101"/>
      <c r="J99" s="102"/>
      <c r="K99" s="168"/>
      <c r="L99" s="167"/>
      <c r="M99" s="168">
        <f t="shared" si="6"/>
        <v>999</v>
      </c>
      <c r="N99" s="167"/>
      <c r="O99" s="101"/>
      <c r="P99" s="170">
        <f t="shared" si="7"/>
        <v>0</v>
      </c>
      <c r="Q99" s="171">
        <f t="shared" si="8"/>
        <v>999</v>
      </c>
      <c r="R99" s="102"/>
    </row>
    <row r="100" spans="1:18" s="12" customFormat="1" ht="18.95" customHeight="1">
      <c r="A100" s="142">
        <v>94</v>
      </c>
      <c r="B100" s="100"/>
      <c r="C100" s="100"/>
      <c r="D100" s="101"/>
      <c r="E100" s="674"/>
      <c r="F100" s="166"/>
      <c r="G100" s="166"/>
      <c r="H100" s="101"/>
      <c r="I100" s="101"/>
      <c r="J100" s="102"/>
      <c r="K100" s="168"/>
      <c r="L100" s="167"/>
      <c r="M100" s="168">
        <f t="shared" si="6"/>
        <v>999</v>
      </c>
      <c r="N100" s="167"/>
      <c r="O100" s="101"/>
      <c r="P100" s="170">
        <f t="shared" si="7"/>
        <v>0</v>
      </c>
      <c r="Q100" s="171">
        <f t="shared" si="8"/>
        <v>999</v>
      </c>
      <c r="R100" s="102"/>
    </row>
    <row r="101" spans="1:18" s="12" customFormat="1" ht="18.95" customHeight="1">
      <c r="A101" s="142">
        <v>95</v>
      </c>
      <c r="B101" s="100"/>
      <c r="C101" s="100"/>
      <c r="D101" s="101"/>
      <c r="E101" s="674"/>
      <c r="F101" s="166"/>
      <c r="G101" s="166"/>
      <c r="H101" s="101"/>
      <c r="I101" s="101"/>
      <c r="J101" s="102"/>
      <c r="K101" s="168"/>
      <c r="L101" s="167"/>
      <c r="M101" s="168">
        <f t="shared" si="6"/>
        <v>999</v>
      </c>
      <c r="N101" s="167"/>
      <c r="O101" s="101"/>
      <c r="P101" s="170">
        <f t="shared" si="7"/>
        <v>0</v>
      </c>
      <c r="Q101" s="171">
        <f t="shared" si="8"/>
        <v>999</v>
      </c>
      <c r="R101" s="102"/>
    </row>
    <row r="102" spans="1:18" s="12" customFormat="1" ht="18.95" customHeight="1">
      <c r="A102" s="142">
        <v>96</v>
      </c>
      <c r="B102" s="100"/>
      <c r="C102" s="100"/>
      <c r="D102" s="101"/>
      <c r="E102" s="674"/>
      <c r="F102" s="166"/>
      <c r="G102" s="166"/>
      <c r="H102" s="101"/>
      <c r="I102" s="101"/>
      <c r="J102" s="102"/>
      <c r="K102" s="168"/>
      <c r="L102" s="167"/>
      <c r="M102" s="168">
        <f t="shared" si="6"/>
        <v>999</v>
      </c>
      <c r="N102" s="167"/>
      <c r="O102" s="101"/>
      <c r="P102" s="170">
        <f t="shared" si="7"/>
        <v>0</v>
      </c>
      <c r="Q102" s="171">
        <f t="shared" si="8"/>
        <v>999</v>
      </c>
      <c r="R102" s="102"/>
    </row>
    <row r="103" spans="1:18" s="12" customFormat="1" ht="18.95" customHeight="1">
      <c r="A103" s="142">
        <v>97</v>
      </c>
      <c r="B103" s="100"/>
      <c r="C103" s="100"/>
      <c r="D103" s="101"/>
      <c r="E103" s="674"/>
      <c r="F103" s="166"/>
      <c r="G103" s="166"/>
      <c r="H103" s="101"/>
      <c r="I103" s="101"/>
      <c r="J103" s="102"/>
      <c r="K103" s="168"/>
      <c r="L103" s="167"/>
      <c r="M103" s="168">
        <f t="shared" ref="M103:M134" si="9">IF(R103="",999,R103)</f>
        <v>999</v>
      </c>
      <c r="N103" s="167"/>
      <c r="O103" s="101"/>
      <c r="P103" s="170">
        <f t="shared" ref="P103:P134" si="10">IF(AND(H103&gt;0,OR(O103="QA",O103="DA",O103="WC")),H103,)</f>
        <v>0</v>
      </c>
      <c r="Q103" s="171">
        <f t="shared" ref="Q103:Q134" si="11">IF(O103="QA",1,IF(O103="DA",1,IF(O103="WC",2,IF(O103="MD",3,999))))</f>
        <v>999</v>
      </c>
      <c r="R103" s="102"/>
    </row>
    <row r="104" spans="1:18" s="12" customFormat="1" ht="18.95" customHeight="1">
      <c r="A104" s="142">
        <v>98</v>
      </c>
      <c r="B104" s="100"/>
      <c r="C104" s="100"/>
      <c r="D104" s="101"/>
      <c r="E104" s="674"/>
      <c r="F104" s="166"/>
      <c r="G104" s="166"/>
      <c r="H104" s="101"/>
      <c r="I104" s="101"/>
      <c r="J104" s="102"/>
      <c r="K104" s="168"/>
      <c r="L104" s="167"/>
      <c r="M104" s="168">
        <f t="shared" si="9"/>
        <v>999</v>
      </c>
      <c r="N104" s="167"/>
      <c r="O104" s="101"/>
      <c r="P104" s="170">
        <f t="shared" si="10"/>
        <v>0</v>
      </c>
      <c r="Q104" s="171">
        <f t="shared" si="11"/>
        <v>999</v>
      </c>
      <c r="R104" s="102"/>
    </row>
    <row r="105" spans="1:18" s="12" customFormat="1" ht="18.95" customHeight="1">
      <c r="A105" s="142">
        <v>99</v>
      </c>
      <c r="B105" s="100"/>
      <c r="C105" s="100"/>
      <c r="D105" s="101"/>
      <c r="E105" s="674"/>
      <c r="F105" s="166"/>
      <c r="G105" s="166"/>
      <c r="H105" s="101"/>
      <c r="I105" s="101"/>
      <c r="J105" s="102"/>
      <c r="K105" s="168"/>
      <c r="L105" s="167"/>
      <c r="M105" s="168">
        <f t="shared" si="9"/>
        <v>999</v>
      </c>
      <c r="N105" s="167"/>
      <c r="O105" s="101"/>
      <c r="P105" s="170">
        <f t="shared" si="10"/>
        <v>0</v>
      </c>
      <c r="Q105" s="171">
        <f t="shared" si="11"/>
        <v>999</v>
      </c>
      <c r="R105" s="102"/>
    </row>
    <row r="106" spans="1:18" s="12" customFormat="1" ht="18.95" customHeight="1">
      <c r="A106" s="142">
        <v>100</v>
      </c>
      <c r="B106" s="100"/>
      <c r="C106" s="100"/>
      <c r="D106" s="101"/>
      <c r="E106" s="674"/>
      <c r="F106" s="166"/>
      <c r="G106" s="166"/>
      <c r="H106" s="101"/>
      <c r="I106" s="101"/>
      <c r="J106" s="102"/>
      <c r="K106" s="168"/>
      <c r="L106" s="167"/>
      <c r="M106" s="168">
        <f t="shared" si="9"/>
        <v>999</v>
      </c>
      <c r="N106" s="167"/>
      <c r="O106" s="101"/>
      <c r="P106" s="170">
        <f t="shared" si="10"/>
        <v>0</v>
      </c>
      <c r="Q106" s="171">
        <f t="shared" si="11"/>
        <v>999</v>
      </c>
      <c r="R106" s="102"/>
    </row>
    <row r="107" spans="1:18" s="12" customFormat="1" ht="18.95" customHeight="1">
      <c r="A107" s="142">
        <v>101</v>
      </c>
      <c r="B107" s="100"/>
      <c r="C107" s="100"/>
      <c r="D107" s="101"/>
      <c r="E107" s="674"/>
      <c r="F107" s="166"/>
      <c r="G107" s="166"/>
      <c r="H107" s="101"/>
      <c r="I107" s="101"/>
      <c r="J107" s="102"/>
      <c r="K107" s="168"/>
      <c r="L107" s="167"/>
      <c r="M107" s="168">
        <f t="shared" si="9"/>
        <v>999</v>
      </c>
      <c r="N107" s="167"/>
      <c r="O107" s="101"/>
      <c r="P107" s="170">
        <f t="shared" si="10"/>
        <v>0</v>
      </c>
      <c r="Q107" s="171">
        <f t="shared" si="11"/>
        <v>999</v>
      </c>
      <c r="R107" s="102"/>
    </row>
    <row r="108" spans="1:18" s="12" customFormat="1" ht="18.95" customHeight="1">
      <c r="A108" s="142">
        <v>102</v>
      </c>
      <c r="B108" s="100"/>
      <c r="C108" s="100"/>
      <c r="D108" s="101"/>
      <c r="E108" s="674"/>
      <c r="F108" s="166"/>
      <c r="G108" s="166"/>
      <c r="H108" s="101"/>
      <c r="I108" s="101"/>
      <c r="J108" s="102"/>
      <c r="K108" s="168"/>
      <c r="L108" s="167"/>
      <c r="M108" s="168">
        <f t="shared" si="9"/>
        <v>999</v>
      </c>
      <c r="N108" s="167"/>
      <c r="O108" s="101"/>
      <c r="P108" s="170">
        <f t="shared" si="10"/>
        <v>0</v>
      </c>
      <c r="Q108" s="171">
        <f t="shared" si="11"/>
        <v>999</v>
      </c>
      <c r="R108" s="102"/>
    </row>
    <row r="109" spans="1:18" s="12" customFormat="1" ht="18.95" customHeight="1">
      <c r="A109" s="142">
        <v>103</v>
      </c>
      <c r="B109" s="100"/>
      <c r="C109" s="100"/>
      <c r="D109" s="101"/>
      <c r="E109" s="674"/>
      <c r="F109" s="166"/>
      <c r="G109" s="166"/>
      <c r="H109" s="101"/>
      <c r="I109" s="101"/>
      <c r="J109" s="102"/>
      <c r="K109" s="168"/>
      <c r="L109" s="167"/>
      <c r="M109" s="168">
        <f t="shared" si="9"/>
        <v>999</v>
      </c>
      <c r="N109" s="167"/>
      <c r="O109" s="101"/>
      <c r="P109" s="170">
        <f t="shared" si="10"/>
        <v>0</v>
      </c>
      <c r="Q109" s="171">
        <f t="shared" si="11"/>
        <v>999</v>
      </c>
      <c r="R109" s="102"/>
    </row>
    <row r="110" spans="1:18" s="12" customFormat="1" ht="18.95" customHeight="1">
      <c r="A110" s="142">
        <v>104</v>
      </c>
      <c r="B110" s="100"/>
      <c r="C110" s="100"/>
      <c r="D110" s="101"/>
      <c r="E110" s="674"/>
      <c r="F110" s="166"/>
      <c r="G110" s="166"/>
      <c r="H110" s="101"/>
      <c r="I110" s="101"/>
      <c r="J110" s="102"/>
      <c r="K110" s="168"/>
      <c r="L110" s="167"/>
      <c r="M110" s="168">
        <f t="shared" si="9"/>
        <v>999</v>
      </c>
      <c r="N110" s="167"/>
      <c r="O110" s="101"/>
      <c r="P110" s="170">
        <f t="shared" si="10"/>
        <v>0</v>
      </c>
      <c r="Q110" s="171">
        <f t="shared" si="11"/>
        <v>999</v>
      </c>
      <c r="R110" s="102"/>
    </row>
    <row r="111" spans="1:18" s="12" customFormat="1" ht="18.95" customHeight="1">
      <c r="A111" s="142">
        <v>105</v>
      </c>
      <c r="B111" s="100"/>
      <c r="C111" s="100"/>
      <c r="D111" s="101"/>
      <c r="E111" s="674"/>
      <c r="F111" s="166"/>
      <c r="G111" s="166"/>
      <c r="H111" s="101"/>
      <c r="I111" s="101"/>
      <c r="J111" s="102"/>
      <c r="K111" s="168"/>
      <c r="L111" s="167"/>
      <c r="M111" s="168">
        <f t="shared" si="9"/>
        <v>999</v>
      </c>
      <c r="N111" s="167"/>
      <c r="O111" s="101"/>
      <c r="P111" s="170">
        <f t="shared" si="10"/>
        <v>0</v>
      </c>
      <c r="Q111" s="171">
        <f t="shared" si="11"/>
        <v>999</v>
      </c>
      <c r="R111" s="102"/>
    </row>
    <row r="112" spans="1:18" s="12" customFormat="1" ht="18.95" customHeight="1">
      <c r="A112" s="142">
        <v>106</v>
      </c>
      <c r="B112" s="100"/>
      <c r="C112" s="100"/>
      <c r="D112" s="101"/>
      <c r="E112" s="674"/>
      <c r="F112" s="166"/>
      <c r="G112" s="166"/>
      <c r="H112" s="101"/>
      <c r="I112" s="101"/>
      <c r="J112" s="102"/>
      <c r="K112" s="168"/>
      <c r="L112" s="167"/>
      <c r="M112" s="168">
        <f t="shared" si="9"/>
        <v>999</v>
      </c>
      <c r="N112" s="167"/>
      <c r="O112" s="101"/>
      <c r="P112" s="170">
        <f t="shared" si="10"/>
        <v>0</v>
      </c>
      <c r="Q112" s="171">
        <f t="shared" si="11"/>
        <v>999</v>
      </c>
      <c r="R112" s="102"/>
    </row>
    <row r="113" spans="1:18" s="12" customFormat="1" ht="18.95" customHeight="1">
      <c r="A113" s="142">
        <v>107</v>
      </c>
      <c r="B113" s="100"/>
      <c r="C113" s="100"/>
      <c r="D113" s="101"/>
      <c r="E113" s="674"/>
      <c r="F113" s="166"/>
      <c r="G113" s="166"/>
      <c r="H113" s="101"/>
      <c r="I113" s="101"/>
      <c r="J113" s="102"/>
      <c r="K113" s="168"/>
      <c r="L113" s="167"/>
      <c r="M113" s="168">
        <f t="shared" si="9"/>
        <v>999</v>
      </c>
      <c r="N113" s="167"/>
      <c r="O113" s="101"/>
      <c r="P113" s="170">
        <f t="shared" si="10"/>
        <v>0</v>
      </c>
      <c r="Q113" s="171">
        <f t="shared" si="11"/>
        <v>999</v>
      </c>
      <c r="R113" s="102"/>
    </row>
    <row r="114" spans="1:18" s="12" customFormat="1" ht="18.95" customHeight="1">
      <c r="A114" s="142">
        <v>108</v>
      </c>
      <c r="B114" s="100"/>
      <c r="C114" s="100"/>
      <c r="D114" s="101"/>
      <c r="E114" s="674"/>
      <c r="F114" s="166"/>
      <c r="G114" s="166"/>
      <c r="H114" s="101"/>
      <c r="I114" s="101"/>
      <c r="J114" s="102"/>
      <c r="K114" s="168"/>
      <c r="L114" s="167"/>
      <c r="M114" s="168">
        <f t="shared" si="9"/>
        <v>999</v>
      </c>
      <c r="N114" s="167"/>
      <c r="O114" s="101"/>
      <c r="P114" s="170">
        <f t="shared" si="10"/>
        <v>0</v>
      </c>
      <c r="Q114" s="171">
        <f t="shared" si="11"/>
        <v>999</v>
      </c>
      <c r="R114" s="102"/>
    </row>
    <row r="115" spans="1:18" s="12" customFormat="1" ht="18.95" customHeight="1">
      <c r="A115" s="142">
        <v>109</v>
      </c>
      <c r="B115" s="100"/>
      <c r="C115" s="100"/>
      <c r="D115" s="101"/>
      <c r="E115" s="674"/>
      <c r="F115" s="166"/>
      <c r="G115" s="166"/>
      <c r="H115" s="101"/>
      <c r="I115" s="101"/>
      <c r="J115" s="102"/>
      <c r="K115" s="168"/>
      <c r="L115" s="167"/>
      <c r="M115" s="168">
        <f t="shared" si="9"/>
        <v>999</v>
      </c>
      <c r="N115" s="167"/>
      <c r="O115" s="101"/>
      <c r="P115" s="170">
        <f t="shared" si="10"/>
        <v>0</v>
      </c>
      <c r="Q115" s="171">
        <f t="shared" si="11"/>
        <v>999</v>
      </c>
      <c r="R115" s="102"/>
    </row>
    <row r="116" spans="1:18" s="12" customFormat="1" ht="18.95" customHeight="1">
      <c r="A116" s="142">
        <v>110</v>
      </c>
      <c r="B116" s="100"/>
      <c r="C116" s="100"/>
      <c r="D116" s="101"/>
      <c r="E116" s="674"/>
      <c r="F116" s="166"/>
      <c r="G116" s="166"/>
      <c r="H116" s="101"/>
      <c r="I116" s="101"/>
      <c r="J116" s="102"/>
      <c r="K116" s="168"/>
      <c r="L116" s="167"/>
      <c r="M116" s="168">
        <f t="shared" si="9"/>
        <v>999</v>
      </c>
      <c r="N116" s="167"/>
      <c r="O116" s="101"/>
      <c r="P116" s="170">
        <f t="shared" si="10"/>
        <v>0</v>
      </c>
      <c r="Q116" s="171">
        <f t="shared" si="11"/>
        <v>999</v>
      </c>
      <c r="R116" s="102"/>
    </row>
    <row r="117" spans="1:18" s="12" customFormat="1" ht="18.95" customHeight="1">
      <c r="A117" s="142">
        <v>111</v>
      </c>
      <c r="B117" s="100"/>
      <c r="C117" s="100"/>
      <c r="D117" s="101"/>
      <c r="E117" s="674"/>
      <c r="F117" s="166"/>
      <c r="G117" s="166"/>
      <c r="H117" s="101"/>
      <c r="I117" s="101"/>
      <c r="J117" s="102"/>
      <c r="K117" s="168"/>
      <c r="L117" s="167"/>
      <c r="M117" s="168">
        <f t="shared" si="9"/>
        <v>999</v>
      </c>
      <c r="N117" s="167"/>
      <c r="O117" s="101"/>
      <c r="P117" s="170">
        <f t="shared" si="10"/>
        <v>0</v>
      </c>
      <c r="Q117" s="171">
        <f t="shared" si="11"/>
        <v>999</v>
      </c>
      <c r="R117" s="102"/>
    </row>
    <row r="118" spans="1:18" s="12" customFormat="1" ht="18.95" customHeight="1">
      <c r="A118" s="142">
        <v>112</v>
      </c>
      <c r="B118" s="100"/>
      <c r="C118" s="100"/>
      <c r="D118" s="101"/>
      <c r="E118" s="674"/>
      <c r="F118" s="166"/>
      <c r="G118" s="166"/>
      <c r="H118" s="101"/>
      <c r="I118" s="101"/>
      <c r="J118" s="102"/>
      <c r="K118" s="168"/>
      <c r="L118" s="167"/>
      <c r="M118" s="168">
        <f t="shared" si="9"/>
        <v>999</v>
      </c>
      <c r="N118" s="167"/>
      <c r="O118" s="101"/>
      <c r="P118" s="170">
        <f t="shared" si="10"/>
        <v>0</v>
      </c>
      <c r="Q118" s="171">
        <f t="shared" si="11"/>
        <v>999</v>
      </c>
      <c r="R118" s="102"/>
    </row>
    <row r="119" spans="1:18" s="12" customFormat="1" ht="18.95" customHeight="1">
      <c r="A119" s="142">
        <v>113</v>
      </c>
      <c r="B119" s="100"/>
      <c r="C119" s="100"/>
      <c r="D119" s="101"/>
      <c r="E119" s="674"/>
      <c r="F119" s="166"/>
      <c r="G119" s="166"/>
      <c r="H119" s="101"/>
      <c r="I119" s="101"/>
      <c r="J119" s="102"/>
      <c r="K119" s="168"/>
      <c r="L119" s="167"/>
      <c r="M119" s="168">
        <f t="shared" si="9"/>
        <v>999</v>
      </c>
      <c r="N119" s="167"/>
      <c r="O119" s="101"/>
      <c r="P119" s="170">
        <f t="shared" si="10"/>
        <v>0</v>
      </c>
      <c r="Q119" s="171">
        <f t="shared" si="11"/>
        <v>999</v>
      </c>
      <c r="R119" s="102"/>
    </row>
    <row r="120" spans="1:18" s="12" customFormat="1" ht="18.95" customHeight="1">
      <c r="A120" s="142">
        <v>114</v>
      </c>
      <c r="B120" s="100"/>
      <c r="C120" s="100"/>
      <c r="D120" s="101"/>
      <c r="E120" s="674"/>
      <c r="F120" s="166"/>
      <c r="G120" s="166"/>
      <c r="H120" s="101"/>
      <c r="I120" s="101"/>
      <c r="J120" s="102"/>
      <c r="K120" s="168"/>
      <c r="L120" s="167"/>
      <c r="M120" s="168">
        <f t="shared" si="9"/>
        <v>999</v>
      </c>
      <c r="N120" s="167"/>
      <c r="O120" s="101"/>
      <c r="P120" s="170">
        <f t="shared" si="10"/>
        <v>0</v>
      </c>
      <c r="Q120" s="171">
        <f t="shared" si="11"/>
        <v>999</v>
      </c>
      <c r="R120" s="102"/>
    </row>
    <row r="121" spans="1:18" s="12" customFormat="1" ht="18.95" customHeight="1">
      <c r="A121" s="142">
        <v>115</v>
      </c>
      <c r="B121" s="100"/>
      <c r="C121" s="100"/>
      <c r="D121" s="101"/>
      <c r="E121" s="674"/>
      <c r="F121" s="166"/>
      <c r="G121" s="166"/>
      <c r="H121" s="101"/>
      <c r="I121" s="101"/>
      <c r="J121" s="102"/>
      <c r="K121" s="168"/>
      <c r="L121" s="167"/>
      <c r="M121" s="168">
        <f t="shared" si="9"/>
        <v>999</v>
      </c>
      <c r="N121" s="167"/>
      <c r="O121" s="101"/>
      <c r="P121" s="170">
        <f t="shared" si="10"/>
        <v>0</v>
      </c>
      <c r="Q121" s="171">
        <f t="shared" si="11"/>
        <v>999</v>
      </c>
      <c r="R121" s="102"/>
    </row>
    <row r="122" spans="1:18" s="12" customFormat="1" ht="18.95" customHeight="1">
      <c r="A122" s="142">
        <v>116</v>
      </c>
      <c r="B122" s="100"/>
      <c r="C122" s="100"/>
      <c r="D122" s="101"/>
      <c r="E122" s="674"/>
      <c r="F122" s="166"/>
      <c r="G122" s="166"/>
      <c r="H122" s="101"/>
      <c r="I122" s="101"/>
      <c r="J122" s="102"/>
      <c r="K122" s="168"/>
      <c r="L122" s="167"/>
      <c r="M122" s="168">
        <f t="shared" si="9"/>
        <v>999</v>
      </c>
      <c r="N122" s="167"/>
      <c r="O122" s="101"/>
      <c r="P122" s="170">
        <f t="shared" si="10"/>
        <v>0</v>
      </c>
      <c r="Q122" s="171">
        <f t="shared" si="11"/>
        <v>999</v>
      </c>
      <c r="R122" s="102"/>
    </row>
    <row r="123" spans="1:18" s="12" customFormat="1" ht="18.95" customHeight="1">
      <c r="A123" s="142">
        <v>117</v>
      </c>
      <c r="B123" s="100"/>
      <c r="C123" s="100"/>
      <c r="D123" s="101"/>
      <c r="E123" s="674"/>
      <c r="F123" s="166"/>
      <c r="G123" s="166"/>
      <c r="H123" s="101"/>
      <c r="I123" s="101"/>
      <c r="J123" s="102"/>
      <c r="K123" s="168"/>
      <c r="L123" s="167"/>
      <c r="M123" s="168">
        <f t="shared" si="9"/>
        <v>999</v>
      </c>
      <c r="N123" s="167"/>
      <c r="O123" s="101"/>
      <c r="P123" s="170">
        <f t="shared" si="10"/>
        <v>0</v>
      </c>
      <c r="Q123" s="171">
        <f t="shared" si="11"/>
        <v>999</v>
      </c>
      <c r="R123" s="102"/>
    </row>
    <row r="124" spans="1:18" s="12" customFormat="1" ht="18.95" customHeight="1">
      <c r="A124" s="142">
        <v>118</v>
      </c>
      <c r="B124" s="100"/>
      <c r="C124" s="100"/>
      <c r="D124" s="101"/>
      <c r="E124" s="674"/>
      <c r="F124" s="166"/>
      <c r="G124" s="166"/>
      <c r="H124" s="101"/>
      <c r="I124" s="101"/>
      <c r="J124" s="102"/>
      <c r="K124" s="168"/>
      <c r="L124" s="167"/>
      <c r="M124" s="168">
        <f t="shared" si="9"/>
        <v>999</v>
      </c>
      <c r="N124" s="167"/>
      <c r="O124" s="101"/>
      <c r="P124" s="170">
        <f t="shared" si="10"/>
        <v>0</v>
      </c>
      <c r="Q124" s="171">
        <f t="shared" si="11"/>
        <v>999</v>
      </c>
      <c r="R124" s="102"/>
    </row>
    <row r="125" spans="1:18" s="12" customFormat="1" ht="18.95" customHeight="1">
      <c r="A125" s="142">
        <v>119</v>
      </c>
      <c r="B125" s="100"/>
      <c r="C125" s="100"/>
      <c r="D125" s="101"/>
      <c r="E125" s="674"/>
      <c r="F125" s="166"/>
      <c r="G125" s="166"/>
      <c r="H125" s="101"/>
      <c r="I125" s="101"/>
      <c r="J125" s="102"/>
      <c r="K125" s="168"/>
      <c r="L125" s="167"/>
      <c r="M125" s="168">
        <f t="shared" si="9"/>
        <v>999</v>
      </c>
      <c r="N125" s="167"/>
      <c r="O125" s="101"/>
      <c r="P125" s="170">
        <f t="shared" si="10"/>
        <v>0</v>
      </c>
      <c r="Q125" s="171">
        <f t="shared" si="11"/>
        <v>999</v>
      </c>
      <c r="R125" s="102"/>
    </row>
    <row r="126" spans="1:18" s="12" customFormat="1" ht="18.95" customHeight="1">
      <c r="A126" s="142">
        <v>120</v>
      </c>
      <c r="B126" s="100"/>
      <c r="C126" s="100"/>
      <c r="D126" s="101"/>
      <c r="E126" s="674"/>
      <c r="F126" s="166"/>
      <c r="G126" s="166"/>
      <c r="H126" s="101"/>
      <c r="I126" s="101"/>
      <c r="J126" s="102"/>
      <c r="K126" s="168"/>
      <c r="L126" s="167"/>
      <c r="M126" s="168">
        <f t="shared" si="9"/>
        <v>999</v>
      </c>
      <c r="N126" s="167"/>
      <c r="O126" s="101"/>
      <c r="P126" s="170">
        <f t="shared" si="10"/>
        <v>0</v>
      </c>
      <c r="Q126" s="171">
        <f t="shared" si="11"/>
        <v>999</v>
      </c>
      <c r="R126" s="102"/>
    </row>
    <row r="127" spans="1:18" s="12" customFormat="1" ht="18.95" customHeight="1">
      <c r="A127" s="142">
        <v>121</v>
      </c>
      <c r="B127" s="100"/>
      <c r="C127" s="100"/>
      <c r="D127" s="101"/>
      <c r="E127" s="674"/>
      <c r="F127" s="166"/>
      <c r="G127" s="166"/>
      <c r="H127" s="101"/>
      <c r="I127" s="101"/>
      <c r="J127" s="102"/>
      <c r="K127" s="168"/>
      <c r="L127" s="167"/>
      <c r="M127" s="168">
        <f t="shared" si="9"/>
        <v>999</v>
      </c>
      <c r="N127" s="167"/>
      <c r="O127" s="101"/>
      <c r="P127" s="170">
        <f t="shared" si="10"/>
        <v>0</v>
      </c>
      <c r="Q127" s="171">
        <f t="shared" si="11"/>
        <v>999</v>
      </c>
      <c r="R127" s="102"/>
    </row>
    <row r="128" spans="1:18" s="12" customFormat="1" ht="18.95" customHeight="1">
      <c r="A128" s="142">
        <v>122</v>
      </c>
      <c r="B128" s="100"/>
      <c r="C128" s="100"/>
      <c r="D128" s="101"/>
      <c r="E128" s="674"/>
      <c r="F128" s="166"/>
      <c r="G128" s="166"/>
      <c r="H128" s="101"/>
      <c r="I128" s="101"/>
      <c r="J128" s="102"/>
      <c r="K128" s="168"/>
      <c r="L128" s="167"/>
      <c r="M128" s="168">
        <f t="shared" si="9"/>
        <v>999</v>
      </c>
      <c r="N128" s="167"/>
      <c r="O128" s="101"/>
      <c r="P128" s="170">
        <f t="shared" si="10"/>
        <v>0</v>
      </c>
      <c r="Q128" s="171">
        <f t="shared" si="11"/>
        <v>999</v>
      </c>
      <c r="R128" s="102"/>
    </row>
    <row r="129" spans="1:18" s="12" customFormat="1" ht="18.95" customHeight="1">
      <c r="A129" s="142">
        <v>123</v>
      </c>
      <c r="B129" s="100"/>
      <c r="C129" s="100"/>
      <c r="D129" s="101"/>
      <c r="E129" s="674"/>
      <c r="F129" s="166"/>
      <c r="G129" s="166"/>
      <c r="H129" s="101"/>
      <c r="I129" s="101"/>
      <c r="J129" s="102"/>
      <c r="K129" s="168"/>
      <c r="L129" s="167"/>
      <c r="M129" s="168">
        <f t="shared" si="9"/>
        <v>999</v>
      </c>
      <c r="N129" s="167"/>
      <c r="O129" s="101"/>
      <c r="P129" s="170">
        <f t="shared" si="10"/>
        <v>0</v>
      </c>
      <c r="Q129" s="171">
        <f t="shared" si="11"/>
        <v>999</v>
      </c>
      <c r="R129" s="102"/>
    </row>
    <row r="130" spans="1:18" s="12" customFormat="1" ht="18.95" customHeight="1">
      <c r="A130" s="142">
        <v>124</v>
      </c>
      <c r="B130" s="100"/>
      <c r="C130" s="100"/>
      <c r="D130" s="101"/>
      <c r="E130" s="674"/>
      <c r="F130" s="166"/>
      <c r="G130" s="166"/>
      <c r="H130" s="101"/>
      <c r="I130" s="101"/>
      <c r="J130" s="102"/>
      <c r="K130" s="168"/>
      <c r="L130" s="167"/>
      <c r="M130" s="168">
        <f t="shared" si="9"/>
        <v>999</v>
      </c>
      <c r="N130" s="167"/>
      <c r="O130" s="101"/>
      <c r="P130" s="170">
        <f t="shared" si="10"/>
        <v>0</v>
      </c>
      <c r="Q130" s="171">
        <f t="shared" si="11"/>
        <v>999</v>
      </c>
      <c r="R130" s="102"/>
    </row>
    <row r="131" spans="1:18" s="12" customFormat="1" ht="18.95" customHeight="1">
      <c r="A131" s="142">
        <v>125</v>
      </c>
      <c r="B131" s="100"/>
      <c r="C131" s="100"/>
      <c r="D131" s="101"/>
      <c r="E131" s="674"/>
      <c r="F131" s="166"/>
      <c r="G131" s="166"/>
      <c r="H131" s="101"/>
      <c r="I131" s="101"/>
      <c r="J131" s="102"/>
      <c r="K131" s="168"/>
      <c r="L131" s="167"/>
      <c r="M131" s="168">
        <f t="shared" si="9"/>
        <v>999</v>
      </c>
      <c r="N131" s="167"/>
      <c r="O131" s="101"/>
      <c r="P131" s="170">
        <f t="shared" si="10"/>
        <v>0</v>
      </c>
      <c r="Q131" s="171">
        <f t="shared" si="11"/>
        <v>999</v>
      </c>
      <c r="R131" s="102"/>
    </row>
    <row r="132" spans="1:18" s="12" customFormat="1" ht="18.95" customHeight="1">
      <c r="A132" s="142">
        <v>126</v>
      </c>
      <c r="B132" s="100"/>
      <c r="C132" s="100"/>
      <c r="D132" s="101"/>
      <c r="E132" s="674"/>
      <c r="F132" s="166"/>
      <c r="G132" s="166"/>
      <c r="H132" s="101"/>
      <c r="I132" s="101"/>
      <c r="J132" s="102"/>
      <c r="K132" s="168"/>
      <c r="L132" s="167"/>
      <c r="M132" s="168">
        <f t="shared" si="9"/>
        <v>999</v>
      </c>
      <c r="N132" s="167"/>
      <c r="O132" s="101"/>
      <c r="P132" s="170">
        <f t="shared" si="10"/>
        <v>0</v>
      </c>
      <c r="Q132" s="171">
        <f t="shared" si="11"/>
        <v>999</v>
      </c>
      <c r="R132" s="102"/>
    </row>
    <row r="133" spans="1:18" s="12" customFormat="1" ht="18.95" customHeight="1">
      <c r="A133" s="142">
        <v>127</v>
      </c>
      <c r="B133" s="100"/>
      <c r="C133" s="100"/>
      <c r="D133" s="101"/>
      <c r="E133" s="674"/>
      <c r="F133" s="166"/>
      <c r="G133" s="166"/>
      <c r="H133" s="101"/>
      <c r="I133" s="101"/>
      <c r="J133" s="102"/>
      <c r="K133" s="168"/>
      <c r="L133" s="167"/>
      <c r="M133" s="168">
        <f t="shared" si="9"/>
        <v>999</v>
      </c>
      <c r="N133" s="167"/>
      <c r="O133" s="101"/>
      <c r="P133" s="170">
        <f t="shared" si="10"/>
        <v>0</v>
      </c>
      <c r="Q133" s="171">
        <f t="shared" si="11"/>
        <v>999</v>
      </c>
      <c r="R133" s="102"/>
    </row>
    <row r="134" spans="1:18" s="12" customFormat="1" ht="18.95" customHeight="1">
      <c r="A134" s="142">
        <v>128</v>
      </c>
      <c r="B134" s="100"/>
      <c r="C134" s="100"/>
      <c r="D134" s="101"/>
      <c r="E134" s="674"/>
      <c r="F134" s="166"/>
      <c r="G134" s="166"/>
      <c r="H134" s="101"/>
      <c r="I134" s="101"/>
      <c r="J134" s="102"/>
      <c r="K134" s="168"/>
      <c r="L134" s="167"/>
      <c r="M134" s="168">
        <f t="shared" si="9"/>
        <v>999</v>
      </c>
      <c r="N134" s="167"/>
      <c r="O134" s="101"/>
      <c r="P134" s="170">
        <f t="shared" si="10"/>
        <v>0</v>
      </c>
      <c r="Q134" s="171">
        <f t="shared" si="11"/>
        <v>999</v>
      </c>
      <c r="R134" s="102"/>
    </row>
    <row r="135" spans="1:18" ht="18.95" customHeight="1">
      <c r="A135" s="142">
        <v>129</v>
      </c>
      <c r="B135" s="100"/>
      <c r="C135" s="100"/>
      <c r="D135" s="101"/>
      <c r="E135" s="674"/>
      <c r="F135" s="166"/>
      <c r="G135" s="166"/>
      <c r="H135" s="101"/>
      <c r="I135" s="101"/>
      <c r="J135" s="102"/>
      <c r="K135" s="168"/>
      <c r="L135" s="167"/>
      <c r="M135" s="168">
        <f t="shared" ref="M135:M166" si="12">IF(R135="",999,R135)</f>
        <v>999</v>
      </c>
      <c r="N135" s="167"/>
      <c r="O135" s="101"/>
      <c r="P135" s="170">
        <f t="shared" ref="P135:P166" si="13">IF(AND(H135&gt;0,OR(O135="QA",O135="DA",O135="WC")),H135,)</f>
        <v>0</v>
      </c>
      <c r="Q135" s="171">
        <f t="shared" ref="Q135:Q166" si="14">IF(O135="QA",1,IF(O135="DA",1,IF(O135="WC",2,IF(O135="MD",3,999))))</f>
        <v>999</v>
      </c>
      <c r="R135" s="102"/>
    </row>
    <row r="136" spans="1:18" ht="18.95" customHeight="1">
      <c r="A136" s="142">
        <v>130</v>
      </c>
      <c r="B136" s="100"/>
      <c r="C136" s="100"/>
      <c r="D136" s="101"/>
      <c r="E136" s="674"/>
      <c r="F136" s="166"/>
      <c r="G136" s="166"/>
      <c r="H136" s="101"/>
      <c r="I136" s="101"/>
      <c r="J136" s="102"/>
      <c r="K136" s="168"/>
      <c r="L136" s="167"/>
      <c r="M136" s="168">
        <f t="shared" si="12"/>
        <v>999</v>
      </c>
      <c r="N136" s="167"/>
      <c r="O136" s="101"/>
      <c r="P136" s="170">
        <f t="shared" si="13"/>
        <v>0</v>
      </c>
      <c r="Q136" s="171">
        <f t="shared" si="14"/>
        <v>999</v>
      </c>
      <c r="R136" s="102"/>
    </row>
    <row r="137" spans="1:18" ht="18.95" customHeight="1">
      <c r="A137" s="142">
        <v>131</v>
      </c>
      <c r="B137" s="100"/>
      <c r="C137" s="100"/>
      <c r="D137" s="101"/>
      <c r="E137" s="674"/>
      <c r="F137" s="166"/>
      <c r="G137" s="166"/>
      <c r="H137" s="101"/>
      <c r="I137" s="101"/>
      <c r="J137" s="102"/>
      <c r="K137" s="168"/>
      <c r="L137" s="167"/>
      <c r="M137" s="168">
        <f t="shared" si="12"/>
        <v>999</v>
      </c>
      <c r="N137" s="167"/>
      <c r="O137" s="101"/>
      <c r="P137" s="170">
        <f t="shared" si="13"/>
        <v>0</v>
      </c>
      <c r="Q137" s="171">
        <f t="shared" si="14"/>
        <v>999</v>
      </c>
      <c r="R137" s="102"/>
    </row>
    <row r="138" spans="1:18" ht="18.95" customHeight="1">
      <c r="A138" s="142">
        <v>132</v>
      </c>
      <c r="B138" s="100"/>
      <c r="C138" s="100"/>
      <c r="D138" s="101"/>
      <c r="E138" s="674"/>
      <c r="F138" s="166"/>
      <c r="G138" s="166"/>
      <c r="H138" s="101"/>
      <c r="I138" s="101"/>
      <c r="J138" s="102"/>
      <c r="K138" s="168"/>
      <c r="L138" s="167"/>
      <c r="M138" s="168">
        <f t="shared" si="12"/>
        <v>999</v>
      </c>
      <c r="N138" s="167"/>
      <c r="O138" s="101"/>
      <c r="P138" s="170">
        <f t="shared" si="13"/>
        <v>0</v>
      </c>
      <c r="Q138" s="171">
        <f t="shared" si="14"/>
        <v>999</v>
      </c>
      <c r="R138" s="102"/>
    </row>
    <row r="139" spans="1:18" ht="18.95" customHeight="1">
      <c r="A139" s="142">
        <v>133</v>
      </c>
      <c r="B139" s="100"/>
      <c r="C139" s="100"/>
      <c r="D139" s="101"/>
      <c r="E139" s="674"/>
      <c r="F139" s="166"/>
      <c r="G139" s="166"/>
      <c r="H139" s="101"/>
      <c r="I139" s="101"/>
      <c r="J139" s="102"/>
      <c r="K139" s="168"/>
      <c r="L139" s="167"/>
      <c r="M139" s="168">
        <f t="shared" si="12"/>
        <v>999</v>
      </c>
      <c r="N139" s="167"/>
      <c r="O139" s="101"/>
      <c r="P139" s="170">
        <f t="shared" si="13"/>
        <v>0</v>
      </c>
      <c r="Q139" s="171">
        <f t="shared" si="14"/>
        <v>999</v>
      </c>
      <c r="R139" s="102"/>
    </row>
    <row r="140" spans="1:18" ht="18.95" customHeight="1">
      <c r="A140" s="142">
        <v>134</v>
      </c>
      <c r="B140" s="100"/>
      <c r="C140" s="100"/>
      <c r="D140" s="101"/>
      <c r="E140" s="674"/>
      <c r="F140" s="166"/>
      <c r="G140" s="166"/>
      <c r="H140" s="101"/>
      <c r="I140" s="101"/>
      <c r="J140" s="102"/>
      <c r="K140" s="168"/>
      <c r="L140" s="167"/>
      <c r="M140" s="168">
        <f t="shared" si="12"/>
        <v>999</v>
      </c>
      <c r="N140" s="167"/>
      <c r="O140" s="101"/>
      <c r="P140" s="170">
        <f t="shared" si="13"/>
        <v>0</v>
      </c>
      <c r="Q140" s="171">
        <f t="shared" si="14"/>
        <v>999</v>
      </c>
      <c r="R140" s="102"/>
    </row>
    <row r="141" spans="1:18" ht="18.95" customHeight="1">
      <c r="A141" s="142">
        <v>135</v>
      </c>
      <c r="B141" s="100"/>
      <c r="C141" s="100"/>
      <c r="D141" s="101"/>
      <c r="E141" s="674"/>
      <c r="F141" s="166"/>
      <c r="G141" s="166"/>
      <c r="H141" s="101"/>
      <c r="I141" s="101"/>
      <c r="J141" s="102"/>
      <c r="K141" s="168"/>
      <c r="L141" s="167"/>
      <c r="M141" s="168">
        <f t="shared" si="12"/>
        <v>999</v>
      </c>
      <c r="N141" s="167"/>
      <c r="O141" s="101"/>
      <c r="P141" s="170">
        <f t="shared" si="13"/>
        <v>0</v>
      </c>
      <c r="Q141" s="171">
        <f t="shared" si="14"/>
        <v>999</v>
      </c>
      <c r="R141" s="102"/>
    </row>
    <row r="142" spans="1:18" ht="18.95" customHeight="1">
      <c r="A142" s="142">
        <v>136</v>
      </c>
      <c r="B142" s="100"/>
      <c r="C142" s="100"/>
      <c r="D142" s="101"/>
      <c r="E142" s="674"/>
      <c r="F142" s="166"/>
      <c r="G142" s="166"/>
      <c r="H142" s="101"/>
      <c r="I142" s="101"/>
      <c r="J142" s="102"/>
      <c r="K142" s="168"/>
      <c r="L142" s="167"/>
      <c r="M142" s="168">
        <f t="shared" si="12"/>
        <v>999</v>
      </c>
      <c r="N142" s="167"/>
      <c r="O142" s="101"/>
      <c r="P142" s="170">
        <f t="shared" si="13"/>
        <v>0</v>
      </c>
      <c r="Q142" s="171">
        <f t="shared" si="14"/>
        <v>999</v>
      </c>
      <c r="R142" s="102"/>
    </row>
    <row r="143" spans="1:18" ht="18.95" customHeight="1">
      <c r="A143" s="142">
        <v>137</v>
      </c>
      <c r="B143" s="100"/>
      <c r="C143" s="100"/>
      <c r="D143" s="101"/>
      <c r="E143" s="674"/>
      <c r="F143" s="166"/>
      <c r="G143" s="166"/>
      <c r="H143" s="101"/>
      <c r="I143" s="101"/>
      <c r="J143" s="102"/>
      <c r="K143" s="168"/>
      <c r="L143" s="167"/>
      <c r="M143" s="168">
        <f t="shared" si="12"/>
        <v>999</v>
      </c>
      <c r="N143" s="167"/>
      <c r="O143" s="101"/>
      <c r="P143" s="170">
        <f t="shared" si="13"/>
        <v>0</v>
      </c>
      <c r="Q143" s="171">
        <f t="shared" si="14"/>
        <v>999</v>
      </c>
      <c r="R143" s="102"/>
    </row>
    <row r="144" spans="1:18" ht="18.95" customHeight="1">
      <c r="A144" s="142">
        <v>138</v>
      </c>
      <c r="B144" s="100"/>
      <c r="C144" s="100"/>
      <c r="D144" s="101"/>
      <c r="E144" s="674"/>
      <c r="F144" s="166"/>
      <c r="G144" s="166"/>
      <c r="H144" s="101"/>
      <c r="I144" s="101"/>
      <c r="J144" s="102"/>
      <c r="K144" s="168"/>
      <c r="L144" s="167"/>
      <c r="M144" s="168">
        <f t="shared" si="12"/>
        <v>999</v>
      </c>
      <c r="N144" s="167"/>
      <c r="O144" s="101"/>
      <c r="P144" s="170">
        <f t="shared" si="13"/>
        <v>0</v>
      </c>
      <c r="Q144" s="171">
        <f t="shared" si="14"/>
        <v>999</v>
      </c>
      <c r="R144" s="102"/>
    </row>
    <row r="145" spans="1:18" ht="18.95" customHeight="1">
      <c r="A145" s="142">
        <v>139</v>
      </c>
      <c r="B145" s="100"/>
      <c r="C145" s="100"/>
      <c r="D145" s="101"/>
      <c r="E145" s="674"/>
      <c r="F145" s="166"/>
      <c r="G145" s="166"/>
      <c r="H145" s="101"/>
      <c r="I145" s="101"/>
      <c r="J145" s="102"/>
      <c r="K145" s="168"/>
      <c r="L145" s="167"/>
      <c r="M145" s="168">
        <f t="shared" si="12"/>
        <v>999</v>
      </c>
      <c r="N145" s="167"/>
      <c r="O145" s="101"/>
      <c r="P145" s="170">
        <f t="shared" si="13"/>
        <v>0</v>
      </c>
      <c r="Q145" s="171">
        <f t="shared" si="14"/>
        <v>999</v>
      </c>
      <c r="R145" s="102"/>
    </row>
    <row r="146" spans="1:18" ht="18.95" customHeight="1">
      <c r="A146" s="142">
        <v>140</v>
      </c>
      <c r="B146" s="100"/>
      <c r="C146" s="100"/>
      <c r="D146" s="101"/>
      <c r="E146" s="674"/>
      <c r="F146" s="166"/>
      <c r="G146" s="166"/>
      <c r="H146" s="101"/>
      <c r="I146" s="101"/>
      <c r="J146" s="102"/>
      <c r="K146" s="168"/>
      <c r="L146" s="167"/>
      <c r="M146" s="168">
        <f t="shared" si="12"/>
        <v>999</v>
      </c>
      <c r="N146" s="167"/>
      <c r="O146" s="101"/>
      <c r="P146" s="170">
        <f t="shared" si="13"/>
        <v>0</v>
      </c>
      <c r="Q146" s="171">
        <f t="shared" si="14"/>
        <v>999</v>
      </c>
      <c r="R146" s="102"/>
    </row>
    <row r="147" spans="1:18" ht="18.95" customHeight="1">
      <c r="A147" s="142">
        <v>141</v>
      </c>
      <c r="B147" s="100"/>
      <c r="C147" s="100"/>
      <c r="D147" s="101"/>
      <c r="E147" s="674"/>
      <c r="F147" s="166"/>
      <c r="G147" s="166"/>
      <c r="H147" s="101"/>
      <c r="I147" s="101"/>
      <c r="J147" s="102"/>
      <c r="K147" s="168"/>
      <c r="L147" s="167"/>
      <c r="M147" s="168">
        <f t="shared" si="12"/>
        <v>999</v>
      </c>
      <c r="N147" s="167"/>
      <c r="O147" s="101"/>
      <c r="P147" s="170">
        <f t="shared" si="13"/>
        <v>0</v>
      </c>
      <c r="Q147" s="171">
        <f t="shared" si="14"/>
        <v>999</v>
      </c>
      <c r="R147" s="102"/>
    </row>
    <row r="148" spans="1:18" ht="18.95" customHeight="1">
      <c r="A148" s="142">
        <v>142</v>
      </c>
      <c r="B148" s="100"/>
      <c r="C148" s="100"/>
      <c r="D148" s="101"/>
      <c r="E148" s="674"/>
      <c r="F148" s="166"/>
      <c r="G148" s="166"/>
      <c r="H148" s="101"/>
      <c r="I148" s="101"/>
      <c r="J148" s="102"/>
      <c r="K148" s="168"/>
      <c r="L148" s="167"/>
      <c r="M148" s="168">
        <f t="shared" si="12"/>
        <v>999</v>
      </c>
      <c r="N148" s="167"/>
      <c r="O148" s="101"/>
      <c r="P148" s="170">
        <f t="shared" si="13"/>
        <v>0</v>
      </c>
      <c r="Q148" s="171">
        <f t="shared" si="14"/>
        <v>999</v>
      </c>
      <c r="R148" s="102"/>
    </row>
    <row r="149" spans="1:18" ht="18.95" customHeight="1">
      <c r="A149" s="142">
        <v>143</v>
      </c>
      <c r="B149" s="100"/>
      <c r="C149" s="100"/>
      <c r="D149" s="101"/>
      <c r="E149" s="674"/>
      <c r="F149" s="166"/>
      <c r="G149" s="166"/>
      <c r="H149" s="101"/>
      <c r="I149" s="101"/>
      <c r="J149" s="102"/>
      <c r="K149" s="168"/>
      <c r="L149" s="167"/>
      <c r="M149" s="168">
        <f t="shared" si="12"/>
        <v>999</v>
      </c>
      <c r="N149" s="167"/>
      <c r="O149" s="101"/>
      <c r="P149" s="170">
        <f t="shared" si="13"/>
        <v>0</v>
      </c>
      <c r="Q149" s="171">
        <f t="shared" si="14"/>
        <v>999</v>
      </c>
      <c r="R149" s="102"/>
    </row>
    <row r="150" spans="1:18" ht="18.95" customHeight="1">
      <c r="A150" s="142">
        <v>144</v>
      </c>
      <c r="B150" s="100"/>
      <c r="C150" s="100"/>
      <c r="D150" s="101"/>
      <c r="E150" s="674"/>
      <c r="F150" s="166"/>
      <c r="G150" s="166"/>
      <c r="H150" s="101"/>
      <c r="I150" s="101"/>
      <c r="J150" s="102"/>
      <c r="K150" s="168"/>
      <c r="L150" s="167"/>
      <c r="M150" s="168">
        <f t="shared" si="12"/>
        <v>999</v>
      </c>
      <c r="N150" s="167"/>
      <c r="O150" s="101"/>
      <c r="P150" s="170">
        <f t="shared" si="13"/>
        <v>0</v>
      </c>
      <c r="Q150" s="171">
        <f t="shared" si="14"/>
        <v>999</v>
      </c>
      <c r="R150" s="102"/>
    </row>
    <row r="151" spans="1:18" ht="18.95" customHeight="1">
      <c r="A151" s="142">
        <v>145</v>
      </c>
      <c r="B151" s="100"/>
      <c r="C151" s="100"/>
      <c r="D151" s="101"/>
      <c r="E151" s="674"/>
      <c r="F151" s="166"/>
      <c r="G151" s="166"/>
      <c r="H151" s="101"/>
      <c r="I151" s="101"/>
      <c r="J151" s="102"/>
      <c r="K151" s="168"/>
      <c r="L151" s="167"/>
      <c r="M151" s="168">
        <f t="shared" si="12"/>
        <v>999</v>
      </c>
      <c r="N151" s="167"/>
      <c r="O151" s="101"/>
      <c r="P151" s="170">
        <f t="shared" si="13"/>
        <v>0</v>
      </c>
      <c r="Q151" s="171">
        <f t="shared" si="14"/>
        <v>999</v>
      </c>
      <c r="R151" s="102"/>
    </row>
    <row r="152" spans="1:18" ht="18.95" customHeight="1">
      <c r="A152" s="142">
        <v>146</v>
      </c>
      <c r="B152" s="100"/>
      <c r="C152" s="100"/>
      <c r="D152" s="101"/>
      <c r="E152" s="674"/>
      <c r="F152" s="166"/>
      <c r="G152" s="166"/>
      <c r="H152" s="101"/>
      <c r="I152" s="101"/>
      <c r="J152" s="102"/>
      <c r="K152" s="168"/>
      <c r="L152" s="167"/>
      <c r="M152" s="168">
        <f t="shared" si="12"/>
        <v>999</v>
      </c>
      <c r="N152" s="167"/>
      <c r="O152" s="101"/>
      <c r="P152" s="170">
        <f t="shared" si="13"/>
        <v>0</v>
      </c>
      <c r="Q152" s="171">
        <f t="shared" si="14"/>
        <v>999</v>
      </c>
      <c r="R152" s="102"/>
    </row>
    <row r="153" spans="1:18" ht="18.95" customHeight="1">
      <c r="A153" s="142">
        <v>147</v>
      </c>
      <c r="B153" s="100"/>
      <c r="C153" s="100"/>
      <c r="D153" s="101"/>
      <c r="E153" s="674"/>
      <c r="F153" s="166"/>
      <c r="G153" s="166"/>
      <c r="H153" s="101"/>
      <c r="I153" s="101"/>
      <c r="J153" s="102"/>
      <c r="K153" s="168"/>
      <c r="L153" s="167"/>
      <c r="M153" s="168">
        <f t="shared" si="12"/>
        <v>999</v>
      </c>
      <c r="N153" s="167"/>
      <c r="O153" s="101"/>
      <c r="P153" s="170">
        <f t="shared" si="13"/>
        <v>0</v>
      </c>
      <c r="Q153" s="171">
        <f t="shared" si="14"/>
        <v>999</v>
      </c>
      <c r="R153" s="102"/>
    </row>
    <row r="154" spans="1:18" ht="18.95" customHeight="1">
      <c r="A154" s="142">
        <v>148</v>
      </c>
      <c r="B154" s="100"/>
      <c r="C154" s="100"/>
      <c r="D154" s="101"/>
      <c r="E154" s="674"/>
      <c r="F154" s="166"/>
      <c r="G154" s="166"/>
      <c r="H154" s="101"/>
      <c r="I154" s="101"/>
      <c r="J154" s="102"/>
      <c r="K154" s="168"/>
      <c r="L154" s="167"/>
      <c r="M154" s="168">
        <f t="shared" si="12"/>
        <v>999</v>
      </c>
      <c r="N154" s="167"/>
      <c r="O154" s="101"/>
      <c r="P154" s="170">
        <f t="shared" si="13"/>
        <v>0</v>
      </c>
      <c r="Q154" s="171">
        <f t="shared" si="14"/>
        <v>999</v>
      </c>
      <c r="R154" s="102"/>
    </row>
    <row r="155" spans="1:18" ht="18.95" customHeight="1">
      <c r="A155" s="142">
        <v>149</v>
      </c>
      <c r="B155" s="100"/>
      <c r="C155" s="100"/>
      <c r="D155" s="101"/>
      <c r="E155" s="674"/>
      <c r="F155" s="166"/>
      <c r="G155" s="166"/>
      <c r="H155" s="101"/>
      <c r="I155" s="101"/>
      <c r="J155" s="102"/>
      <c r="K155" s="168"/>
      <c r="L155" s="167"/>
      <c r="M155" s="168">
        <f t="shared" si="12"/>
        <v>999</v>
      </c>
      <c r="N155" s="167"/>
      <c r="O155" s="101"/>
      <c r="P155" s="170">
        <f t="shared" si="13"/>
        <v>0</v>
      </c>
      <c r="Q155" s="171">
        <f t="shared" si="14"/>
        <v>999</v>
      </c>
      <c r="R155" s="102"/>
    </row>
    <row r="156" spans="1:18" ht="18.95" customHeight="1">
      <c r="A156" s="142">
        <v>150</v>
      </c>
      <c r="B156" s="100"/>
      <c r="C156" s="100"/>
      <c r="D156" s="101"/>
      <c r="E156" s="674"/>
      <c r="F156" s="166"/>
      <c r="G156" s="166"/>
      <c r="H156" s="101"/>
      <c r="I156" s="101"/>
      <c r="J156" s="102"/>
      <c r="K156" s="168"/>
      <c r="L156" s="167"/>
      <c r="M156" s="168">
        <f t="shared" si="12"/>
        <v>999</v>
      </c>
      <c r="N156" s="167"/>
      <c r="O156" s="101"/>
      <c r="P156" s="170">
        <f t="shared" si="13"/>
        <v>0</v>
      </c>
      <c r="Q156" s="171">
        <f t="shared" si="14"/>
        <v>999</v>
      </c>
      <c r="R156" s="102"/>
    </row>
    <row r="157" spans="1:18" ht="18.95" customHeight="1">
      <c r="A157" s="142">
        <v>151</v>
      </c>
      <c r="B157" s="100"/>
      <c r="C157" s="100"/>
      <c r="D157" s="101"/>
      <c r="E157" s="674"/>
      <c r="F157" s="166"/>
      <c r="G157" s="166"/>
      <c r="H157" s="101"/>
      <c r="I157" s="101"/>
      <c r="J157" s="102"/>
      <c r="K157" s="168"/>
      <c r="L157" s="167"/>
      <c r="M157" s="168">
        <f t="shared" si="12"/>
        <v>999</v>
      </c>
      <c r="N157" s="167"/>
      <c r="O157" s="101"/>
      <c r="P157" s="170">
        <f t="shared" si="13"/>
        <v>0</v>
      </c>
      <c r="Q157" s="171">
        <f t="shared" si="14"/>
        <v>999</v>
      </c>
      <c r="R157" s="102"/>
    </row>
    <row r="158" spans="1:18" ht="18.95" customHeight="1">
      <c r="A158" s="142">
        <v>152</v>
      </c>
      <c r="B158" s="100"/>
      <c r="C158" s="100"/>
      <c r="D158" s="101"/>
      <c r="E158" s="674"/>
      <c r="F158" s="166"/>
      <c r="G158" s="166"/>
      <c r="H158" s="101"/>
      <c r="I158" s="101"/>
      <c r="J158" s="102"/>
      <c r="K158" s="168"/>
      <c r="L158" s="167"/>
      <c r="M158" s="168">
        <f t="shared" si="12"/>
        <v>999</v>
      </c>
      <c r="N158" s="167"/>
      <c r="O158" s="101"/>
      <c r="P158" s="170">
        <f t="shared" si="13"/>
        <v>0</v>
      </c>
      <c r="Q158" s="171">
        <f t="shared" si="14"/>
        <v>999</v>
      </c>
      <c r="R158" s="102"/>
    </row>
    <row r="159" spans="1:18" ht="18.95" customHeight="1">
      <c r="A159" s="142">
        <v>153</v>
      </c>
      <c r="B159" s="100"/>
      <c r="C159" s="100"/>
      <c r="D159" s="101"/>
      <c r="E159" s="674"/>
      <c r="F159" s="166"/>
      <c r="G159" s="166"/>
      <c r="H159" s="101"/>
      <c r="I159" s="101"/>
      <c r="J159" s="102"/>
      <c r="K159" s="168"/>
      <c r="L159" s="167"/>
      <c r="M159" s="168">
        <f t="shared" si="12"/>
        <v>999</v>
      </c>
      <c r="N159" s="167"/>
      <c r="O159" s="101"/>
      <c r="P159" s="170">
        <f t="shared" si="13"/>
        <v>0</v>
      </c>
      <c r="Q159" s="171">
        <f t="shared" si="14"/>
        <v>999</v>
      </c>
      <c r="R159" s="102"/>
    </row>
    <row r="160" spans="1:18" ht="18.95" customHeight="1">
      <c r="A160" s="142">
        <v>154</v>
      </c>
      <c r="B160" s="100"/>
      <c r="C160" s="100"/>
      <c r="D160" s="101"/>
      <c r="E160" s="674"/>
      <c r="F160" s="166"/>
      <c r="G160" s="166"/>
      <c r="H160" s="101"/>
      <c r="I160" s="101"/>
      <c r="J160" s="102"/>
      <c r="K160" s="168"/>
      <c r="L160" s="167"/>
      <c r="M160" s="168">
        <f t="shared" si="12"/>
        <v>999</v>
      </c>
      <c r="N160" s="167"/>
      <c r="O160" s="101"/>
      <c r="P160" s="170">
        <f t="shared" si="13"/>
        <v>0</v>
      </c>
      <c r="Q160" s="171">
        <f t="shared" si="14"/>
        <v>999</v>
      </c>
      <c r="R160" s="102"/>
    </row>
    <row r="161" spans="1:18" ht="18.95" customHeight="1">
      <c r="A161" s="142">
        <v>155</v>
      </c>
      <c r="B161" s="100"/>
      <c r="C161" s="100"/>
      <c r="D161" s="101"/>
      <c r="E161" s="674"/>
      <c r="F161" s="166"/>
      <c r="G161" s="166"/>
      <c r="H161" s="101"/>
      <c r="I161" s="101"/>
      <c r="J161" s="102"/>
      <c r="K161" s="168"/>
      <c r="L161" s="167"/>
      <c r="M161" s="168">
        <f t="shared" si="12"/>
        <v>999</v>
      </c>
      <c r="N161" s="167"/>
      <c r="O161" s="101"/>
      <c r="P161" s="170">
        <f t="shared" si="13"/>
        <v>0</v>
      </c>
      <c r="Q161" s="171">
        <f t="shared" si="14"/>
        <v>999</v>
      </c>
      <c r="R161" s="102"/>
    </row>
    <row r="162" spans="1:18" ht="18.95" customHeight="1">
      <c r="A162" s="142">
        <v>156</v>
      </c>
      <c r="B162" s="100"/>
      <c r="C162" s="100"/>
      <c r="D162" s="101"/>
      <c r="E162" s="674"/>
      <c r="F162" s="166"/>
      <c r="G162" s="166"/>
      <c r="H162" s="101"/>
      <c r="I162" s="101"/>
      <c r="J162" s="102"/>
      <c r="K162" s="168"/>
      <c r="L162" s="167"/>
      <c r="M162" s="168">
        <f t="shared" si="12"/>
        <v>999</v>
      </c>
      <c r="N162" s="167"/>
      <c r="O162" s="101"/>
      <c r="P162" s="170">
        <f t="shared" si="13"/>
        <v>0</v>
      </c>
      <c r="Q162" s="171">
        <f t="shared" si="14"/>
        <v>999</v>
      </c>
      <c r="R162" s="102"/>
    </row>
    <row r="163" spans="1:18" ht="18.95" customHeight="1">
      <c r="A163" s="142">
        <v>157</v>
      </c>
      <c r="B163" s="100"/>
      <c r="C163" s="100"/>
      <c r="D163" s="101"/>
      <c r="E163" s="674"/>
      <c r="F163" s="166"/>
      <c r="G163" s="166"/>
      <c r="H163" s="101"/>
      <c r="I163" s="101"/>
      <c r="J163" s="102"/>
      <c r="K163" s="168"/>
      <c r="L163" s="167"/>
      <c r="M163" s="168">
        <f t="shared" si="12"/>
        <v>999</v>
      </c>
      <c r="N163" s="167"/>
      <c r="O163" s="101"/>
      <c r="P163" s="170">
        <f t="shared" si="13"/>
        <v>0</v>
      </c>
      <c r="Q163" s="171">
        <f t="shared" si="14"/>
        <v>999</v>
      </c>
      <c r="R163" s="102"/>
    </row>
    <row r="164" spans="1:18" ht="18.95" customHeight="1">
      <c r="A164" s="142">
        <v>158</v>
      </c>
      <c r="B164" s="100"/>
      <c r="C164" s="100"/>
      <c r="D164" s="101"/>
      <c r="E164" s="674"/>
      <c r="F164" s="166"/>
      <c r="G164" s="166"/>
      <c r="H164" s="101"/>
      <c r="I164" s="101"/>
      <c r="J164" s="102"/>
      <c r="K164" s="168"/>
      <c r="L164" s="167"/>
      <c r="M164" s="168">
        <f t="shared" si="12"/>
        <v>999</v>
      </c>
      <c r="N164" s="167"/>
      <c r="O164" s="101"/>
      <c r="P164" s="170">
        <f t="shared" si="13"/>
        <v>0</v>
      </c>
      <c r="Q164" s="171">
        <f t="shared" si="14"/>
        <v>999</v>
      </c>
      <c r="R164" s="102"/>
    </row>
    <row r="165" spans="1:18" ht="18.95" customHeight="1">
      <c r="A165" s="142">
        <v>159</v>
      </c>
      <c r="B165" s="100"/>
      <c r="C165" s="100"/>
      <c r="D165" s="101"/>
      <c r="E165" s="674"/>
      <c r="F165" s="166"/>
      <c r="G165" s="166"/>
      <c r="H165" s="101"/>
      <c r="I165" s="101"/>
      <c r="J165" s="102"/>
      <c r="K165" s="168"/>
      <c r="L165" s="167"/>
      <c r="M165" s="168">
        <f t="shared" si="12"/>
        <v>999</v>
      </c>
      <c r="N165" s="167"/>
      <c r="O165" s="101"/>
      <c r="P165" s="170">
        <f t="shared" si="13"/>
        <v>0</v>
      </c>
      <c r="Q165" s="171">
        <f t="shared" si="14"/>
        <v>999</v>
      </c>
      <c r="R165" s="102"/>
    </row>
    <row r="166" spans="1:18" ht="18.95" customHeight="1">
      <c r="A166" s="142">
        <v>160</v>
      </c>
      <c r="B166" s="100"/>
      <c r="C166" s="100"/>
      <c r="D166" s="101"/>
      <c r="E166" s="674"/>
      <c r="F166" s="166"/>
      <c r="G166" s="166"/>
      <c r="H166" s="101"/>
      <c r="I166" s="101"/>
      <c r="J166" s="102"/>
      <c r="K166" s="168"/>
      <c r="L166" s="167"/>
      <c r="M166" s="168">
        <f t="shared" si="12"/>
        <v>999</v>
      </c>
      <c r="N166" s="167"/>
      <c r="O166" s="101"/>
      <c r="P166" s="170">
        <f t="shared" si="13"/>
        <v>0</v>
      </c>
      <c r="Q166" s="171">
        <f t="shared" si="14"/>
        <v>999</v>
      </c>
      <c r="R166" s="102"/>
    </row>
    <row r="167" spans="1:18" ht="18.95" customHeight="1">
      <c r="A167" s="142">
        <v>161</v>
      </c>
      <c r="B167" s="100"/>
      <c r="C167" s="100"/>
      <c r="D167" s="101"/>
      <c r="E167" s="674"/>
      <c r="F167" s="166"/>
      <c r="G167" s="166"/>
      <c r="H167" s="101"/>
      <c r="I167" s="101"/>
      <c r="J167" s="102"/>
      <c r="K167" s="168"/>
      <c r="L167" s="167"/>
      <c r="M167" s="168">
        <f t="shared" ref="M167:M198" si="15">IF(R167="",999,R167)</f>
        <v>999</v>
      </c>
      <c r="N167" s="167"/>
      <c r="O167" s="101"/>
      <c r="P167" s="170">
        <f t="shared" ref="P167:P198" si="16">IF(AND(H167&gt;0,OR(O167="QA",O167="DA",O167="WC")),H167,)</f>
        <v>0</v>
      </c>
      <c r="Q167" s="171">
        <f t="shared" ref="Q167:Q198" si="17">IF(O167="QA",1,IF(O167="DA",1,IF(O167="WC",2,IF(O167="MD",3,999))))</f>
        <v>999</v>
      </c>
      <c r="R167" s="102"/>
    </row>
    <row r="168" spans="1:18" ht="18.95" customHeight="1">
      <c r="A168" s="142">
        <v>162</v>
      </c>
      <c r="B168" s="100"/>
      <c r="C168" s="100"/>
      <c r="D168" s="101"/>
      <c r="E168" s="674"/>
      <c r="F168" s="166"/>
      <c r="G168" s="166"/>
      <c r="H168" s="101"/>
      <c r="I168" s="101"/>
      <c r="J168" s="102"/>
      <c r="K168" s="168"/>
      <c r="L168" s="167"/>
      <c r="M168" s="168">
        <f t="shared" si="15"/>
        <v>999</v>
      </c>
      <c r="N168" s="167"/>
      <c r="O168" s="101"/>
      <c r="P168" s="170">
        <f t="shared" si="16"/>
        <v>0</v>
      </c>
      <c r="Q168" s="171">
        <f t="shared" si="17"/>
        <v>999</v>
      </c>
      <c r="R168" s="102"/>
    </row>
    <row r="169" spans="1:18" ht="18.95" customHeight="1">
      <c r="A169" s="142">
        <v>163</v>
      </c>
      <c r="B169" s="100"/>
      <c r="C169" s="100"/>
      <c r="D169" s="101"/>
      <c r="E169" s="674"/>
      <c r="F169" s="166"/>
      <c r="G169" s="166"/>
      <c r="H169" s="101"/>
      <c r="I169" s="101"/>
      <c r="J169" s="102"/>
      <c r="K169" s="168"/>
      <c r="L169" s="167"/>
      <c r="M169" s="168">
        <f t="shared" si="15"/>
        <v>999</v>
      </c>
      <c r="N169" s="167"/>
      <c r="O169" s="101"/>
      <c r="P169" s="170">
        <f t="shared" si="16"/>
        <v>0</v>
      </c>
      <c r="Q169" s="171">
        <f t="shared" si="17"/>
        <v>999</v>
      </c>
      <c r="R169" s="102"/>
    </row>
    <row r="170" spans="1:18" ht="18.95" customHeight="1">
      <c r="A170" s="142">
        <v>164</v>
      </c>
      <c r="B170" s="100"/>
      <c r="C170" s="100"/>
      <c r="D170" s="101"/>
      <c r="E170" s="674"/>
      <c r="F170" s="166"/>
      <c r="G170" s="166"/>
      <c r="H170" s="101"/>
      <c r="I170" s="101"/>
      <c r="J170" s="102"/>
      <c r="K170" s="168"/>
      <c r="L170" s="167"/>
      <c r="M170" s="168">
        <f t="shared" si="15"/>
        <v>999</v>
      </c>
      <c r="N170" s="167"/>
      <c r="O170" s="101"/>
      <c r="P170" s="170">
        <f t="shared" si="16"/>
        <v>0</v>
      </c>
      <c r="Q170" s="171">
        <f t="shared" si="17"/>
        <v>999</v>
      </c>
      <c r="R170" s="102"/>
    </row>
    <row r="171" spans="1:18" ht="18.95" customHeight="1">
      <c r="A171" s="142">
        <v>165</v>
      </c>
      <c r="B171" s="100"/>
      <c r="C171" s="100"/>
      <c r="D171" s="101"/>
      <c r="E171" s="674"/>
      <c r="F171" s="166"/>
      <c r="G171" s="166"/>
      <c r="H171" s="101"/>
      <c r="I171" s="101"/>
      <c r="J171" s="102"/>
      <c r="K171" s="168"/>
      <c r="L171" s="167"/>
      <c r="M171" s="168">
        <f t="shared" si="15"/>
        <v>999</v>
      </c>
      <c r="N171" s="167"/>
      <c r="O171" s="101"/>
      <c r="P171" s="170">
        <f t="shared" si="16"/>
        <v>0</v>
      </c>
      <c r="Q171" s="171">
        <f t="shared" si="17"/>
        <v>999</v>
      </c>
      <c r="R171" s="102"/>
    </row>
    <row r="172" spans="1:18" ht="18.95" customHeight="1">
      <c r="A172" s="142">
        <v>166</v>
      </c>
      <c r="B172" s="100"/>
      <c r="C172" s="100"/>
      <c r="D172" s="101"/>
      <c r="E172" s="674"/>
      <c r="F172" s="166"/>
      <c r="G172" s="166"/>
      <c r="H172" s="101"/>
      <c r="I172" s="101"/>
      <c r="J172" s="102"/>
      <c r="K172" s="168"/>
      <c r="L172" s="167"/>
      <c r="M172" s="168">
        <f t="shared" si="15"/>
        <v>999</v>
      </c>
      <c r="N172" s="167"/>
      <c r="O172" s="101"/>
      <c r="P172" s="170">
        <f t="shared" si="16"/>
        <v>0</v>
      </c>
      <c r="Q172" s="171">
        <f t="shared" si="17"/>
        <v>999</v>
      </c>
      <c r="R172" s="102"/>
    </row>
    <row r="173" spans="1:18" ht="18.95" customHeight="1">
      <c r="A173" s="142">
        <v>167</v>
      </c>
      <c r="B173" s="100"/>
      <c r="C173" s="100"/>
      <c r="D173" s="101"/>
      <c r="E173" s="674"/>
      <c r="F173" s="166"/>
      <c r="G173" s="166"/>
      <c r="H173" s="101"/>
      <c r="I173" s="101"/>
      <c r="J173" s="102"/>
      <c r="K173" s="168"/>
      <c r="L173" s="167"/>
      <c r="M173" s="168">
        <f t="shared" si="15"/>
        <v>999</v>
      </c>
      <c r="N173" s="167"/>
      <c r="O173" s="101"/>
      <c r="P173" s="170">
        <f t="shared" si="16"/>
        <v>0</v>
      </c>
      <c r="Q173" s="171">
        <f t="shared" si="17"/>
        <v>999</v>
      </c>
      <c r="R173" s="102"/>
    </row>
    <row r="174" spans="1:18" ht="18.95" customHeight="1">
      <c r="A174" s="142">
        <v>168</v>
      </c>
      <c r="B174" s="100"/>
      <c r="C174" s="100"/>
      <c r="D174" s="101"/>
      <c r="E174" s="674"/>
      <c r="F174" s="166"/>
      <c r="G174" s="166"/>
      <c r="H174" s="101"/>
      <c r="I174" s="101"/>
      <c r="J174" s="102"/>
      <c r="K174" s="168"/>
      <c r="L174" s="167"/>
      <c r="M174" s="168">
        <f t="shared" si="15"/>
        <v>999</v>
      </c>
      <c r="N174" s="167"/>
      <c r="O174" s="101"/>
      <c r="P174" s="170">
        <f t="shared" si="16"/>
        <v>0</v>
      </c>
      <c r="Q174" s="171">
        <f t="shared" si="17"/>
        <v>999</v>
      </c>
      <c r="R174" s="102"/>
    </row>
    <row r="175" spans="1:18" ht="18.95" customHeight="1">
      <c r="A175" s="142">
        <v>169</v>
      </c>
      <c r="B175" s="100"/>
      <c r="C175" s="100"/>
      <c r="D175" s="101"/>
      <c r="E175" s="674"/>
      <c r="F175" s="166"/>
      <c r="G175" s="166"/>
      <c r="H175" s="101"/>
      <c r="I175" s="101"/>
      <c r="J175" s="102"/>
      <c r="K175" s="168"/>
      <c r="L175" s="167"/>
      <c r="M175" s="168">
        <f t="shared" si="15"/>
        <v>999</v>
      </c>
      <c r="N175" s="167"/>
      <c r="O175" s="101"/>
      <c r="P175" s="170">
        <f t="shared" si="16"/>
        <v>0</v>
      </c>
      <c r="Q175" s="171">
        <f t="shared" si="17"/>
        <v>999</v>
      </c>
      <c r="R175" s="102"/>
    </row>
    <row r="176" spans="1:18" ht="18.95" customHeight="1">
      <c r="A176" s="142">
        <v>170</v>
      </c>
      <c r="B176" s="100"/>
      <c r="C176" s="100"/>
      <c r="D176" s="101"/>
      <c r="E176" s="674"/>
      <c r="F176" s="166"/>
      <c r="G176" s="166"/>
      <c r="H176" s="101"/>
      <c r="I176" s="101"/>
      <c r="J176" s="102"/>
      <c r="K176" s="168"/>
      <c r="L176" s="167"/>
      <c r="M176" s="168">
        <f t="shared" si="15"/>
        <v>999</v>
      </c>
      <c r="N176" s="167"/>
      <c r="O176" s="101"/>
      <c r="P176" s="170">
        <f t="shared" si="16"/>
        <v>0</v>
      </c>
      <c r="Q176" s="171">
        <f t="shared" si="17"/>
        <v>999</v>
      </c>
      <c r="R176" s="102"/>
    </row>
    <row r="177" spans="1:18" ht="18.95" customHeight="1">
      <c r="A177" s="142">
        <v>171</v>
      </c>
      <c r="B177" s="100"/>
      <c r="C177" s="100"/>
      <c r="D177" s="101"/>
      <c r="E177" s="674"/>
      <c r="F177" s="166"/>
      <c r="G177" s="166"/>
      <c r="H177" s="101"/>
      <c r="I177" s="101"/>
      <c r="J177" s="102"/>
      <c r="K177" s="168"/>
      <c r="L177" s="167"/>
      <c r="M177" s="168">
        <f t="shared" si="15"/>
        <v>999</v>
      </c>
      <c r="N177" s="167"/>
      <c r="O177" s="101"/>
      <c r="P177" s="170">
        <f t="shared" si="16"/>
        <v>0</v>
      </c>
      <c r="Q177" s="171">
        <f t="shared" si="17"/>
        <v>999</v>
      </c>
      <c r="R177" s="102"/>
    </row>
    <row r="178" spans="1:18" ht="18.95" customHeight="1">
      <c r="A178" s="142">
        <v>172</v>
      </c>
      <c r="B178" s="100"/>
      <c r="C178" s="100"/>
      <c r="D178" s="101"/>
      <c r="E178" s="674"/>
      <c r="F178" s="166"/>
      <c r="G178" s="166"/>
      <c r="H178" s="101"/>
      <c r="I178" s="101"/>
      <c r="J178" s="102"/>
      <c r="K178" s="168"/>
      <c r="L178" s="167"/>
      <c r="M178" s="168">
        <f t="shared" si="15"/>
        <v>999</v>
      </c>
      <c r="N178" s="167"/>
      <c r="O178" s="101"/>
      <c r="P178" s="170">
        <f t="shared" si="16"/>
        <v>0</v>
      </c>
      <c r="Q178" s="171">
        <f t="shared" si="17"/>
        <v>999</v>
      </c>
      <c r="R178" s="102"/>
    </row>
    <row r="179" spans="1:18" ht="18.95" customHeight="1">
      <c r="A179" s="142">
        <v>173</v>
      </c>
      <c r="B179" s="100"/>
      <c r="C179" s="100"/>
      <c r="D179" s="101"/>
      <c r="E179" s="674"/>
      <c r="F179" s="166"/>
      <c r="G179" s="166"/>
      <c r="H179" s="101"/>
      <c r="I179" s="101"/>
      <c r="J179" s="102"/>
      <c r="K179" s="168"/>
      <c r="L179" s="167"/>
      <c r="M179" s="168">
        <f t="shared" si="15"/>
        <v>999</v>
      </c>
      <c r="N179" s="167"/>
      <c r="O179" s="101"/>
      <c r="P179" s="170">
        <f t="shared" si="16"/>
        <v>0</v>
      </c>
      <c r="Q179" s="171">
        <f t="shared" si="17"/>
        <v>999</v>
      </c>
      <c r="R179" s="102"/>
    </row>
    <row r="180" spans="1:18" ht="18.95" customHeight="1">
      <c r="A180" s="142">
        <v>174</v>
      </c>
      <c r="B180" s="100"/>
      <c r="C180" s="100"/>
      <c r="D180" s="101"/>
      <c r="E180" s="674"/>
      <c r="F180" s="166"/>
      <c r="G180" s="166"/>
      <c r="H180" s="101"/>
      <c r="I180" s="101"/>
      <c r="J180" s="102"/>
      <c r="K180" s="168"/>
      <c r="L180" s="167"/>
      <c r="M180" s="168">
        <f t="shared" si="15"/>
        <v>999</v>
      </c>
      <c r="N180" s="167"/>
      <c r="O180" s="101"/>
      <c r="P180" s="170">
        <f t="shared" si="16"/>
        <v>0</v>
      </c>
      <c r="Q180" s="171">
        <f t="shared" si="17"/>
        <v>999</v>
      </c>
      <c r="R180" s="102"/>
    </row>
    <row r="181" spans="1:18" ht="18.95" customHeight="1">
      <c r="A181" s="142">
        <v>175</v>
      </c>
      <c r="B181" s="100"/>
      <c r="C181" s="100"/>
      <c r="D181" s="101"/>
      <c r="E181" s="674"/>
      <c r="F181" s="166"/>
      <c r="G181" s="166"/>
      <c r="H181" s="101"/>
      <c r="I181" s="101"/>
      <c r="J181" s="102"/>
      <c r="K181" s="168"/>
      <c r="L181" s="167"/>
      <c r="M181" s="168">
        <f t="shared" si="15"/>
        <v>999</v>
      </c>
      <c r="N181" s="167"/>
      <c r="O181" s="101"/>
      <c r="P181" s="170">
        <f t="shared" si="16"/>
        <v>0</v>
      </c>
      <c r="Q181" s="171">
        <f t="shared" si="17"/>
        <v>999</v>
      </c>
      <c r="R181" s="102"/>
    </row>
    <row r="182" spans="1:18" ht="18.95" customHeight="1">
      <c r="A182" s="142">
        <v>176</v>
      </c>
      <c r="B182" s="100"/>
      <c r="C182" s="100"/>
      <c r="D182" s="101"/>
      <c r="E182" s="674"/>
      <c r="F182" s="166"/>
      <c r="G182" s="166"/>
      <c r="H182" s="101"/>
      <c r="I182" s="101"/>
      <c r="J182" s="102"/>
      <c r="K182" s="168"/>
      <c r="L182" s="167"/>
      <c r="M182" s="168">
        <f t="shared" si="15"/>
        <v>999</v>
      </c>
      <c r="N182" s="167"/>
      <c r="O182" s="101"/>
      <c r="P182" s="170">
        <f t="shared" si="16"/>
        <v>0</v>
      </c>
      <c r="Q182" s="171">
        <f t="shared" si="17"/>
        <v>999</v>
      </c>
      <c r="R182" s="102"/>
    </row>
    <row r="183" spans="1:18" ht="18.95" customHeight="1">
      <c r="A183" s="142">
        <v>177</v>
      </c>
      <c r="B183" s="100"/>
      <c r="C183" s="100"/>
      <c r="D183" s="101"/>
      <c r="E183" s="674"/>
      <c r="F183" s="166"/>
      <c r="G183" s="166"/>
      <c r="H183" s="101"/>
      <c r="I183" s="101"/>
      <c r="J183" s="102"/>
      <c r="K183" s="168"/>
      <c r="L183" s="167"/>
      <c r="M183" s="168">
        <f t="shared" si="15"/>
        <v>999</v>
      </c>
      <c r="N183" s="167"/>
      <c r="O183" s="101"/>
      <c r="P183" s="170">
        <f t="shared" si="16"/>
        <v>0</v>
      </c>
      <c r="Q183" s="171">
        <f t="shared" si="17"/>
        <v>999</v>
      </c>
      <c r="R183" s="102"/>
    </row>
    <row r="184" spans="1:18" ht="18.95" customHeight="1">
      <c r="A184" s="142">
        <v>178</v>
      </c>
      <c r="B184" s="100"/>
      <c r="C184" s="100"/>
      <c r="D184" s="101"/>
      <c r="E184" s="674"/>
      <c r="F184" s="166"/>
      <c r="G184" s="166"/>
      <c r="H184" s="101"/>
      <c r="I184" s="101"/>
      <c r="J184" s="102"/>
      <c r="K184" s="168"/>
      <c r="L184" s="167"/>
      <c r="M184" s="168">
        <f t="shared" si="15"/>
        <v>999</v>
      </c>
      <c r="N184" s="167"/>
      <c r="O184" s="101"/>
      <c r="P184" s="170">
        <f t="shared" si="16"/>
        <v>0</v>
      </c>
      <c r="Q184" s="171">
        <f t="shared" si="17"/>
        <v>999</v>
      </c>
      <c r="R184" s="102"/>
    </row>
    <row r="185" spans="1:18" ht="18.95" customHeight="1">
      <c r="A185" s="142">
        <v>179</v>
      </c>
      <c r="B185" s="100"/>
      <c r="C185" s="100"/>
      <c r="D185" s="101"/>
      <c r="E185" s="674"/>
      <c r="F185" s="166"/>
      <c r="G185" s="166"/>
      <c r="H185" s="101"/>
      <c r="I185" s="101"/>
      <c r="J185" s="102"/>
      <c r="K185" s="168"/>
      <c r="L185" s="167"/>
      <c r="M185" s="168">
        <f t="shared" si="15"/>
        <v>999</v>
      </c>
      <c r="N185" s="167"/>
      <c r="O185" s="101"/>
      <c r="P185" s="170">
        <f t="shared" si="16"/>
        <v>0</v>
      </c>
      <c r="Q185" s="171">
        <f t="shared" si="17"/>
        <v>999</v>
      </c>
      <c r="R185" s="102"/>
    </row>
    <row r="186" spans="1:18" ht="18.95" customHeight="1">
      <c r="A186" s="142">
        <v>180</v>
      </c>
      <c r="B186" s="100"/>
      <c r="C186" s="100"/>
      <c r="D186" s="101"/>
      <c r="E186" s="674"/>
      <c r="F186" s="166"/>
      <c r="G186" s="166"/>
      <c r="H186" s="101"/>
      <c r="I186" s="101"/>
      <c r="J186" s="102"/>
      <c r="K186" s="168"/>
      <c r="L186" s="167"/>
      <c r="M186" s="168">
        <f t="shared" si="15"/>
        <v>999</v>
      </c>
      <c r="N186" s="167"/>
      <c r="O186" s="101"/>
      <c r="P186" s="170">
        <f t="shared" si="16"/>
        <v>0</v>
      </c>
      <c r="Q186" s="171">
        <f t="shared" si="17"/>
        <v>999</v>
      </c>
      <c r="R186" s="102"/>
    </row>
    <row r="187" spans="1:18" ht="18.95" customHeight="1">
      <c r="A187" s="142">
        <v>181</v>
      </c>
      <c r="B187" s="100"/>
      <c r="C187" s="100"/>
      <c r="D187" s="101"/>
      <c r="E187" s="674"/>
      <c r="F187" s="166"/>
      <c r="G187" s="166"/>
      <c r="H187" s="101"/>
      <c r="I187" s="101"/>
      <c r="J187" s="102"/>
      <c r="K187" s="168"/>
      <c r="L187" s="167"/>
      <c r="M187" s="168">
        <f t="shared" si="15"/>
        <v>999</v>
      </c>
      <c r="N187" s="167"/>
      <c r="O187" s="101"/>
      <c r="P187" s="170">
        <f t="shared" si="16"/>
        <v>0</v>
      </c>
      <c r="Q187" s="171">
        <f t="shared" si="17"/>
        <v>999</v>
      </c>
      <c r="R187" s="102"/>
    </row>
    <row r="188" spans="1:18" ht="18.95" customHeight="1">
      <c r="A188" s="142">
        <v>182</v>
      </c>
      <c r="B188" s="100"/>
      <c r="C188" s="100"/>
      <c r="D188" s="101"/>
      <c r="E188" s="674"/>
      <c r="F188" s="166"/>
      <c r="G188" s="166"/>
      <c r="H188" s="101"/>
      <c r="I188" s="101"/>
      <c r="J188" s="102"/>
      <c r="K188" s="168"/>
      <c r="L188" s="167"/>
      <c r="M188" s="168">
        <f t="shared" si="15"/>
        <v>999</v>
      </c>
      <c r="N188" s="167"/>
      <c r="O188" s="101"/>
      <c r="P188" s="170">
        <f t="shared" si="16"/>
        <v>0</v>
      </c>
      <c r="Q188" s="171">
        <f t="shared" si="17"/>
        <v>999</v>
      </c>
      <c r="R188" s="102"/>
    </row>
    <row r="189" spans="1:18" ht="18.95" customHeight="1">
      <c r="A189" s="142">
        <v>183</v>
      </c>
      <c r="B189" s="100"/>
      <c r="C189" s="100"/>
      <c r="D189" s="101"/>
      <c r="E189" s="674"/>
      <c r="F189" s="166"/>
      <c r="G189" s="166"/>
      <c r="H189" s="101"/>
      <c r="I189" s="101"/>
      <c r="J189" s="102"/>
      <c r="K189" s="168"/>
      <c r="L189" s="167"/>
      <c r="M189" s="168">
        <f t="shared" si="15"/>
        <v>999</v>
      </c>
      <c r="N189" s="167"/>
      <c r="O189" s="101"/>
      <c r="P189" s="170">
        <f t="shared" si="16"/>
        <v>0</v>
      </c>
      <c r="Q189" s="171">
        <f t="shared" si="17"/>
        <v>999</v>
      </c>
      <c r="R189" s="102"/>
    </row>
    <row r="190" spans="1:18" ht="18.95" customHeight="1">
      <c r="A190" s="142">
        <v>184</v>
      </c>
      <c r="B190" s="100"/>
      <c r="C190" s="100"/>
      <c r="D190" s="101"/>
      <c r="E190" s="674"/>
      <c r="F190" s="166"/>
      <c r="G190" s="166"/>
      <c r="H190" s="101"/>
      <c r="I190" s="101"/>
      <c r="J190" s="102"/>
      <c r="K190" s="168"/>
      <c r="L190" s="167"/>
      <c r="M190" s="168">
        <f t="shared" si="15"/>
        <v>999</v>
      </c>
      <c r="N190" s="167"/>
      <c r="O190" s="101"/>
      <c r="P190" s="170">
        <f t="shared" si="16"/>
        <v>0</v>
      </c>
      <c r="Q190" s="171">
        <f t="shared" si="17"/>
        <v>999</v>
      </c>
      <c r="R190" s="102"/>
    </row>
    <row r="191" spans="1:18" ht="18.95" customHeight="1">
      <c r="A191" s="142">
        <v>185</v>
      </c>
      <c r="B191" s="100"/>
      <c r="C191" s="100"/>
      <c r="D191" s="101"/>
      <c r="E191" s="674"/>
      <c r="F191" s="166"/>
      <c r="G191" s="166"/>
      <c r="H191" s="101"/>
      <c r="I191" s="101"/>
      <c r="J191" s="102"/>
      <c r="K191" s="168"/>
      <c r="L191" s="167"/>
      <c r="M191" s="168">
        <f t="shared" si="15"/>
        <v>999</v>
      </c>
      <c r="N191" s="167"/>
      <c r="O191" s="101"/>
      <c r="P191" s="170">
        <f t="shared" si="16"/>
        <v>0</v>
      </c>
      <c r="Q191" s="171">
        <f t="shared" si="17"/>
        <v>999</v>
      </c>
      <c r="R191" s="102"/>
    </row>
    <row r="192" spans="1:18" ht="18.95" customHeight="1">
      <c r="A192" s="142">
        <v>186</v>
      </c>
      <c r="B192" s="100"/>
      <c r="C192" s="100"/>
      <c r="D192" s="101"/>
      <c r="E192" s="674"/>
      <c r="F192" s="166"/>
      <c r="G192" s="166"/>
      <c r="H192" s="101"/>
      <c r="I192" s="101"/>
      <c r="J192" s="102"/>
      <c r="K192" s="168"/>
      <c r="L192" s="167"/>
      <c r="M192" s="168">
        <f t="shared" si="15"/>
        <v>999</v>
      </c>
      <c r="N192" s="167"/>
      <c r="O192" s="101"/>
      <c r="P192" s="170">
        <f t="shared" si="16"/>
        <v>0</v>
      </c>
      <c r="Q192" s="171">
        <f t="shared" si="17"/>
        <v>999</v>
      </c>
      <c r="R192" s="102"/>
    </row>
    <row r="193" spans="1:18" ht="18.95" customHeight="1">
      <c r="A193" s="142">
        <v>187</v>
      </c>
      <c r="B193" s="100"/>
      <c r="C193" s="100"/>
      <c r="D193" s="101"/>
      <c r="E193" s="674"/>
      <c r="F193" s="166"/>
      <c r="G193" s="166"/>
      <c r="H193" s="101"/>
      <c r="I193" s="101"/>
      <c r="J193" s="102"/>
      <c r="K193" s="168"/>
      <c r="L193" s="167"/>
      <c r="M193" s="168">
        <f t="shared" si="15"/>
        <v>999</v>
      </c>
      <c r="N193" s="167"/>
      <c r="O193" s="101"/>
      <c r="P193" s="170">
        <f t="shared" si="16"/>
        <v>0</v>
      </c>
      <c r="Q193" s="171">
        <f t="shared" si="17"/>
        <v>999</v>
      </c>
      <c r="R193" s="102"/>
    </row>
    <row r="194" spans="1:18" ht="18.95" customHeight="1">
      <c r="A194" s="142">
        <v>188</v>
      </c>
      <c r="B194" s="100"/>
      <c r="C194" s="100"/>
      <c r="D194" s="101"/>
      <c r="E194" s="674"/>
      <c r="F194" s="166"/>
      <c r="G194" s="166"/>
      <c r="H194" s="101"/>
      <c r="I194" s="101"/>
      <c r="J194" s="102"/>
      <c r="K194" s="168"/>
      <c r="L194" s="167"/>
      <c r="M194" s="168">
        <f t="shared" si="15"/>
        <v>999</v>
      </c>
      <c r="N194" s="167"/>
      <c r="O194" s="101"/>
      <c r="P194" s="170">
        <f t="shared" si="16"/>
        <v>0</v>
      </c>
      <c r="Q194" s="171">
        <f t="shared" si="17"/>
        <v>999</v>
      </c>
      <c r="R194" s="102"/>
    </row>
    <row r="195" spans="1:18" ht="18.95" customHeight="1">
      <c r="A195" s="142">
        <v>189</v>
      </c>
      <c r="B195" s="100"/>
      <c r="C195" s="100"/>
      <c r="D195" s="101"/>
      <c r="E195" s="674"/>
      <c r="F195" s="166"/>
      <c r="G195" s="166"/>
      <c r="H195" s="101"/>
      <c r="I195" s="101"/>
      <c r="J195" s="102"/>
      <c r="K195" s="168"/>
      <c r="L195" s="167"/>
      <c r="M195" s="168">
        <f t="shared" si="15"/>
        <v>999</v>
      </c>
      <c r="N195" s="167"/>
      <c r="O195" s="101"/>
      <c r="P195" s="170">
        <f t="shared" si="16"/>
        <v>0</v>
      </c>
      <c r="Q195" s="171">
        <f t="shared" si="17"/>
        <v>999</v>
      </c>
      <c r="R195" s="102"/>
    </row>
    <row r="196" spans="1:18" ht="18.95" customHeight="1">
      <c r="A196" s="142">
        <v>190</v>
      </c>
      <c r="B196" s="100"/>
      <c r="C196" s="100"/>
      <c r="D196" s="101"/>
      <c r="E196" s="674"/>
      <c r="F196" s="166"/>
      <c r="G196" s="166"/>
      <c r="H196" s="101"/>
      <c r="I196" s="101"/>
      <c r="J196" s="102"/>
      <c r="K196" s="168"/>
      <c r="L196" s="167"/>
      <c r="M196" s="168">
        <f t="shared" si="15"/>
        <v>999</v>
      </c>
      <c r="N196" s="167"/>
      <c r="O196" s="101"/>
      <c r="P196" s="170">
        <f t="shared" si="16"/>
        <v>0</v>
      </c>
      <c r="Q196" s="171">
        <f t="shared" si="17"/>
        <v>999</v>
      </c>
      <c r="R196" s="102"/>
    </row>
    <row r="197" spans="1:18" ht="18.95" customHeight="1">
      <c r="A197" s="142">
        <v>191</v>
      </c>
      <c r="B197" s="100"/>
      <c r="C197" s="100"/>
      <c r="D197" s="101"/>
      <c r="E197" s="674"/>
      <c r="F197" s="166"/>
      <c r="G197" s="166"/>
      <c r="H197" s="101"/>
      <c r="I197" s="101"/>
      <c r="J197" s="102"/>
      <c r="K197" s="168"/>
      <c r="L197" s="167"/>
      <c r="M197" s="168">
        <f t="shared" si="15"/>
        <v>999</v>
      </c>
      <c r="N197" s="167"/>
      <c r="O197" s="101"/>
      <c r="P197" s="170">
        <f t="shared" si="16"/>
        <v>0</v>
      </c>
      <c r="Q197" s="171">
        <f t="shared" si="17"/>
        <v>999</v>
      </c>
      <c r="R197" s="102"/>
    </row>
    <row r="198" spans="1:18" ht="18.95" customHeight="1">
      <c r="A198" s="142">
        <v>192</v>
      </c>
      <c r="B198" s="100"/>
      <c r="C198" s="100"/>
      <c r="D198" s="101"/>
      <c r="E198" s="674"/>
      <c r="F198" s="166"/>
      <c r="G198" s="166"/>
      <c r="H198" s="101"/>
      <c r="I198" s="101"/>
      <c r="J198" s="102"/>
      <c r="K198" s="168"/>
      <c r="L198" s="167"/>
      <c r="M198" s="168">
        <f t="shared" si="15"/>
        <v>999</v>
      </c>
      <c r="N198" s="167"/>
      <c r="O198" s="101"/>
      <c r="P198" s="170">
        <f t="shared" si="16"/>
        <v>0</v>
      </c>
      <c r="Q198" s="171">
        <f t="shared" si="17"/>
        <v>999</v>
      </c>
      <c r="R198" s="102"/>
    </row>
    <row r="199" spans="1:18" ht="18.95" customHeight="1">
      <c r="A199" s="142">
        <v>193</v>
      </c>
      <c r="B199" s="100"/>
      <c r="C199" s="100"/>
      <c r="D199" s="101"/>
      <c r="E199" s="674"/>
      <c r="F199" s="166"/>
      <c r="G199" s="166"/>
      <c r="H199" s="101"/>
      <c r="I199" s="101"/>
      <c r="J199" s="102"/>
      <c r="K199" s="168"/>
      <c r="L199" s="167"/>
      <c r="M199" s="168">
        <f t="shared" ref="M199:M206" si="18">IF(R199="",999,R199)</f>
        <v>999</v>
      </c>
      <c r="N199" s="167"/>
      <c r="O199" s="101"/>
      <c r="P199" s="170">
        <f t="shared" ref="P199:P206" si="19">IF(AND(H199&gt;0,OR(O199="QA",O199="DA",O199="WC")),H199,)</f>
        <v>0</v>
      </c>
      <c r="Q199" s="171">
        <f t="shared" ref="Q199:Q206" si="20">IF(O199="QA",1,IF(O199="DA",1,IF(O199="WC",2,IF(O199="MD",3,999))))</f>
        <v>999</v>
      </c>
      <c r="R199" s="102"/>
    </row>
    <row r="200" spans="1:18" ht="18.95" customHeight="1">
      <c r="A200" s="142">
        <v>194</v>
      </c>
      <c r="B200" s="100"/>
      <c r="C200" s="100"/>
      <c r="D200" s="101"/>
      <c r="E200" s="674"/>
      <c r="F200" s="166"/>
      <c r="G200" s="166"/>
      <c r="H200" s="101"/>
      <c r="I200" s="101"/>
      <c r="J200" s="102"/>
      <c r="K200" s="168"/>
      <c r="L200" s="167"/>
      <c r="M200" s="168">
        <f t="shared" si="18"/>
        <v>999</v>
      </c>
      <c r="N200" s="167"/>
      <c r="O200" s="101"/>
      <c r="P200" s="170">
        <f t="shared" si="19"/>
        <v>0</v>
      </c>
      <c r="Q200" s="171">
        <f t="shared" si="20"/>
        <v>999</v>
      </c>
      <c r="R200" s="102"/>
    </row>
    <row r="201" spans="1:18" ht="18.95" customHeight="1">
      <c r="A201" s="142">
        <v>195</v>
      </c>
      <c r="B201" s="100"/>
      <c r="C201" s="100"/>
      <c r="D201" s="101"/>
      <c r="E201" s="674"/>
      <c r="F201" s="166"/>
      <c r="G201" s="166"/>
      <c r="H201" s="101"/>
      <c r="I201" s="101"/>
      <c r="J201" s="102"/>
      <c r="K201" s="168"/>
      <c r="L201" s="167"/>
      <c r="M201" s="168">
        <f t="shared" si="18"/>
        <v>999</v>
      </c>
      <c r="N201" s="167"/>
      <c r="O201" s="101"/>
      <c r="P201" s="170">
        <f t="shared" si="19"/>
        <v>0</v>
      </c>
      <c r="Q201" s="171">
        <f t="shared" si="20"/>
        <v>999</v>
      </c>
      <c r="R201" s="102"/>
    </row>
    <row r="202" spans="1:18" ht="18.95" customHeight="1">
      <c r="A202" s="142">
        <v>196</v>
      </c>
      <c r="B202" s="100"/>
      <c r="C202" s="100"/>
      <c r="D202" s="101"/>
      <c r="E202" s="674"/>
      <c r="F202" s="166"/>
      <c r="G202" s="166"/>
      <c r="H202" s="101"/>
      <c r="I202" s="101"/>
      <c r="J202" s="102"/>
      <c r="K202" s="168"/>
      <c r="L202" s="167"/>
      <c r="M202" s="168">
        <f t="shared" si="18"/>
        <v>999</v>
      </c>
      <c r="N202" s="167"/>
      <c r="O202" s="101"/>
      <c r="P202" s="170">
        <f t="shared" si="19"/>
        <v>0</v>
      </c>
      <c r="Q202" s="171">
        <f t="shared" si="20"/>
        <v>999</v>
      </c>
      <c r="R202" s="102"/>
    </row>
    <row r="203" spans="1:18" ht="18.95" customHeight="1">
      <c r="A203" s="142">
        <v>197</v>
      </c>
      <c r="B203" s="100"/>
      <c r="C203" s="100"/>
      <c r="D203" s="101"/>
      <c r="E203" s="674"/>
      <c r="F203" s="166"/>
      <c r="G203" s="166"/>
      <c r="H203" s="101"/>
      <c r="I203" s="101"/>
      <c r="J203" s="102"/>
      <c r="K203" s="168"/>
      <c r="L203" s="167"/>
      <c r="M203" s="168">
        <f t="shared" si="18"/>
        <v>999</v>
      </c>
      <c r="N203" s="167"/>
      <c r="O203" s="101"/>
      <c r="P203" s="170">
        <f t="shared" si="19"/>
        <v>0</v>
      </c>
      <c r="Q203" s="171">
        <f t="shared" si="20"/>
        <v>999</v>
      </c>
      <c r="R203" s="102"/>
    </row>
    <row r="204" spans="1:18" ht="18.95" customHeight="1">
      <c r="A204" s="142">
        <v>198</v>
      </c>
      <c r="B204" s="100"/>
      <c r="C204" s="100"/>
      <c r="D204" s="101"/>
      <c r="E204" s="674"/>
      <c r="F204" s="166"/>
      <c r="G204" s="166"/>
      <c r="H204" s="101"/>
      <c r="I204" s="101"/>
      <c r="J204" s="102"/>
      <c r="K204" s="168"/>
      <c r="L204" s="167"/>
      <c r="M204" s="168">
        <f t="shared" si="18"/>
        <v>999</v>
      </c>
      <c r="N204" s="167"/>
      <c r="O204" s="101"/>
      <c r="P204" s="170">
        <f t="shared" si="19"/>
        <v>0</v>
      </c>
      <c r="Q204" s="171">
        <f t="shared" si="20"/>
        <v>999</v>
      </c>
      <c r="R204" s="102"/>
    </row>
    <row r="205" spans="1:18" ht="18.95" customHeight="1">
      <c r="A205" s="142">
        <v>199</v>
      </c>
      <c r="B205" s="100"/>
      <c r="C205" s="100"/>
      <c r="D205" s="101"/>
      <c r="E205" s="674"/>
      <c r="F205" s="166"/>
      <c r="G205" s="166"/>
      <c r="H205" s="101"/>
      <c r="I205" s="101"/>
      <c r="J205" s="102"/>
      <c r="K205" s="168"/>
      <c r="L205" s="167"/>
      <c r="M205" s="168">
        <f t="shared" si="18"/>
        <v>999</v>
      </c>
      <c r="N205" s="167"/>
      <c r="O205" s="101"/>
      <c r="P205" s="170">
        <f t="shared" si="19"/>
        <v>0</v>
      </c>
      <c r="Q205" s="171">
        <f t="shared" si="20"/>
        <v>999</v>
      </c>
      <c r="R205" s="102"/>
    </row>
    <row r="206" spans="1:18" ht="18.95" customHeight="1">
      <c r="A206" s="142">
        <v>200</v>
      </c>
      <c r="B206" s="100"/>
      <c r="C206" s="100"/>
      <c r="D206" s="101"/>
      <c r="E206" s="674"/>
      <c r="F206" s="166"/>
      <c r="G206" s="166"/>
      <c r="H206" s="101"/>
      <c r="I206" s="101"/>
      <c r="J206" s="102"/>
      <c r="K206" s="168"/>
      <c r="L206" s="167"/>
      <c r="M206" s="168">
        <f t="shared" si="18"/>
        <v>999</v>
      </c>
      <c r="N206" s="167"/>
      <c r="O206" s="101"/>
      <c r="P206" s="170">
        <f t="shared" si="19"/>
        <v>0</v>
      </c>
      <c r="Q206" s="171">
        <f t="shared" si="20"/>
        <v>999</v>
      </c>
      <c r="R206" s="102"/>
    </row>
  </sheetData>
  <mergeCells count="1">
    <mergeCell ref="A5:B5"/>
  </mergeCells>
  <phoneticPr fontId="78" type="noConversion"/>
  <conditionalFormatting sqref="E7:E206">
    <cfRule type="expression" dxfId="200" priority="1" stopIfTrue="1">
      <formula>OR(B7="",E7="")</formula>
    </cfRule>
    <cfRule type="expression" dxfId="199" priority="2" stopIfTrue="1">
      <formula>YEAR($E7)&gt;$U$4</formula>
    </cfRule>
    <cfRule type="expression" dxfId="198" priority="3" stopIfTrue="1">
      <formula>YEAR($E7)&lt;$U$3</formula>
    </cfRule>
  </conditionalFormatting>
  <printOptions horizontalCentered="1"/>
  <pageMargins left="0.35" right="0.35" top="0.39" bottom="0.39" header="0" footer="0"/>
  <pageSetup paperSize="9" orientation="landscape" horizontalDpi="200" verticalDpi="200"/>
  <headerFooter alignWithMargins="0"/>
  <rowBreaks count="10" manualBreakCount="10">
    <brk id="26" max="16383" man="1"/>
    <brk id="46" max="16383" man="1"/>
    <brk id="66" max="16383" man="1"/>
    <brk id="86" max="16383" man="1"/>
    <brk id="106" max="16383" man="1"/>
    <brk id="126" max="16383" man="1"/>
    <brk id="146" max="16383" man="1"/>
    <brk id="166" max="16383" man="1"/>
    <brk id="186" max="16383" man="1"/>
    <brk id="206" max="16383" man="1"/>
  </rowBreaks>
  <drawing r:id="rId1"/>
  <legacyDrawing r:id="rId2"/>
</worksheet>
</file>

<file path=xl/worksheets/sheet25.xml><?xml version="1.0" encoding="utf-8"?>
<worksheet xmlns="http://schemas.openxmlformats.org/spreadsheetml/2006/main" xmlns:r="http://schemas.openxmlformats.org/officeDocument/2006/relationships">
  <sheetPr codeName="Sheet134">
    <pageSetUpPr fitToPage="1"/>
  </sheetPr>
  <dimension ref="A1:T79"/>
  <sheetViews>
    <sheetView showGridLines="0" showZeros="0" workbookViewId="0">
      <selection activeCell="A4" sqref="A4:C4"/>
    </sheetView>
  </sheetViews>
  <sheetFormatPr defaultRowHeight="12.75"/>
  <cols>
    <col min="1" max="2" width="3.28515625" customWidth="1"/>
    <col min="3" max="3" width="4.7109375" customWidth="1"/>
    <col min="4" max="4" width="4.28515625" customWidth="1"/>
    <col min="5" max="5" width="12.7109375" customWidth="1"/>
    <col min="6" max="6" width="2.7109375" customWidth="1"/>
    <col min="7" max="7" width="7.7109375" customWidth="1"/>
    <col min="8" max="8" width="5.85546875" customWidth="1"/>
    <col min="9" max="9" width="1.7109375" style="172" customWidth="1"/>
    <col min="10" max="10" width="10.7109375" customWidth="1"/>
    <col min="11" max="11" width="1.7109375" style="172" customWidth="1"/>
    <col min="12" max="12" width="10.7109375" customWidth="1"/>
    <col min="13" max="13" width="1.7109375" style="173" customWidth="1"/>
    <col min="14" max="14" width="10.7109375" customWidth="1"/>
    <col min="15" max="15" width="1.7109375" style="172" customWidth="1"/>
    <col min="16" max="16" width="10.7109375" customWidth="1"/>
    <col min="17" max="17" width="1.7109375" style="173" customWidth="1"/>
    <col min="18" max="18" width="9.140625" hidden="1" customWidth="1"/>
    <col min="19" max="19" width="8.7109375" customWidth="1"/>
    <col min="20" max="20" width="9.140625" hidden="1" customWidth="1"/>
  </cols>
  <sheetData>
    <row r="1" spans="1:20" s="174" customFormat="1" ht="21.75" customHeight="1">
      <c r="A1" s="82">
        <f>'Week SetUp'!$A$6</f>
        <v>0</v>
      </c>
      <c r="B1" s="82"/>
      <c r="C1" s="177"/>
      <c r="D1" s="177"/>
      <c r="E1" s="177"/>
      <c r="F1" s="177"/>
      <c r="G1" s="177"/>
      <c r="H1" s="177"/>
      <c r="I1" s="178"/>
      <c r="J1" s="146" t="s">
        <v>231</v>
      </c>
      <c r="K1" s="146"/>
      <c r="L1" s="83"/>
      <c r="M1" s="178"/>
      <c r="N1" s="178" t="s">
        <v>378</v>
      </c>
      <c r="O1" s="178"/>
      <c r="P1" s="177"/>
      <c r="Q1" s="178"/>
    </row>
    <row r="2" spans="1:20" s="103" customFormat="1">
      <c r="A2" s="85" t="str">
        <f>'Week SetUp'!$A$8</f>
        <v>ITF Junior Circuit</v>
      </c>
      <c r="B2" s="85"/>
      <c r="C2" s="85"/>
      <c r="D2" s="85"/>
      <c r="E2" s="85"/>
      <c r="F2" s="179"/>
      <c r="G2" s="108"/>
      <c r="H2" s="108"/>
      <c r="I2" s="180"/>
      <c r="J2" s="146" t="s">
        <v>236</v>
      </c>
      <c r="K2" s="146"/>
      <c r="L2" s="146"/>
      <c r="M2" s="180"/>
      <c r="N2" s="108"/>
      <c r="O2" s="180"/>
      <c r="P2" s="108"/>
      <c r="Q2" s="180"/>
    </row>
    <row r="3" spans="1:20" s="20" customFormat="1" ht="11.25" customHeight="1">
      <c r="A3" s="63" t="s">
        <v>12</v>
      </c>
      <c r="B3" s="63"/>
      <c r="C3" s="63"/>
      <c r="D3" s="63"/>
      <c r="E3" s="63"/>
      <c r="F3" s="63" t="s">
        <v>6</v>
      </c>
      <c r="G3" s="63"/>
      <c r="H3" s="63"/>
      <c r="I3" s="182"/>
      <c r="J3" s="63" t="s">
        <v>7</v>
      </c>
      <c r="K3" s="182"/>
      <c r="L3" s="63" t="s">
        <v>18</v>
      </c>
      <c r="M3" s="182"/>
      <c r="N3" s="63"/>
      <c r="O3" s="182"/>
      <c r="P3" s="63"/>
      <c r="Q3" s="64" t="s">
        <v>8</v>
      </c>
    </row>
    <row r="4" spans="1:20" s="39" customFormat="1" ht="11.25" customHeight="1" thickBot="1">
      <c r="A4" s="711">
        <f>'Week SetUp'!$A$10</f>
        <v>0</v>
      </c>
      <c r="B4" s="711"/>
      <c r="C4" s="711"/>
      <c r="D4" s="184"/>
      <c r="E4" s="184"/>
      <c r="F4" s="184">
        <f>'Week SetUp'!$C$10</f>
        <v>0</v>
      </c>
      <c r="G4" s="92"/>
      <c r="H4" s="184"/>
      <c r="I4" s="185"/>
      <c r="J4" s="186">
        <f>'Week SetUp'!$D$10</f>
        <v>0</v>
      </c>
      <c r="K4" s="185"/>
      <c r="L4" s="187">
        <f>'Week SetUp'!$A$12</f>
        <v>0</v>
      </c>
      <c r="M4" s="185"/>
      <c r="N4" s="184"/>
      <c r="O4" s="185"/>
      <c r="P4" s="184"/>
      <c r="Q4" s="76">
        <f>'Week SetUp'!$E$10</f>
        <v>0</v>
      </c>
    </row>
    <row r="5" spans="1:20" s="20" customFormat="1" ht="9.75">
      <c r="A5" s="188"/>
      <c r="B5" s="189" t="s">
        <v>52</v>
      </c>
      <c r="C5" s="189" t="s">
        <v>53</v>
      </c>
      <c r="D5" s="189" t="s">
        <v>54</v>
      </c>
      <c r="E5" s="190" t="s">
        <v>55</v>
      </c>
      <c r="F5" s="190" t="s">
        <v>14</v>
      </c>
      <c r="G5" s="190"/>
      <c r="H5" s="190" t="s">
        <v>56</v>
      </c>
      <c r="I5" s="190"/>
      <c r="J5" s="189" t="s">
        <v>57</v>
      </c>
      <c r="K5" s="191"/>
      <c r="L5" s="189" t="s">
        <v>237</v>
      </c>
      <c r="M5" s="191"/>
      <c r="N5" s="189" t="s">
        <v>238</v>
      </c>
      <c r="O5" s="191"/>
      <c r="P5" s="189"/>
      <c r="Q5" s="192"/>
    </row>
    <row r="6" spans="1:20" s="20" customFormat="1" ht="3.75" customHeight="1" thickBot="1">
      <c r="A6" s="193"/>
      <c r="B6" s="194"/>
      <c r="C6" s="91"/>
      <c r="D6" s="194"/>
      <c r="E6" s="195"/>
      <c r="F6" s="195"/>
      <c r="G6" s="196"/>
      <c r="H6" s="195"/>
      <c r="I6" s="197"/>
      <c r="J6" s="194"/>
      <c r="K6" s="197"/>
      <c r="L6" s="194"/>
      <c r="M6" s="197"/>
      <c r="N6" s="194"/>
      <c r="O6" s="197"/>
      <c r="P6" s="194"/>
      <c r="Q6" s="198"/>
    </row>
    <row r="7" spans="1:20" s="50" customFormat="1" ht="10.5" customHeight="1">
      <c r="A7" s="200">
        <v>1</v>
      </c>
      <c r="B7" s="202" t="str">
        <f>IF($D7="","",VLOOKUP($D7,'Girls Si Qual Draw Prep'!$A$7:$P$22,15))</f>
        <v/>
      </c>
      <c r="C7" s="202" t="str">
        <f>IF($D7="","",VLOOKUP($D7,'Girls Si Qual Draw Prep'!$A$7:$P$22,16))</f>
        <v/>
      </c>
      <c r="D7" s="203"/>
      <c r="E7" s="204" t="str">
        <f>UPPER(IF($D7="","",VLOOKUP($D7,'Girls Si Qual Draw Prep'!$A$7:$P$22,2)))</f>
        <v/>
      </c>
      <c r="F7" s="204" t="str">
        <f>IF($D7="","",VLOOKUP($D7,'Girls Si Qual Draw Prep'!$A$7:$P$22,3))</f>
        <v/>
      </c>
      <c r="G7" s="204"/>
      <c r="H7" s="204" t="str">
        <f>IF($D7="","",VLOOKUP($D7,'Girls Si Qual Draw Prep'!$A$7:$P$22,4))</f>
        <v/>
      </c>
      <c r="I7" s="206"/>
      <c r="J7" s="205"/>
      <c r="K7" s="205"/>
      <c r="L7" s="205"/>
      <c r="M7" s="205"/>
      <c r="N7" s="208"/>
      <c r="O7" s="210"/>
      <c r="P7" s="211"/>
      <c r="Q7" s="212"/>
      <c r="R7" s="213"/>
      <c r="T7" s="214" t="e">
        <f>#REF!</f>
        <v>#REF!</v>
      </c>
    </row>
    <row r="8" spans="1:20" s="50" customFormat="1" ht="9.6" customHeight="1">
      <c r="A8" s="215"/>
      <c r="B8" s="216"/>
      <c r="C8" s="216"/>
      <c r="D8" s="216"/>
      <c r="E8" s="217"/>
      <c r="F8" s="217"/>
      <c r="G8" s="218"/>
      <c r="H8" s="219" t="s">
        <v>15</v>
      </c>
      <c r="I8" s="220"/>
      <c r="J8" s="221" t="str">
        <f>UPPER(IF(OR(I8="a",I8="as"),E7,IF(OR(I8="b",I8="bs"),E9,)))</f>
        <v/>
      </c>
      <c r="K8" s="221"/>
      <c r="L8" s="205"/>
      <c r="M8" s="205"/>
      <c r="N8" s="208"/>
      <c r="O8" s="210"/>
      <c r="P8" s="211"/>
      <c r="Q8" s="212"/>
      <c r="R8" s="213"/>
      <c r="T8" s="222" t="e">
        <f>#REF!</f>
        <v>#REF!</v>
      </c>
    </row>
    <row r="9" spans="1:20" s="50" customFormat="1" ht="9.6" customHeight="1">
      <c r="A9" s="215">
        <v>2</v>
      </c>
      <c r="B9" s="202" t="str">
        <f>IF($D9="","",VLOOKUP($D9,'Girls Si Qual Draw Prep'!$A$7:$P$22,15))</f>
        <v/>
      </c>
      <c r="C9" s="202" t="str">
        <f>IF($D9="","",VLOOKUP($D9,'Girls Si Qual Draw Prep'!$A$7:$P$22,16))</f>
        <v/>
      </c>
      <c r="D9" s="203"/>
      <c r="E9" s="223" t="str">
        <f>UPPER(IF($D9="","",VLOOKUP($D9,'Girls Si Qual Draw Prep'!$A$7:$P$22,2)))</f>
        <v/>
      </c>
      <c r="F9" s="223" t="str">
        <f>IF($D9="","",VLOOKUP($D9,'Girls Si Qual Draw Prep'!$A$7:$P$22,3))</f>
        <v/>
      </c>
      <c r="G9" s="223"/>
      <c r="H9" s="223" t="str">
        <f>IF($D9="","",VLOOKUP($D9,'Girls Si Qual Draw Prep'!$A$7:$P$22,4))</f>
        <v/>
      </c>
      <c r="I9" s="224"/>
      <c r="J9" s="205"/>
      <c r="K9" s="225"/>
      <c r="L9" s="205"/>
      <c r="M9" s="205"/>
      <c r="N9" s="208"/>
      <c r="O9" s="210"/>
      <c r="P9" s="211"/>
      <c r="Q9" s="212"/>
      <c r="R9" s="213"/>
      <c r="T9" s="222" t="e">
        <f>#REF!</f>
        <v>#REF!</v>
      </c>
    </row>
    <row r="10" spans="1:20" s="50" customFormat="1" ht="9.6" customHeight="1">
      <c r="A10" s="215"/>
      <c r="B10" s="216"/>
      <c r="C10" s="216"/>
      <c r="D10" s="226"/>
      <c r="E10" s="217"/>
      <c r="F10" s="217"/>
      <c r="G10" s="218"/>
      <c r="H10" s="205"/>
      <c r="I10" s="227"/>
      <c r="J10" s="219" t="s">
        <v>15</v>
      </c>
      <c r="K10" s="228"/>
      <c r="L10" s="221" t="str">
        <f>UPPER(IF(OR(K10="a",K10="as"),J8,IF(OR(K10="b",K10="bs"),J12,)))</f>
        <v/>
      </c>
      <c r="M10" s="229"/>
      <c r="N10" s="230"/>
      <c r="O10" s="230"/>
      <c r="P10" s="211"/>
      <c r="Q10" s="212"/>
      <c r="R10" s="213"/>
      <c r="T10" s="222" t="e">
        <f>#REF!</f>
        <v>#REF!</v>
      </c>
    </row>
    <row r="11" spans="1:20" s="50" customFormat="1" ht="9.6" customHeight="1">
      <c r="A11" s="215">
        <v>3</v>
      </c>
      <c r="B11" s="202" t="str">
        <f>IF($D11="","",VLOOKUP($D11,'Girls Si Qual Draw Prep'!$A$7:$P$22,15))</f>
        <v/>
      </c>
      <c r="C11" s="202" t="str">
        <f>IF($D11="","",VLOOKUP($D11,'Girls Si Qual Draw Prep'!$A$7:$P$22,16))</f>
        <v/>
      </c>
      <c r="D11" s="203"/>
      <c r="E11" s="223" t="str">
        <f>UPPER(IF($D11="","",VLOOKUP($D11,'Girls Si Qual Draw Prep'!$A$7:$P$22,2)))</f>
        <v/>
      </c>
      <c r="F11" s="223" t="str">
        <f>IF($D11="","",VLOOKUP($D11,'Girls Si Qual Draw Prep'!$A$7:$P$22,3))</f>
        <v/>
      </c>
      <c r="G11" s="223"/>
      <c r="H11" s="223" t="str">
        <f>IF($D11="","",VLOOKUP($D11,'Girls Si Qual Draw Prep'!$A$7:$P$22,4))</f>
        <v/>
      </c>
      <c r="I11" s="206"/>
      <c r="J11" s="205"/>
      <c r="K11" s="231"/>
      <c r="L11" s="205"/>
      <c r="M11" s="232"/>
      <c r="N11" s="230"/>
      <c r="O11" s="230"/>
      <c r="P11" s="211"/>
      <c r="Q11" s="212"/>
      <c r="R11" s="213"/>
      <c r="T11" s="222" t="e">
        <f>#REF!</f>
        <v>#REF!</v>
      </c>
    </row>
    <row r="12" spans="1:20" s="50" customFormat="1" ht="9.6" customHeight="1">
      <c r="A12" s="215"/>
      <c r="B12" s="216"/>
      <c r="C12" s="216"/>
      <c r="D12" s="226"/>
      <c r="E12" s="217"/>
      <c r="F12" s="217"/>
      <c r="G12" s="218"/>
      <c r="H12" s="219" t="s">
        <v>15</v>
      </c>
      <c r="I12" s="220"/>
      <c r="J12" s="221" t="str">
        <f>UPPER(IF(OR(I12="a",I12="as"),E11,IF(OR(I12="b",I12="bs"),E13,)))</f>
        <v/>
      </c>
      <c r="K12" s="233"/>
      <c r="L12" s="205"/>
      <c r="M12" s="232"/>
      <c r="N12" s="230"/>
      <c r="O12" s="230"/>
      <c r="P12" s="211"/>
      <c r="Q12" s="212"/>
      <c r="R12" s="213"/>
      <c r="T12" s="222" t="e">
        <f>#REF!</f>
        <v>#REF!</v>
      </c>
    </row>
    <row r="13" spans="1:20" s="50" customFormat="1" ht="9.6" customHeight="1">
      <c r="A13" s="215">
        <v>4</v>
      </c>
      <c r="B13" s="202" t="str">
        <f>IF($D13="","",VLOOKUP($D13,'Girls Si Qual Draw Prep'!$A$7:$P$22,15))</f>
        <v/>
      </c>
      <c r="C13" s="202" t="str">
        <f>IF($D13="","",VLOOKUP($D13,'Girls Si Qual Draw Prep'!$A$7:$P$22,16))</f>
        <v/>
      </c>
      <c r="D13" s="203"/>
      <c r="E13" s="223" t="str">
        <f>UPPER(IF($D13="","",VLOOKUP($D13,'Girls Si Qual Draw Prep'!$A$7:$P$22,2)))</f>
        <v/>
      </c>
      <c r="F13" s="223" t="str">
        <f>IF($D13="","",VLOOKUP($D13,'Girls Si Qual Draw Prep'!$A$7:$P$22,3))</f>
        <v/>
      </c>
      <c r="G13" s="223"/>
      <c r="H13" s="223" t="str">
        <f>IF($D13="","",VLOOKUP($D13,'Girls Si Qual Draw Prep'!$A$7:$P$22,4))</f>
        <v/>
      </c>
      <c r="I13" s="234"/>
      <c r="J13" s="205"/>
      <c r="K13" s="205"/>
      <c r="L13" s="205"/>
      <c r="M13" s="232"/>
      <c r="N13" s="230"/>
      <c r="O13" s="230"/>
      <c r="P13" s="211"/>
      <c r="Q13" s="212"/>
      <c r="R13" s="213"/>
      <c r="T13" s="222" t="e">
        <f>#REF!</f>
        <v>#REF!</v>
      </c>
    </row>
    <row r="14" spans="1:20" s="50" customFormat="1" ht="9.6" customHeight="1">
      <c r="A14" s="215"/>
      <c r="B14" s="216"/>
      <c r="C14" s="216"/>
      <c r="D14" s="226"/>
      <c r="E14" s="205"/>
      <c r="F14" s="205"/>
      <c r="G14" s="68"/>
      <c r="H14" s="235"/>
      <c r="I14" s="227"/>
      <c r="J14" s="205"/>
      <c r="K14" s="205"/>
      <c r="L14" s="219" t="s">
        <v>15</v>
      </c>
      <c r="M14" s="228"/>
      <c r="N14" s="221" t="str">
        <f>UPPER(IF(OR(M14="a",M14="as"),L10,IF(OR(M14="b",M14="bs"),L18,)))</f>
        <v/>
      </c>
      <c r="O14" s="229"/>
      <c r="P14" s="211"/>
      <c r="Q14" s="212"/>
      <c r="R14" s="213"/>
      <c r="T14" s="222" t="e">
        <f>#REF!</f>
        <v>#REF!</v>
      </c>
    </row>
    <row r="15" spans="1:20" s="50" customFormat="1" ht="9.6" customHeight="1">
      <c r="A15" s="215">
        <v>5</v>
      </c>
      <c r="B15" s="202" t="str">
        <f>IF($D15="","",VLOOKUP($D15,'Girls Si Qual Draw Prep'!$A$7:$P$22,15))</f>
        <v/>
      </c>
      <c r="C15" s="202" t="str">
        <f>IF($D15="","",VLOOKUP($D15,'Girls Si Qual Draw Prep'!$A$7:$P$22,16))</f>
        <v/>
      </c>
      <c r="D15" s="203"/>
      <c r="E15" s="223" t="str">
        <f>UPPER(IF($D15="","",VLOOKUP($D15,'Girls Si Qual Draw Prep'!$A$7:$P$22,2)))</f>
        <v/>
      </c>
      <c r="F15" s="223" t="str">
        <f>IF($D15="","",VLOOKUP($D15,'Girls Si Qual Draw Prep'!$A$7:$P$22,3))</f>
        <v/>
      </c>
      <c r="G15" s="223"/>
      <c r="H15" s="223" t="str">
        <f>IF($D15="","",VLOOKUP($D15,'Girls Si Qual Draw Prep'!$A$7:$P$22,4))</f>
        <v/>
      </c>
      <c r="I15" s="236"/>
      <c r="J15" s="205"/>
      <c r="K15" s="205"/>
      <c r="L15" s="205"/>
      <c r="M15" s="232"/>
      <c r="N15" s="205"/>
      <c r="O15" s="230"/>
      <c r="P15" s="211"/>
      <c r="Q15" s="212"/>
      <c r="R15" s="213"/>
      <c r="T15" s="222" t="e">
        <f>#REF!</f>
        <v>#REF!</v>
      </c>
    </row>
    <row r="16" spans="1:20" s="50" customFormat="1" ht="9.6" customHeight="1" thickBot="1">
      <c r="A16" s="215"/>
      <c r="B16" s="216"/>
      <c r="C16" s="216"/>
      <c r="D16" s="226"/>
      <c r="E16" s="217"/>
      <c r="F16" s="217"/>
      <c r="G16" s="218"/>
      <c r="H16" s="219" t="s">
        <v>15</v>
      </c>
      <c r="I16" s="220"/>
      <c r="J16" s="221" t="str">
        <f>UPPER(IF(OR(I16="a",I16="as"),E15,IF(OR(I16="b",I16="bs"),E17,)))</f>
        <v/>
      </c>
      <c r="K16" s="221"/>
      <c r="L16" s="205"/>
      <c r="M16" s="232"/>
      <c r="N16" s="230"/>
      <c r="O16" s="230"/>
      <c r="P16" s="211"/>
      <c r="Q16" s="212"/>
      <c r="R16" s="213"/>
      <c r="T16" s="237" t="e">
        <f>#REF!</f>
        <v>#REF!</v>
      </c>
    </row>
    <row r="17" spans="1:18" s="50" customFormat="1" ht="9.6" customHeight="1">
      <c r="A17" s="215">
        <v>6</v>
      </c>
      <c r="B17" s="202" t="str">
        <f>IF($D17="","",VLOOKUP($D17,'Girls Si Qual Draw Prep'!$A$7:$P$22,15))</f>
        <v/>
      </c>
      <c r="C17" s="202" t="str">
        <f>IF($D17="","",VLOOKUP($D17,'Girls Si Qual Draw Prep'!$A$7:$P$22,16))</f>
        <v/>
      </c>
      <c r="D17" s="203"/>
      <c r="E17" s="223" t="str">
        <f>UPPER(IF($D17="","",VLOOKUP($D17,'Girls Si Qual Draw Prep'!$A$7:$P$22,2)))</f>
        <v/>
      </c>
      <c r="F17" s="223" t="str">
        <f>IF($D17="","",VLOOKUP($D17,'Girls Si Qual Draw Prep'!$A$7:$P$22,3))</f>
        <v/>
      </c>
      <c r="G17" s="223"/>
      <c r="H17" s="223" t="str">
        <f>IF($D17="","",VLOOKUP($D17,'Girls Si Qual Draw Prep'!$A$7:$P$22,4))</f>
        <v/>
      </c>
      <c r="I17" s="224"/>
      <c r="J17" s="205"/>
      <c r="K17" s="225"/>
      <c r="L17" s="205"/>
      <c r="M17" s="232"/>
      <c r="N17" s="230"/>
      <c r="O17" s="230"/>
      <c r="P17" s="211"/>
      <c r="Q17" s="212"/>
      <c r="R17" s="213"/>
    </row>
    <row r="18" spans="1:18" s="50" customFormat="1" ht="9.6" customHeight="1">
      <c r="A18" s="215"/>
      <c r="B18" s="216"/>
      <c r="C18" s="216"/>
      <c r="D18" s="226"/>
      <c r="E18" s="217"/>
      <c r="F18" s="217"/>
      <c r="G18" s="218"/>
      <c r="H18" s="205"/>
      <c r="I18" s="227"/>
      <c r="J18" s="219" t="s">
        <v>15</v>
      </c>
      <c r="K18" s="228"/>
      <c r="L18" s="221" t="str">
        <f>UPPER(IF(OR(K18="a",K18="as"),J16,IF(OR(K18="b",K18="bs"),J20,)))</f>
        <v/>
      </c>
      <c r="M18" s="238"/>
      <c r="N18" s="230"/>
      <c r="O18" s="230"/>
      <c r="P18" s="211"/>
      <c r="Q18" s="212"/>
      <c r="R18" s="213"/>
    </row>
    <row r="19" spans="1:18" s="50" customFormat="1" ht="9.6" customHeight="1">
      <c r="A19" s="215">
        <v>7</v>
      </c>
      <c r="B19" s="202" t="str">
        <f>IF($D19="","",VLOOKUP($D19,'Girls Si Qual Draw Prep'!$A$7:$P$22,15))</f>
        <v/>
      </c>
      <c r="C19" s="202" t="str">
        <f>IF($D19="","",VLOOKUP($D19,'Girls Si Qual Draw Prep'!$A$7:$P$22,16))</f>
        <v/>
      </c>
      <c r="D19" s="203"/>
      <c r="E19" s="223" t="str">
        <f>UPPER(IF($D19="","",VLOOKUP($D19,'Girls Si Qual Draw Prep'!$A$7:$P$22,2)))</f>
        <v/>
      </c>
      <c r="F19" s="223" t="str">
        <f>IF($D19="","",VLOOKUP($D19,'Girls Si Qual Draw Prep'!$A$7:$P$22,3))</f>
        <v/>
      </c>
      <c r="G19" s="223"/>
      <c r="H19" s="223" t="str">
        <f>IF($D19="","",VLOOKUP($D19,'Girls Si Qual Draw Prep'!$A$7:$P$22,4))</f>
        <v/>
      </c>
      <c r="I19" s="206"/>
      <c r="J19" s="205"/>
      <c r="K19" s="231"/>
      <c r="L19" s="205"/>
      <c r="M19" s="230"/>
      <c r="N19" s="230"/>
      <c r="O19" s="230"/>
      <c r="P19" s="211"/>
      <c r="Q19" s="212"/>
      <c r="R19" s="213"/>
    </row>
    <row r="20" spans="1:18" s="50" customFormat="1" ht="9.6" customHeight="1">
      <c r="A20" s="215"/>
      <c r="B20" s="216"/>
      <c r="C20" s="216"/>
      <c r="D20" s="216"/>
      <c r="E20" s="217"/>
      <c r="F20" s="217"/>
      <c r="G20" s="218"/>
      <c r="H20" s="219" t="s">
        <v>15</v>
      </c>
      <c r="I20" s="220"/>
      <c r="J20" s="221" t="str">
        <f>UPPER(IF(OR(I20="a",I20="as"),E19,IF(OR(I20="b",I20="bs"),E21,)))</f>
        <v/>
      </c>
      <c r="K20" s="233"/>
      <c r="L20" s="205"/>
      <c r="M20" s="230"/>
      <c r="N20" s="230"/>
      <c r="O20" s="230"/>
      <c r="P20" s="211"/>
      <c r="Q20" s="212"/>
      <c r="R20" s="213"/>
    </row>
    <row r="21" spans="1:18" s="50" customFormat="1" ht="9.6" customHeight="1">
      <c r="A21" s="200">
        <v>8</v>
      </c>
      <c r="B21" s="202" t="str">
        <f>IF($D21="","",VLOOKUP($D21,'Girls Si Qual Draw Prep'!$A$7:$P$22,15))</f>
        <v/>
      </c>
      <c r="C21" s="202" t="str">
        <f>IF($D21="","",VLOOKUP($D21,'Girls Si Qual Draw Prep'!$A$7:$P$22,16))</f>
        <v/>
      </c>
      <c r="D21" s="203"/>
      <c r="E21" s="204" t="str">
        <f>UPPER(IF($D21="","",VLOOKUP($D21,'Girls Si Qual Draw Prep'!$A$7:$P$22,2)))</f>
        <v/>
      </c>
      <c r="F21" s="204" t="str">
        <f>IF($D21="","",VLOOKUP($D21,'Girls Si Qual Draw Prep'!$A$7:$P$22,3))</f>
        <v/>
      </c>
      <c r="G21" s="223"/>
      <c r="H21" s="204" t="str">
        <f>IF($D21="","",VLOOKUP($D21,'Girls Si Qual Draw Prep'!$A$7:$P$22,4))</f>
        <v/>
      </c>
      <c r="I21" s="234"/>
      <c r="J21" s="205"/>
      <c r="K21" s="205"/>
      <c r="L21" s="205"/>
      <c r="M21" s="230"/>
      <c r="N21" s="230"/>
      <c r="O21" s="230"/>
      <c r="P21" s="211"/>
      <c r="Q21" s="212"/>
      <c r="R21" s="213"/>
    </row>
    <row r="22" spans="1:18" s="50" customFormat="1" ht="9.6" customHeight="1">
      <c r="A22" s="215"/>
      <c r="B22" s="216"/>
      <c r="C22" s="216"/>
      <c r="D22" s="216"/>
      <c r="E22" s="235"/>
      <c r="F22" s="235"/>
      <c r="G22" s="239"/>
      <c r="H22" s="235"/>
      <c r="I22" s="227"/>
      <c r="J22" s="205"/>
      <c r="K22" s="205"/>
      <c r="L22" s="205"/>
      <c r="M22" s="230"/>
      <c r="N22" s="230"/>
      <c r="O22" s="230"/>
      <c r="P22" s="211"/>
      <c r="Q22" s="212"/>
      <c r="R22" s="213"/>
    </row>
    <row r="23" spans="1:18" s="50" customFormat="1" ht="9.6" customHeight="1">
      <c r="A23" s="200">
        <v>9</v>
      </c>
      <c r="B23" s="202" t="str">
        <f>IF($D23="","",VLOOKUP($D23,'Girls Si Qual Draw Prep'!$A$7:$P$22,15))</f>
        <v/>
      </c>
      <c r="C23" s="202" t="str">
        <f>IF($D23="","",VLOOKUP($D23,'Girls Si Qual Draw Prep'!$A$7:$P$22,16))</f>
        <v/>
      </c>
      <c r="D23" s="203"/>
      <c r="E23" s="204" t="str">
        <f>UPPER(IF($D23="","",VLOOKUP($D23,'Girls Si Qual Draw Prep'!$A$7:$P$22,2)))</f>
        <v/>
      </c>
      <c r="F23" s="204" t="str">
        <f>IF($D23="","",VLOOKUP($D23,'Girls Si Qual Draw Prep'!$A$7:$P$22,3))</f>
        <v/>
      </c>
      <c r="G23" s="204"/>
      <c r="H23" s="204" t="str">
        <f>IF($D23="","",VLOOKUP($D23,'Girls Si Qual Draw Prep'!$A$7:$P$22,4))</f>
        <v/>
      </c>
      <c r="I23" s="206"/>
      <c r="J23" s="205"/>
      <c r="K23" s="205"/>
      <c r="L23" s="205"/>
      <c r="M23" s="230"/>
      <c r="N23" s="230"/>
      <c r="O23" s="230"/>
      <c r="P23" s="211"/>
      <c r="Q23" s="212"/>
      <c r="R23" s="213"/>
    </row>
    <row r="24" spans="1:18" s="50" customFormat="1" ht="9.6" customHeight="1">
      <c r="A24" s="215"/>
      <c r="B24" s="216"/>
      <c r="C24" s="216"/>
      <c r="D24" s="216"/>
      <c r="E24" s="217"/>
      <c r="F24" s="217"/>
      <c r="G24" s="218"/>
      <c r="H24" s="219" t="s">
        <v>15</v>
      </c>
      <c r="I24" s="220"/>
      <c r="J24" s="221" t="str">
        <f>UPPER(IF(OR(I24="a",I24="as"),E23,IF(OR(I24="b",I24="bs"),E25,)))</f>
        <v/>
      </c>
      <c r="K24" s="221"/>
      <c r="L24" s="205"/>
      <c r="M24" s="230"/>
      <c r="N24" s="230"/>
      <c r="O24" s="230"/>
      <c r="P24" s="211"/>
      <c r="Q24" s="212"/>
      <c r="R24" s="213"/>
    </row>
    <row r="25" spans="1:18" s="50" customFormat="1" ht="9.6" customHeight="1">
      <c r="A25" s="215">
        <v>10</v>
      </c>
      <c r="B25" s="202" t="str">
        <f>IF($D25="","",VLOOKUP($D25,'Girls Si Qual Draw Prep'!$A$7:$P$22,15))</f>
        <v/>
      </c>
      <c r="C25" s="202" t="str">
        <f>IF($D25="","",VLOOKUP($D25,'Girls Si Qual Draw Prep'!$A$7:$P$22,16))</f>
        <v/>
      </c>
      <c r="D25" s="203"/>
      <c r="E25" s="223" t="str">
        <f>UPPER(IF($D25="","",VLOOKUP($D25,'Girls Si Qual Draw Prep'!$A$7:$P$22,2)))</f>
        <v/>
      </c>
      <c r="F25" s="223" t="str">
        <f>IF($D25="","",VLOOKUP($D25,'Girls Si Qual Draw Prep'!$A$7:$P$22,3))</f>
        <v/>
      </c>
      <c r="G25" s="223"/>
      <c r="H25" s="223" t="str">
        <f>IF($D25="","",VLOOKUP($D25,'Girls Si Qual Draw Prep'!$A$7:$P$22,4))</f>
        <v/>
      </c>
      <c r="I25" s="224"/>
      <c r="J25" s="205"/>
      <c r="K25" s="225"/>
      <c r="L25" s="205"/>
      <c r="M25" s="230"/>
      <c r="N25" s="230"/>
      <c r="O25" s="230"/>
      <c r="P25" s="211"/>
      <c r="Q25" s="212"/>
      <c r="R25" s="213"/>
    </row>
    <row r="26" spans="1:18" s="50" customFormat="1" ht="9.6" customHeight="1">
      <c r="A26" s="215"/>
      <c r="B26" s="216"/>
      <c r="C26" s="216"/>
      <c r="D26" s="226"/>
      <c r="E26" s="217"/>
      <c r="F26" s="217"/>
      <c r="G26" s="218"/>
      <c r="H26" s="205"/>
      <c r="I26" s="227"/>
      <c r="J26" s="219" t="s">
        <v>15</v>
      </c>
      <c r="K26" s="228"/>
      <c r="L26" s="221" t="str">
        <f>UPPER(IF(OR(K26="a",K26="as"),J24,IF(OR(K26="b",K26="bs"),J28,)))</f>
        <v/>
      </c>
      <c r="M26" s="229"/>
      <c r="N26" s="230"/>
      <c r="O26" s="230"/>
      <c r="P26" s="211"/>
      <c r="Q26" s="212"/>
      <c r="R26" s="213"/>
    </row>
    <row r="27" spans="1:18" s="50" customFormat="1" ht="9.6" customHeight="1">
      <c r="A27" s="215">
        <v>11</v>
      </c>
      <c r="B27" s="202" t="str">
        <f>IF($D27="","",VLOOKUP($D27,'Girls Si Qual Draw Prep'!$A$7:$P$22,15))</f>
        <v/>
      </c>
      <c r="C27" s="202" t="str">
        <f>IF($D27="","",VLOOKUP($D27,'Girls Si Qual Draw Prep'!$A$7:$P$22,16))</f>
        <v/>
      </c>
      <c r="D27" s="203"/>
      <c r="E27" s="223" t="str">
        <f>UPPER(IF($D27="","",VLOOKUP($D27,'Girls Si Qual Draw Prep'!$A$7:$P$22,2)))</f>
        <v/>
      </c>
      <c r="F27" s="223" t="str">
        <f>IF($D27="","",VLOOKUP($D27,'Girls Si Qual Draw Prep'!$A$7:$P$22,3))</f>
        <v/>
      </c>
      <c r="G27" s="223"/>
      <c r="H27" s="223" t="str">
        <f>IF($D27="","",VLOOKUP($D27,'Girls Si Qual Draw Prep'!$A$7:$P$22,4))</f>
        <v/>
      </c>
      <c r="I27" s="206"/>
      <c r="J27" s="205"/>
      <c r="K27" s="231"/>
      <c r="L27" s="205"/>
      <c r="M27" s="232"/>
      <c r="N27" s="230"/>
      <c r="O27" s="230"/>
      <c r="P27" s="211"/>
      <c r="Q27" s="212"/>
      <c r="R27" s="213"/>
    </row>
    <row r="28" spans="1:18" s="50" customFormat="1" ht="9.6" customHeight="1">
      <c r="A28" s="241"/>
      <c r="B28" s="216"/>
      <c r="C28" s="216"/>
      <c r="D28" s="226"/>
      <c r="E28" s="217"/>
      <c r="F28" s="217"/>
      <c r="G28" s="218"/>
      <c r="H28" s="219" t="s">
        <v>15</v>
      </c>
      <c r="I28" s="220"/>
      <c r="J28" s="221" t="str">
        <f>UPPER(IF(OR(I28="a",I28="as"),E27,IF(OR(I28="b",I28="bs"),E29,)))</f>
        <v/>
      </c>
      <c r="K28" s="233"/>
      <c r="L28" s="205"/>
      <c r="M28" s="232"/>
      <c r="N28" s="230"/>
      <c r="O28" s="230"/>
      <c r="P28" s="211"/>
      <c r="Q28" s="212"/>
      <c r="R28" s="213"/>
    </row>
    <row r="29" spans="1:18" s="50" customFormat="1" ht="9.6" customHeight="1">
      <c r="A29" s="215">
        <v>12</v>
      </c>
      <c r="B29" s="202" t="str">
        <f>IF($D29="","",VLOOKUP($D29,'Girls Si Qual Draw Prep'!$A$7:$P$22,15))</f>
        <v/>
      </c>
      <c r="C29" s="202" t="str">
        <f>IF($D29="","",VLOOKUP($D29,'Girls Si Qual Draw Prep'!$A$7:$P$22,16))</f>
        <v/>
      </c>
      <c r="D29" s="203"/>
      <c r="E29" s="223" t="str">
        <f>UPPER(IF($D29="","",VLOOKUP($D29,'Girls Si Qual Draw Prep'!$A$7:$P$22,2)))</f>
        <v/>
      </c>
      <c r="F29" s="223" t="str">
        <f>IF($D29="","",VLOOKUP($D29,'Girls Si Qual Draw Prep'!$A$7:$P$22,3))</f>
        <v/>
      </c>
      <c r="G29" s="223"/>
      <c r="H29" s="223" t="str">
        <f>IF($D29="","",VLOOKUP($D29,'Girls Si Qual Draw Prep'!$A$7:$P$22,4))</f>
        <v/>
      </c>
      <c r="I29" s="234"/>
      <c r="J29" s="205"/>
      <c r="K29" s="205"/>
      <c r="L29" s="205"/>
      <c r="M29" s="232"/>
      <c r="N29" s="230"/>
      <c r="O29" s="230"/>
      <c r="P29" s="211"/>
      <c r="Q29" s="212"/>
      <c r="R29" s="213"/>
    </row>
    <row r="30" spans="1:18" s="50" customFormat="1" ht="9.6" customHeight="1">
      <c r="A30" s="215"/>
      <c r="B30" s="216"/>
      <c r="C30" s="216"/>
      <c r="D30" s="226"/>
      <c r="E30" s="205"/>
      <c r="F30" s="205"/>
      <c r="G30" s="68"/>
      <c r="H30" s="235"/>
      <c r="I30" s="227"/>
      <c r="J30" s="205"/>
      <c r="K30" s="205"/>
      <c r="L30" s="219" t="s">
        <v>15</v>
      </c>
      <c r="M30" s="228"/>
      <c r="N30" s="221" t="str">
        <f>UPPER(IF(OR(M30="a",M30="as"),L26,IF(OR(M30="b",M30="bs"),L34,)))</f>
        <v/>
      </c>
      <c r="O30" s="229"/>
      <c r="P30" s="211"/>
      <c r="Q30" s="212"/>
      <c r="R30" s="213"/>
    </row>
    <row r="31" spans="1:18" s="50" customFormat="1" ht="9.6" customHeight="1">
      <c r="A31" s="215">
        <v>13</v>
      </c>
      <c r="B31" s="202" t="str">
        <f>IF($D31="","",VLOOKUP($D31,'Girls Si Qual Draw Prep'!$A$7:$P$22,15))</f>
        <v/>
      </c>
      <c r="C31" s="202" t="str">
        <f>IF($D31="","",VLOOKUP($D31,'Girls Si Qual Draw Prep'!$A$7:$P$22,16))</f>
        <v/>
      </c>
      <c r="D31" s="203"/>
      <c r="E31" s="223" t="str">
        <f>UPPER(IF($D31="","",VLOOKUP($D31,'Girls Si Qual Draw Prep'!$A$7:$P$22,2)))</f>
        <v/>
      </c>
      <c r="F31" s="223" t="str">
        <f>IF($D31="","",VLOOKUP($D31,'Girls Si Qual Draw Prep'!$A$7:$P$22,3))</f>
        <v/>
      </c>
      <c r="G31" s="223"/>
      <c r="H31" s="223" t="str">
        <f>IF($D31="","",VLOOKUP($D31,'Girls Si Qual Draw Prep'!$A$7:$P$22,4))</f>
        <v/>
      </c>
      <c r="I31" s="236"/>
      <c r="J31" s="205"/>
      <c r="K31" s="205"/>
      <c r="L31" s="205"/>
      <c r="M31" s="232"/>
      <c r="N31" s="205"/>
      <c r="O31" s="230"/>
      <c r="P31" s="211"/>
      <c r="Q31" s="212"/>
      <c r="R31" s="213"/>
    </row>
    <row r="32" spans="1:18" s="50" customFormat="1" ht="9.6" customHeight="1">
      <c r="A32" s="215"/>
      <c r="B32" s="216"/>
      <c r="C32" s="216"/>
      <c r="D32" s="226"/>
      <c r="E32" s="217"/>
      <c r="F32" s="217"/>
      <c r="G32" s="218"/>
      <c r="H32" s="219" t="s">
        <v>15</v>
      </c>
      <c r="I32" s="220"/>
      <c r="J32" s="221" t="str">
        <f>UPPER(IF(OR(I32="a",I32="as"),E31,IF(OR(I32="b",I32="bs"),E33,)))</f>
        <v/>
      </c>
      <c r="K32" s="221"/>
      <c r="L32" s="205"/>
      <c r="M32" s="232"/>
      <c r="N32" s="230"/>
      <c r="O32" s="230"/>
      <c r="P32" s="211"/>
      <c r="Q32" s="212"/>
      <c r="R32" s="213"/>
    </row>
    <row r="33" spans="1:18" s="50" customFormat="1" ht="9.6" customHeight="1">
      <c r="A33" s="215">
        <v>14</v>
      </c>
      <c r="B33" s="202" t="str">
        <f>IF($D33="","",VLOOKUP($D33,'Girls Si Qual Draw Prep'!$A$7:$P$22,15))</f>
        <v/>
      </c>
      <c r="C33" s="202" t="str">
        <f>IF($D33="","",VLOOKUP($D33,'Girls Si Qual Draw Prep'!$A$7:$P$22,16))</f>
        <v/>
      </c>
      <c r="D33" s="203"/>
      <c r="E33" s="223" t="str">
        <f>UPPER(IF($D33="","",VLOOKUP($D33,'Girls Si Qual Draw Prep'!$A$7:$P$22,2)))</f>
        <v/>
      </c>
      <c r="F33" s="223" t="str">
        <f>IF($D33="","",VLOOKUP($D33,'Girls Si Qual Draw Prep'!$A$7:$P$22,3))</f>
        <v/>
      </c>
      <c r="G33" s="223"/>
      <c r="H33" s="223" t="str">
        <f>IF($D33="","",VLOOKUP($D33,'Girls Si Qual Draw Prep'!$A$7:$P$22,4))</f>
        <v/>
      </c>
      <c r="I33" s="224"/>
      <c r="J33" s="205"/>
      <c r="K33" s="225"/>
      <c r="L33" s="205"/>
      <c r="M33" s="232"/>
      <c r="N33" s="230"/>
      <c r="O33" s="230"/>
      <c r="P33" s="211"/>
      <c r="Q33" s="212"/>
      <c r="R33" s="213"/>
    </row>
    <row r="34" spans="1:18" s="50" customFormat="1" ht="9.6" customHeight="1">
      <c r="A34" s="215"/>
      <c r="B34" s="216"/>
      <c r="C34" s="216"/>
      <c r="D34" s="226"/>
      <c r="E34" s="217"/>
      <c r="F34" s="217"/>
      <c r="G34" s="218"/>
      <c r="H34" s="205"/>
      <c r="I34" s="227"/>
      <c r="J34" s="219" t="s">
        <v>15</v>
      </c>
      <c r="K34" s="228"/>
      <c r="L34" s="221" t="str">
        <f>UPPER(IF(OR(K34="a",K34="as"),J32,IF(OR(K34="b",K34="bs"),J36,)))</f>
        <v/>
      </c>
      <c r="M34" s="238"/>
      <c r="N34" s="230"/>
      <c r="O34" s="230"/>
      <c r="P34" s="211"/>
      <c r="Q34" s="212"/>
      <c r="R34" s="213"/>
    </row>
    <row r="35" spans="1:18" s="50" customFormat="1" ht="9.6" customHeight="1">
      <c r="A35" s="215">
        <v>15</v>
      </c>
      <c r="B35" s="202" t="str">
        <f>IF($D35="","",VLOOKUP($D35,'Girls Si Qual Draw Prep'!$A$7:$P$22,15))</f>
        <v/>
      </c>
      <c r="C35" s="202" t="str">
        <f>IF($D35="","",VLOOKUP($D35,'Girls Si Qual Draw Prep'!$A$7:$P$22,16))</f>
        <v/>
      </c>
      <c r="D35" s="203"/>
      <c r="E35" s="223" t="str">
        <f>UPPER(IF($D35="","",VLOOKUP($D35,'Girls Si Qual Draw Prep'!$A$7:$P$22,2)))</f>
        <v/>
      </c>
      <c r="F35" s="223" t="str">
        <f>IF($D35="","",VLOOKUP($D35,'Girls Si Qual Draw Prep'!$A$7:$P$22,3))</f>
        <v/>
      </c>
      <c r="G35" s="223"/>
      <c r="H35" s="223" t="str">
        <f>IF($D35="","",VLOOKUP($D35,'Girls Si Qual Draw Prep'!$A$7:$P$22,4))</f>
        <v/>
      </c>
      <c r="I35" s="206"/>
      <c r="J35" s="205"/>
      <c r="K35" s="231"/>
      <c r="L35" s="205"/>
      <c r="M35" s="230"/>
      <c r="N35" s="230"/>
      <c r="O35" s="230"/>
      <c r="P35" s="211"/>
      <c r="Q35" s="212"/>
      <c r="R35" s="213"/>
    </row>
    <row r="36" spans="1:18" s="50" customFormat="1" ht="9.6" customHeight="1">
      <c r="A36" s="215"/>
      <c r="B36" s="216"/>
      <c r="C36" s="216"/>
      <c r="D36" s="216"/>
      <c r="E36" s="217"/>
      <c r="F36" s="217"/>
      <c r="G36" s="218"/>
      <c r="H36" s="219" t="s">
        <v>15</v>
      </c>
      <c r="I36" s="220"/>
      <c r="J36" s="221" t="str">
        <f>UPPER(IF(OR(I36="a",I36="as"),E35,IF(OR(I36="b",I36="bs"),E37,)))</f>
        <v/>
      </c>
      <c r="K36" s="233"/>
      <c r="L36" s="205"/>
      <c r="M36" s="230"/>
      <c r="N36" s="230"/>
      <c r="O36" s="230"/>
      <c r="P36" s="211"/>
      <c r="Q36" s="212"/>
      <c r="R36" s="213"/>
    </row>
    <row r="37" spans="1:18" s="50" customFormat="1" ht="9.6" customHeight="1">
      <c r="A37" s="200">
        <v>16</v>
      </c>
      <c r="B37" s="202" t="str">
        <f>IF($D37="","",VLOOKUP($D37,'Girls Si Qual Draw Prep'!$A$7:$P$22,15))</f>
        <v/>
      </c>
      <c r="C37" s="202" t="str">
        <f>IF($D37="","",VLOOKUP($D37,'Girls Si Qual Draw Prep'!$A$7:$P$22,16))</f>
        <v/>
      </c>
      <c r="D37" s="203"/>
      <c r="E37" s="204" t="str">
        <f>UPPER(IF($D37="","",VLOOKUP($D37,'Girls Si Qual Draw Prep'!$A$7:$P$22,2)))</f>
        <v/>
      </c>
      <c r="F37" s="204" t="str">
        <f>IF($D37="","",VLOOKUP($D37,'Girls Si Qual Draw Prep'!$A$7:$P$22,3))</f>
        <v/>
      </c>
      <c r="G37" s="223"/>
      <c r="H37" s="204" t="str">
        <f>IF($D37="","",VLOOKUP($D37,'Girls Si Qual Draw Prep'!$A$7:$P$22,4))</f>
        <v/>
      </c>
      <c r="I37" s="234"/>
      <c r="J37" s="205"/>
      <c r="K37" s="205"/>
      <c r="L37" s="205"/>
      <c r="M37" s="230"/>
      <c r="N37" s="230"/>
      <c r="O37" s="230"/>
      <c r="P37" s="211"/>
      <c r="Q37" s="212"/>
      <c r="R37" s="213"/>
    </row>
    <row r="38" spans="1:18" s="50" customFormat="1" ht="9.6" customHeight="1">
      <c r="A38" s="242"/>
      <c r="B38" s="216"/>
      <c r="C38" s="216"/>
      <c r="D38" s="216"/>
      <c r="E38" s="235"/>
      <c r="F38" s="235"/>
      <c r="G38" s="239"/>
      <c r="H38" s="205"/>
      <c r="I38" s="227"/>
      <c r="J38" s="205"/>
      <c r="K38" s="205"/>
      <c r="L38" s="205"/>
      <c r="M38" s="230"/>
      <c r="N38" s="230"/>
      <c r="O38" s="230"/>
      <c r="P38" s="211"/>
      <c r="Q38" s="212"/>
      <c r="R38" s="213"/>
    </row>
    <row r="39" spans="1:18" s="50" customFormat="1" ht="9.6" customHeight="1">
      <c r="A39" s="243"/>
      <c r="B39" s="207"/>
      <c r="C39" s="207"/>
      <c r="D39" s="216"/>
      <c r="E39" s="207"/>
      <c r="F39" s="207"/>
      <c r="G39" s="207"/>
      <c r="H39" s="207"/>
      <c r="I39" s="216"/>
      <c r="J39" s="207"/>
      <c r="K39" s="207"/>
      <c r="L39" s="207"/>
      <c r="M39" s="244"/>
      <c r="N39" s="244"/>
      <c r="O39" s="244"/>
      <c r="P39" s="211"/>
      <c r="Q39" s="212"/>
      <c r="R39" s="213"/>
    </row>
    <row r="40" spans="1:18" s="50" customFormat="1" ht="9.6" customHeight="1">
      <c r="A40" s="242"/>
      <c r="B40" s="216"/>
      <c r="C40" s="216"/>
      <c r="D40" s="216"/>
      <c r="E40" s="207"/>
      <c r="F40" s="207"/>
      <c r="H40" s="245"/>
      <c r="I40" s="216"/>
      <c r="J40" s="207"/>
      <c r="K40" s="207"/>
      <c r="L40" s="207"/>
      <c r="M40" s="244"/>
      <c r="N40" s="244"/>
      <c r="O40" s="244"/>
      <c r="P40" s="211"/>
      <c r="Q40" s="212"/>
      <c r="R40" s="213"/>
    </row>
    <row r="41" spans="1:18" s="50" customFormat="1" ht="9.6" customHeight="1">
      <c r="A41" s="242"/>
      <c r="B41" s="207"/>
      <c r="C41" s="207"/>
      <c r="D41" s="216"/>
      <c r="E41" s="207"/>
      <c r="F41" s="207"/>
      <c r="G41" s="207"/>
      <c r="H41" s="207"/>
      <c r="I41" s="216"/>
      <c r="J41" s="207"/>
      <c r="K41" s="246"/>
      <c r="L41" s="207"/>
      <c r="M41" s="244"/>
      <c r="N41" s="244"/>
      <c r="O41" s="244"/>
      <c r="P41" s="211"/>
      <c r="Q41" s="212"/>
      <c r="R41" s="213"/>
    </row>
    <row r="42" spans="1:18" s="50" customFormat="1" ht="9.6" customHeight="1">
      <c r="A42" s="242"/>
      <c r="B42" s="216"/>
      <c r="C42" s="216"/>
      <c r="D42" s="216"/>
      <c r="E42" s="207"/>
      <c r="F42" s="207"/>
      <c r="H42" s="207"/>
      <c r="I42" s="216"/>
      <c r="J42" s="245"/>
      <c r="K42" s="216"/>
      <c r="L42" s="207"/>
      <c r="M42" s="244"/>
      <c r="N42" s="244"/>
      <c r="O42" s="244"/>
      <c r="P42" s="211"/>
      <c r="Q42" s="212"/>
      <c r="R42" s="213"/>
    </row>
    <row r="43" spans="1:18" s="50" customFormat="1" ht="9.6" customHeight="1">
      <c r="A43" s="242"/>
      <c r="B43" s="207"/>
      <c r="C43" s="207"/>
      <c r="D43" s="216"/>
      <c r="E43" s="207"/>
      <c r="F43" s="207"/>
      <c r="G43" s="207"/>
      <c r="H43" s="207"/>
      <c r="I43" s="216"/>
      <c r="J43" s="207"/>
      <c r="K43" s="207"/>
      <c r="L43" s="207"/>
      <c r="M43" s="244"/>
      <c r="N43" s="244"/>
      <c r="O43" s="244"/>
      <c r="P43" s="211"/>
      <c r="Q43" s="212"/>
      <c r="R43" s="247"/>
    </row>
    <row r="44" spans="1:18" s="50" customFormat="1" ht="9.6" customHeight="1">
      <c r="A44" s="242"/>
      <c r="B44" s="216"/>
      <c r="C44" s="216"/>
      <c r="D44" s="216"/>
      <c r="E44" s="207"/>
      <c r="F44" s="207"/>
      <c r="H44" s="245"/>
      <c r="I44" s="216"/>
      <c r="J44" s="207"/>
      <c r="K44" s="207"/>
      <c r="L44" s="207"/>
      <c r="M44" s="244"/>
      <c r="N44" s="244"/>
      <c r="O44" s="244"/>
      <c r="P44" s="211"/>
      <c r="Q44" s="212"/>
      <c r="R44" s="213"/>
    </row>
    <row r="45" spans="1:18" s="50" customFormat="1" ht="9.6" customHeight="1">
      <c r="A45" s="242"/>
      <c r="B45" s="207"/>
      <c r="C45" s="207"/>
      <c r="D45" s="216"/>
      <c r="E45" s="207"/>
      <c r="F45" s="207"/>
      <c r="G45" s="207"/>
      <c r="H45" s="207"/>
      <c r="I45" s="216"/>
      <c r="J45" s="207"/>
      <c r="K45" s="207"/>
      <c r="L45" s="207"/>
      <c r="M45" s="244"/>
      <c r="N45" s="244"/>
      <c r="O45" s="244"/>
      <c r="P45" s="211"/>
      <c r="Q45" s="212"/>
      <c r="R45" s="213"/>
    </row>
    <row r="46" spans="1:18" s="50" customFormat="1" ht="9.6" customHeight="1">
      <c r="A46" s="242"/>
      <c r="B46" s="216"/>
      <c r="C46" s="216"/>
      <c r="D46" s="216"/>
      <c r="E46" s="207"/>
      <c r="F46" s="207"/>
      <c r="H46" s="207"/>
      <c r="I46" s="216"/>
      <c r="J46" s="207"/>
      <c r="K46" s="207"/>
      <c r="L46" s="245"/>
      <c r="M46" s="216"/>
      <c r="N46" s="207"/>
      <c r="O46" s="244"/>
      <c r="P46" s="211"/>
      <c r="Q46" s="212"/>
      <c r="R46" s="213"/>
    </row>
    <row r="47" spans="1:18" s="50" customFormat="1" ht="9.6" customHeight="1">
      <c r="A47" s="242"/>
      <c r="B47" s="207"/>
      <c r="C47" s="207"/>
      <c r="D47" s="216"/>
      <c r="E47" s="207"/>
      <c r="F47" s="207"/>
      <c r="G47" s="207"/>
      <c r="H47" s="207"/>
      <c r="I47" s="216"/>
      <c r="J47" s="207"/>
      <c r="K47" s="207"/>
      <c r="L47" s="207"/>
      <c r="M47" s="244"/>
      <c r="N47" s="207"/>
      <c r="O47" s="244"/>
      <c r="P47" s="211"/>
      <c r="Q47" s="212"/>
      <c r="R47" s="213"/>
    </row>
    <row r="48" spans="1:18" s="50" customFormat="1" ht="9.6" customHeight="1">
      <c r="A48" s="242"/>
      <c r="B48" s="216"/>
      <c r="C48" s="216"/>
      <c r="D48" s="216"/>
      <c r="E48" s="207"/>
      <c r="F48" s="207"/>
      <c r="H48" s="245"/>
      <c r="I48" s="216"/>
      <c r="J48" s="207"/>
      <c r="K48" s="207"/>
      <c r="L48" s="207"/>
      <c r="M48" s="244"/>
      <c r="N48" s="244"/>
      <c r="O48" s="244"/>
      <c r="P48" s="211"/>
      <c r="Q48" s="212"/>
      <c r="R48" s="213"/>
    </row>
    <row r="49" spans="1:18" s="50" customFormat="1" ht="9.6" customHeight="1">
      <c r="A49" s="242"/>
      <c r="B49" s="207"/>
      <c r="C49" s="207"/>
      <c r="D49" s="216"/>
      <c r="E49" s="207"/>
      <c r="F49" s="207"/>
      <c r="G49" s="207"/>
      <c r="H49" s="207"/>
      <c r="I49" s="216"/>
      <c r="J49" s="207"/>
      <c r="K49" s="246"/>
      <c r="L49" s="207"/>
      <c r="M49" s="244"/>
      <c r="N49" s="244"/>
      <c r="O49" s="244"/>
      <c r="P49" s="211"/>
      <c r="Q49" s="212"/>
      <c r="R49" s="213"/>
    </row>
    <row r="50" spans="1:18" s="50" customFormat="1" ht="9.6" customHeight="1">
      <c r="A50" s="242"/>
      <c r="B50" s="216"/>
      <c r="C50" s="216"/>
      <c r="D50" s="216"/>
      <c r="E50" s="207"/>
      <c r="F50" s="207"/>
      <c r="H50" s="207"/>
      <c r="I50" s="216"/>
      <c r="J50" s="245"/>
      <c r="K50" s="216"/>
      <c r="L50" s="207"/>
      <c r="M50" s="244"/>
      <c r="N50" s="244"/>
      <c r="O50" s="244"/>
      <c r="P50" s="211"/>
      <c r="Q50" s="212"/>
      <c r="R50" s="213"/>
    </row>
    <row r="51" spans="1:18" s="50" customFormat="1" ht="9.6" customHeight="1">
      <c r="A51" s="242"/>
      <c r="B51" s="207"/>
      <c r="C51" s="207"/>
      <c r="D51" s="216"/>
      <c r="E51" s="207"/>
      <c r="F51" s="207"/>
      <c r="G51" s="207"/>
      <c r="H51" s="207"/>
      <c r="I51" s="216"/>
      <c r="J51" s="207"/>
      <c r="K51" s="207"/>
      <c r="L51" s="207"/>
      <c r="M51" s="244"/>
      <c r="N51" s="244"/>
      <c r="O51" s="244"/>
      <c r="P51" s="211"/>
      <c r="Q51" s="212"/>
      <c r="R51" s="213"/>
    </row>
    <row r="52" spans="1:18" s="50" customFormat="1" ht="9.6" customHeight="1">
      <c r="A52" s="242"/>
      <c r="B52" s="216"/>
      <c r="C52" s="216"/>
      <c r="D52" s="216"/>
      <c r="E52" s="207"/>
      <c r="F52" s="207"/>
      <c r="H52" s="245"/>
      <c r="I52" s="216"/>
      <c r="J52" s="207"/>
      <c r="K52" s="207"/>
      <c r="L52" s="207"/>
      <c r="M52" s="244"/>
      <c r="N52" s="244"/>
      <c r="O52" s="244"/>
      <c r="P52" s="211"/>
      <c r="Q52" s="212"/>
      <c r="R52" s="213"/>
    </row>
    <row r="53" spans="1:18" s="50" customFormat="1" ht="9.6" customHeight="1">
      <c r="A53" s="243"/>
      <c r="B53" s="207"/>
      <c r="C53" s="207"/>
      <c r="D53" s="216"/>
      <c r="E53" s="207"/>
      <c r="F53" s="207"/>
      <c r="G53" s="207"/>
      <c r="H53" s="207"/>
      <c r="I53" s="216"/>
      <c r="J53" s="207"/>
      <c r="K53" s="207"/>
      <c r="L53" s="207"/>
      <c r="M53" s="207"/>
      <c r="N53" s="208"/>
      <c r="O53" s="208"/>
      <c r="P53" s="211"/>
      <c r="Q53" s="212"/>
      <c r="R53" s="213"/>
    </row>
    <row r="54" spans="1:18" s="50" customFormat="1" ht="9.6" customHeight="1">
      <c r="A54" s="242"/>
      <c r="B54" s="216"/>
      <c r="C54" s="216"/>
      <c r="D54" s="216"/>
      <c r="E54" s="235"/>
      <c r="F54" s="235"/>
      <c r="G54" s="239"/>
      <c r="H54" s="205"/>
      <c r="I54" s="227"/>
      <c r="J54" s="205"/>
      <c r="K54" s="205"/>
      <c r="L54" s="205"/>
      <c r="M54" s="230"/>
      <c r="N54" s="230"/>
      <c r="O54" s="230"/>
      <c r="P54" s="211"/>
      <c r="Q54" s="212"/>
      <c r="R54" s="213"/>
    </row>
    <row r="55" spans="1:18" s="50" customFormat="1" ht="9.6" customHeight="1">
      <c r="A55" s="243"/>
      <c r="B55" s="207"/>
      <c r="C55" s="207"/>
      <c r="D55" s="216"/>
      <c r="E55" s="207"/>
      <c r="F55" s="207"/>
      <c r="G55" s="207"/>
      <c r="H55" s="207"/>
      <c r="I55" s="216"/>
      <c r="J55" s="207"/>
      <c r="K55" s="207"/>
      <c r="L55" s="207"/>
      <c r="M55" s="244"/>
      <c r="N55" s="244"/>
      <c r="O55" s="244"/>
      <c r="P55" s="211"/>
      <c r="Q55" s="212"/>
      <c r="R55" s="213"/>
    </row>
    <row r="56" spans="1:18" s="50" customFormat="1" ht="9.6" customHeight="1">
      <c r="A56" s="242"/>
      <c r="B56" s="216"/>
      <c r="C56" s="216"/>
      <c r="D56" s="216"/>
      <c r="E56" s="207"/>
      <c r="F56" s="207"/>
      <c r="H56" s="245"/>
      <c r="I56" s="216"/>
      <c r="J56" s="207"/>
      <c r="K56" s="207"/>
      <c r="L56" s="207"/>
      <c r="M56" s="244"/>
      <c r="N56" s="244"/>
      <c r="O56" s="244"/>
      <c r="P56" s="211"/>
      <c r="Q56" s="212"/>
      <c r="R56" s="213"/>
    </row>
    <row r="57" spans="1:18" s="50" customFormat="1" ht="9.6" customHeight="1">
      <c r="A57" s="242"/>
      <c r="B57" s="207"/>
      <c r="C57" s="207"/>
      <c r="D57" s="216"/>
      <c r="E57" s="207"/>
      <c r="F57" s="207"/>
      <c r="G57" s="207"/>
      <c r="H57" s="207"/>
      <c r="I57" s="216"/>
      <c r="J57" s="207"/>
      <c r="K57" s="246"/>
      <c r="L57" s="207"/>
      <c r="M57" s="244"/>
      <c r="N57" s="244"/>
      <c r="O57" s="244"/>
      <c r="P57" s="211"/>
      <c r="Q57" s="212"/>
      <c r="R57" s="213"/>
    </row>
    <row r="58" spans="1:18" s="50" customFormat="1" ht="9.6" customHeight="1">
      <c r="A58" s="242"/>
      <c r="B58" s="216"/>
      <c r="C58" s="216"/>
      <c r="D58" s="216"/>
      <c r="E58" s="207"/>
      <c r="F58" s="207"/>
      <c r="H58" s="207"/>
      <c r="I58" s="216"/>
      <c r="J58" s="245"/>
      <c r="K58" s="216"/>
      <c r="L58" s="207"/>
      <c r="M58" s="244"/>
      <c r="N58" s="244"/>
      <c r="O58" s="244"/>
      <c r="P58" s="211"/>
      <c r="Q58" s="212"/>
      <c r="R58" s="213"/>
    </row>
    <row r="59" spans="1:18" s="50" customFormat="1" ht="9.6" customHeight="1">
      <c r="A59" s="242"/>
      <c r="B59" s="207"/>
      <c r="C59" s="207"/>
      <c r="D59" s="216"/>
      <c r="E59" s="207"/>
      <c r="F59" s="207"/>
      <c r="G59" s="207"/>
      <c r="H59" s="207"/>
      <c r="I59" s="216"/>
      <c r="J59" s="207"/>
      <c r="K59" s="207"/>
      <c r="L59" s="207"/>
      <c r="M59" s="244"/>
      <c r="N59" s="244"/>
      <c r="O59" s="244"/>
      <c r="P59" s="211"/>
      <c r="Q59" s="212"/>
      <c r="R59" s="247"/>
    </row>
    <row r="60" spans="1:18" s="50" customFormat="1" ht="9.6" customHeight="1">
      <c r="A60" s="242"/>
      <c r="B60" s="216"/>
      <c r="C60" s="216"/>
      <c r="D60" s="216"/>
      <c r="E60" s="207"/>
      <c r="F60" s="207"/>
      <c r="H60" s="245"/>
      <c r="I60" s="216"/>
      <c r="J60" s="207"/>
      <c r="K60" s="207"/>
      <c r="L60" s="207"/>
      <c r="M60" s="244"/>
      <c r="N60" s="244"/>
      <c r="O60" s="244"/>
      <c r="P60" s="211"/>
      <c r="Q60" s="212"/>
      <c r="R60" s="213"/>
    </row>
    <row r="61" spans="1:18" s="50" customFormat="1" ht="9.6" customHeight="1">
      <c r="A61" s="242"/>
      <c r="B61" s="207"/>
      <c r="C61" s="207"/>
      <c r="D61" s="216"/>
      <c r="E61" s="207"/>
      <c r="F61" s="207"/>
      <c r="G61" s="207"/>
      <c r="H61" s="207"/>
      <c r="I61" s="216"/>
      <c r="J61" s="207"/>
      <c r="K61" s="207"/>
      <c r="L61" s="207"/>
      <c r="M61" s="244"/>
      <c r="N61" s="244"/>
      <c r="O61" s="244"/>
      <c r="P61" s="211"/>
      <c r="Q61" s="212"/>
      <c r="R61" s="213"/>
    </row>
    <row r="62" spans="1:18" s="50" customFormat="1" ht="9.6" customHeight="1">
      <c r="A62" s="242"/>
      <c r="B62" s="216"/>
      <c r="C62" s="216"/>
      <c r="D62" s="216"/>
      <c r="E62" s="207"/>
      <c r="F62" s="207"/>
      <c r="H62" s="207"/>
      <c r="I62" s="216"/>
      <c r="J62" s="207"/>
      <c r="K62" s="207"/>
      <c r="L62" s="245"/>
      <c r="M62" s="216"/>
      <c r="N62" s="207"/>
      <c r="O62" s="244"/>
      <c r="P62" s="211"/>
      <c r="Q62" s="212"/>
      <c r="R62" s="213"/>
    </row>
    <row r="63" spans="1:18" s="50" customFormat="1" ht="9.6" customHeight="1">
      <c r="A63" s="242"/>
      <c r="B63" s="207"/>
      <c r="C63" s="207"/>
      <c r="D63" s="216"/>
      <c r="E63" s="207"/>
      <c r="F63" s="207"/>
      <c r="G63" s="207"/>
      <c r="H63" s="207"/>
      <c r="I63" s="216"/>
      <c r="J63" s="207"/>
      <c r="K63" s="207"/>
      <c r="L63" s="207"/>
      <c r="M63" s="244"/>
      <c r="N63" s="207"/>
      <c r="O63" s="244"/>
      <c r="P63" s="211"/>
      <c r="Q63" s="212"/>
      <c r="R63" s="213"/>
    </row>
    <row r="64" spans="1:18" s="50" customFormat="1" ht="9.6" customHeight="1">
      <c r="A64" s="242"/>
      <c r="B64" s="216"/>
      <c r="C64" s="216"/>
      <c r="D64" s="216"/>
      <c r="E64" s="207"/>
      <c r="F64" s="207"/>
      <c r="H64" s="245"/>
      <c r="I64" s="216"/>
      <c r="J64" s="207"/>
      <c r="K64" s="207"/>
      <c r="L64" s="207"/>
      <c r="M64" s="244"/>
      <c r="N64" s="244"/>
      <c r="O64" s="244"/>
      <c r="P64" s="211"/>
      <c r="Q64" s="212"/>
      <c r="R64" s="213"/>
    </row>
    <row r="65" spans="1:18" s="50" customFormat="1" ht="9.6" customHeight="1">
      <c r="A65" s="242"/>
      <c r="B65" s="207"/>
      <c r="C65" s="207"/>
      <c r="D65" s="216"/>
      <c r="E65" s="207"/>
      <c r="F65" s="207"/>
      <c r="G65" s="207"/>
      <c r="H65" s="207"/>
      <c r="I65" s="216"/>
      <c r="J65" s="207"/>
      <c r="K65" s="246"/>
      <c r="L65" s="207"/>
      <c r="M65" s="244"/>
      <c r="N65" s="244"/>
      <c r="O65" s="244"/>
      <c r="P65" s="211"/>
      <c r="Q65" s="212"/>
      <c r="R65" s="213"/>
    </row>
    <row r="66" spans="1:18" s="50" customFormat="1" ht="9.6" customHeight="1">
      <c r="A66" s="242"/>
      <c r="B66" s="216"/>
      <c r="C66" s="216"/>
      <c r="D66" s="216"/>
      <c r="E66" s="207"/>
      <c r="F66" s="207"/>
      <c r="H66" s="207"/>
      <c r="I66" s="216"/>
      <c r="J66" s="245"/>
      <c r="K66" s="216"/>
      <c r="L66" s="207"/>
      <c r="M66" s="244"/>
      <c r="N66" s="244"/>
      <c r="O66" s="244"/>
      <c r="P66" s="211"/>
      <c r="Q66" s="212"/>
      <c r="R66" s="213"/>
    </row>
    <row r="67" spans="1:18" s="50" customFormat="1" ht="9.6" customHeight="1">
      <c r="A67" s="242"/>
      <c r="B67" s="207"/>
      <c r="C67" s="207"/>
      <c r="D67" s="216"/>
      <c r="E67" s="207"/>
      <c r="F67" s="207"/>
      <c r="G67" s="207"/>
      <c r="H67" s="207"/>
      <c r="I67" s="216"/>
      <c r="J67" s="207"/>
      <c r="K67" s="207"/>
      <c r="L67" s="207"/>
      <c r="M67" s="244"/>
      <c r="N67" s="244"/>
      <c r="O67" s="244"/>
      <c r="P67" s="211"/>
      <c r="Q67" s="212"/>
      <c r="R67" s="213"/>
    </row>
    <row r="68" spans="1:18" s="50" customFormat="1" ht="9.6" customHeight="1">
      <c r="A68" s="242"/>
      <c r="B68" s="216"/>
      <c r="C68" s="216"/>
      <c r="D68" s="216"/>
      <c r="E68" s="207"/>
      <c r="F68" s="207"/>
      <c r="H68" s="245"/>
      <c r="I68" s="216"/>
      <c r="J68" s="207"/>
      <c r="K68" s="207"/>
      <c r="L68" s="207"/>
      <c r="M68" s="244"/>
      <c r="N68" s="244"/>
      <c r="O68" s="244"/>
      <c r="P68" s="211"/>
      <c r="Q68" s="212"/>
      <c r="R68" s="213"/>
    </row>
    <row r="69" spans="1:18" s="50" customFormat="1" ht="9.6" customHeight="1">
      <c r="A69" s="243"/>
      <c r="B69" s="207"/>
      <c r="C69" s="207"/>
      <c r="D69" s="216"/>
      <c r="E69" s="207"/>
      <c r="F69" s="207"/>
      <c r="G69" s="207"/>
      <c r="H69" s="207"/>
      <c r="I69" s="216"/>
      <c r="J69" s="207"/>
      <c r="K69" s="207"/>
      <c r="L69" s="207"/>
      <c r="M69" s="207"/>
      <c r="N69" s="208"/>
      <c r="O69" s="208"/>
      <c r="P69" s="211"/>
      <c r="Q69" s="212"/>
      <c r="R69" s="213"/>
    </row>
    <row r="70" spans="1:18" s="2" customFormat="1" ht="6.75" customHeight="1">
      <c r="A70" s="248"/>
      <c r="B70" s="248"/>
      <c r="C70" s="248"/>
      <c r="D70" s="248"/>
      <c r="E70" s="249"/>
      <c r="F70" s="249"/>
      <c r="G70" s="249"/>
      <c r="H70" s="249"/>
      <c r="I70" s="250"/>
      <c r="J70" s="251"/>
      <c r="K70" s="252"/>
      <c r="L70" s="251"/>
      <c r="M70" s="252"/>
      <c r="N70" s="251"/>
      <c r="O70" s="252"/>
      <c r="P70" s="251"/>
      <c r="Q70" s="252"/>
      <c r="R70" s="253"/>
    </row>
    <row r="71" spans="1:18" s="19" customFormat="1" ht="10.5" customHeight="1">
      <c r="A71" s="254" t="s">
        <v>61</v>
      </c>
      <c r="B71" s="255"/>
      <c r="C71" s="256"/>
      <c r="D71" s="257" t="s">
        <v>62</v>
      </c>
      <c r="E71" s="258" t="s">
        <v>63</v>
      </c>
      <c r="F71" s="257"/>
      <c r="G71" s="259"/>
      <c r="H71" s="260"/>
      <c r="I71" s="257" t="s">
        <v>62</v>
      </c>
      <c r="J71" s="258" t="s">
        <v>64</v>
      </c>
      <c r="K71" s="261"/>
      <c r="L71" s="258" t="s">
        <v>65</v>
      </c>
      <c r="M71" s="262"/>
      <c r="N71" s="263" t="s">
        <v>66</v>
      </c>
      <c r="O71" s="263"/>
      <c r="P71" s="264"/>
      <c r="Q71" s="265"/>
    </row>
    <row r="72" spans="1:18" s="19" customFormat="1" ht="9" customHeight="1">
      <c r="A72" s="267" t="s">
        <v>67</v>
      </c>
      <c r="B72" s="266"/>
      <c r="C72" s="268"/>
      <c r="D72" s="269">
        <v>1</v>
      </c>
      <c r="E72" s="80">
        <f>IF(D72&gt;$Q$79,,UPPER(VLOOKUP(D72,'Girls Si Qual Draw Prep'!$A$7:$R$134,2)))</f>
        <v>0</v>
      </c>
      <c r="F72" s="270"/>
      <c r="G72" s="80"/>
      <c r="H72" s="79"/>
      <c r="I72" s="271" t="s">
        <v>68</v>
      </c>
      <c r="J72" s="266"/>
      <c r="K72" s="272"/>
      <c r="L72" s="266"/>
      <c r="M72" s="273"/>
      <c r="N72" s="275" t="s">
        <v>69</v>
      </c>
      <c r="O72" s="276"/>
      <c r="P72" s="276"/>
      <c r="Q72" s="277"/>
    </row>
    <row r="73" spans="1:18" s="19" customFormat="1" ht="9" customHeight="1">
      <c r="A73" s="267" t="s">
        <v>70</v>
      </c>
      <c r="B73" s="266"/>
      <c r="C73" s="268"/>
      <c r="D73" s="269">
        <v>2</v>
      </c>
      <c r="E73" s="80">
        <f>IF(D73&gt;$Q$79,,UPPER(VLOOKUP(D73,'Girls Si Qual Draw Prep'!$A$7:$R$134,2)))</f>
        <v>0</v>
      </c>
      <c r="F73" s="270"/>
      <c r="G73" s="80"/>
      <c r="H73" s="79"/>
      <c r="I73" s="271" t="s">
        <v>71</v>
      </c>
      <c r="J73" s="266"/>
      <c r="K73" s="272"/>
      <c r="L73" s="266"/>
      <c r="M73" s="273"/>
      <c r="N73" s="278"/>
      <c r="O73" s="279"/>
      <c r="P73" s="280"/>
      <c r="Q73" s="281"/>
    </row>
    <row r="74" spans="1:18" s="19" customFormat="1" ht="9" customHeight="1">
      <c r="A74" s="282" t="s">
        <v>72</v>
      </c>
      <c r="B74" s="280"/>
      <c r="C74" s="283"/>
      <c r="D74" s="269">
        <v>3</v>
      </c>
      <c r="E74" s="80">
        <f>IF(D74&gt;$Q$79,,UPPER(VLOOKUP(D74,'Girls Si Qual Draw Prep'!$A$7:$R$134,2)))</f>
        <v>0</v>
      </c>
      <c r="F74" s="270"/>
      <c r="G74" s="80"/>
      <c r="H74" s="79"/>
      <c r="I74" s="271" t="s">
        <v>73</v>
      </c>
      <c r="J74" s="266"/>
      <c r="K74" s="272"/>
      <c r="L74" s="266"/>
      <c r="M74" s="273"/>
      <c r="N74" s="275" t="s">
        <v>74</v>
      </c>
      <c r="O74" s="276"/>
      <c r="P74" s="276"/>
      <c r="Q74" s="277"/>
    </row>
    <row r="75" spans="1:18" s="19" customFormat="1" ht="9" customHeight="1">
      <c r="A75" s="284"/>
      <c r="B75" s="188"/>
      <c r="C75" s="285"/>
      <c r="D75" s="269">
        <v>4</v>
      </c>
      <c r="E75" s="80">
        <f>IF(D75&gt;$Q$79,,UPPER(VLOOKUP(D75,'Girls Si Qual Draw Prep'!$A$7:$R$134,2)))</f>
        <v>0</v>
      </c>
      <c r="F75" s="270"/>
      <c r="G75" s="80"/>
      <c r="H75" s="79"/>
      <c r="I75" s="271" t="s">
        <v>75</v>
      </c>
      <c r="J75" s="266"/>
      <c r="K75" s="272"/>
      <c r="L75" s="266"/>
      <c r="M75" s="273"/>
      <c r="N75" s="266"/>
      <c r="O75" s="272"/>
      <c r="P75" s="266"/>
      <c r="Q75" s="273"/>
    </row>
    <row r="76" spans="1:18" s="19" customFormat="1" ht="9" customHeight="1">
      <c r="A76" s="286" t="s">
        <v>76</v>
      </c>
      <c r="B76" s="287"/>
      <c r="C76" s="288"/>
      <c r="D76" s="269"/>
      <c r="E76" s="80"/>
      <c r="F76" s="270"/>
      <c r="G76" s="80"/>
      <c r="H76" s="79"/>
      <c r="I76" s="271" t="s">
        <v>77</v>
      </c>
      <c r="J76" s="266"/>
      <c r="K76" s="272"/>
      <c r="L76" s="266"/>
      <c r="M76" s="273"/>
      <c r="N76" s="280"/>
      <c r="O76" s="279"/>
      <c r="P76" s="280"/>
      <c r="Q76" s="281"/>
    </row>
    <row r="77" spans="1:18" s="19" customFormat="1" ht="9" customHeight="1">
      <c r="A77" s="267" t="s">
        <v>67</v>
      </c>
      <c r="B77" s="266"/>
      <c r="C77" s="268"/>
      <c r="D77" s="269"/>
      <c r="E77" s="80"/>
      <c r="F77" s="270"/>
      <c r="G77" s="80"/>
      <c r="H77" s="79"/>
      <c r="I77" s="271" t="s">
        <v>78</v>
      </c>
      <c r="J77" s="266"/>
      <c r="K77" s="272"/>
      <c r="L77" s="266"/>
      <c r="M77" s="273"/>
      <c r="N77" s="275" t="s">
        <v>24</v>
      </c>
      <c r="O77" s="276"/>
      <c r="P77" s="276"/>
      <c r="Q77" s="277"/>
    </row>
    <row r="78" spans="1:18" s="19" customFormat="1" ht="9" customHeight="1">
      <c r="A78" s="267" t="s">
        <v>79</v>
      </c>
      <c r="B78" s="266"/>
      <c r="C78" s="289"/>
      <c r="D78" s="269"/>
      <c r="E78" s="80"/>
      <c r="F78" s="270"/>
      <c r="G78" s="80"/>
      <c r="H78" s="79"/>
      <c r="I78" s="271" t="s">
        <v>80</v>
      </c>
      <c r="J78" s="266"/>
      <c r="K78" s="272"/>
      <c r="L78" s="266"/>
      <c r="M78" s="273"/>
      <c r="N78" s="266"/>
      <c r="O78" s="272"/>
      <c r="P78" s="266"/>
      <c r="Q78" s="273"/>
    </row>
    <row r="79" spans="1:18" s="19" customFormat="1" ht="9" customHeight="1">
      <c r="A79" s="282" t="s">
        <v>81</v>
      </c>
      <c r="B79" s="280"/>
      <c r="C79" s="290"/>
      <c r="D79" s="291"/>
      <c r="E79" s="292"/>
      <c r="F79" s="293"/>
      <c r="G79" s="292"/>
      <c r="H79" s="294"/>
      <c r="I79" s="295" t="s">
        <v>82</v>
      </c>
      <c r="J79" s="280"/>
      <c r="K79" s="279"/>
      <c r="L79" s="280"/>
      <c r="M79" s="281"/>
      <c r="N79" s="280">
        <f>Q4</f>
        <v>0</v>
      </c>
      <c r="O79" s="279"/>
      <c r="P79" s="280"/>
      <c r="Q79" s="296">
        <f>MIN(4,'Girls Si Qual Draw Prep'!R5)</f>
        <v>0</v>
      </c>
    </row>
  </sheetData>
  <mergeCells count="1">
    <mergeCell ref="A4:C4"/>
  </mergeCells>
  <phoneticPr fontId="78" type="noConversion"/>
  <conditionalFormatting sqref="F67:H67 F51:H51 F53:H53 F39:H39 F41:H41 F43:H43 F45:H45 F47:H47 G23 G25 G27 G29 G31 G33 G35 G37 F49:H49 F69:H69 F55:H55 F57:H57 F59:H59 F61:H61 F63:H63 F65:H65 G7 G9 G11 G13 G15 G17 G19 G21">
    <cfRule type="expression" dxfId="197" priority="1" stopIfTrue="1">
      <formula>AND($D7&lt;9,$C7&gt;0)</formula>
    </cfRule>
  </conditionalFormatting>
  <conditionalFormatting sqref="H40 H60 J50 H24 H48 H32 J58 H68 H36 H56 J66 H64 J10 L46 H28 L14 J18 J26 J34 L30 L62 H44 J42 H52 H8 H16 H20 H12">
    <cfRule type="expression" dxfId="196" priority="2" stopIfTrue="1">
      <formula>AND($N$1="CU",H8="Umpire")</formula>
    </cfRule>
    <cfRule type="expression" dxfId="195" priority="3" stopIfTrue="1">
      <formula>AND($N$1="CU",H8&lt;&gt;"Umpire",I8&lt;&gt;"")</formula>
    </cfRule>
    <cfRule type="expression" dxfId="194" priority="4" stopIfTrue="1">
      <formula>AND($N$1="CU",H8&lt;&gt;"Umpire")</formula>
    </cfRule>
  </conditionalFormatting>
  <conditionalFormatting sqref="D53 D47 D45 D43 D41 D39 D69 D67 D49 D65 D63 D61 D59 D57 D55 D51">
    <cfRule type="expression" dxfId="193" priority="5" stopIfTrue="1">
      <formula>AND($D39&lt;9,$C39&gt;0)</formula>
    </cfRule>
  </conditionalFormatting>
  <conditionalFormatting sqref="E55 E57 E59 E61 E63 E65 E67 E69 E39 E41 E43 E45 E47 E49 E51 E53">
    <cfRule type="cellIs" dxfId="192" priority="6" stopIfTrue="1" operator="equal">
      <formula>"Bye"</formula>
    </cfRule>
    <cfRule type="expression" dxfId="191" priority="7" stopIfTrue="1">
      <formula>AND($D39&lt;9,$C39&gt;0)</formula>
    </cfRule>
  </conditionalFormatting>
  <conditionalFormatting sqref="L10 L18 L26 L34 N30 N62 L58 L66 N14 N46 L42 L50 J8 J12 J16 J20 J24 J28 J32 J36 J56 J60 J64 J68 J40 J44 J48 J52">
    <cfRule type="expression" dxfId="190" priority="8" stopIfTrue="1">
      <formula>I8="as"</formula>
    </cfRule>
    <cfRule type="expression" dxfId="189" priority="9" stopIfTrue="1">
      <formula>I8="bs"</formula>
    </cfRule>
  </conditionalFormatting>
  <conditionalFormatting sqref="B7 B9 B11 B13 B15 B17 B19 B21 B23 B25 B27 B29 B31 B33 B35 B37 B55 B57 B59 B61 B63 B65 B67 B69 B39 B41 B43 B45 B47 B49 B51 B53">
    <cfRule type="cellIs" dxfId="188" priority="10" stopIfTrue="1" operator="equal">
      <formula>"QA"</formula>
    </cfRule>
    <cfRule type="cellIs" dxfId="187" priority="11" stopIfTrue="1" operator="equal">
      <formula>"DA"</formula>
    </cfRule>
  </conditionalFormatting>
  <conditionalFormatting sqref="I8 I12 I16 I20 I24 I28 I32 I36 M30 M14 K10 K34 Q79 K18 K26">
    <cfRule type="expression" dxfId="186" priority="12" stopIfTrue="1">
      <formula>$N$1="CU"</formula>
    </cfRule>
  </conditionalFormatting>
  <conditionalFormatting sqref="E35 E37 E25 E33 E31 E29 E27 E23 E19 E21 E9 E17 E15 E13 E11 E7">
    <cfRule type="cellIs" dxfId="185" priority="13" stopIfTrue="1" operator="equal">
      <formula>"Bye"</formula>
    </cfRule>
  </conditionalFormatting>
  <conditionalFormatting sqref="D7 D9 D11 D13 D15 D17 D19 D21 D23 D25 D27 D29 D31 D33 D35 D37">
    <cfRule type="expression" dxfId="184" priority="14" stopIfTrue="1">
      <formula>$D7&lt;5</formula>
    </cfRule>
  </conditionalFormatting>
  <dataValidations count="1">
    <dataValidation type="list" allowBlank="1" showInputMessage="1" sqref="H40 H56 H44 H36 H52 H60 H48 H24 H68 H28 H64 H32 H20 H8 H12 H16 J66 J58 L30 L62 J34 J26 J18 J10 L14 J50 J42 L46">
      <formula1>$T$7:$T$16</formula1>
    </dataValidation>
  </dataValidations>
  <printOptions horizontalCentered="1"/>
  <pageMargins left="0.35" right="0.35" top="0.39" bottom="0.39" header="0" footer="0"/>
  <pageSetup paperSize="9" orientation="portrait" horizontalDpi="360" verticalDpi="200"/>
  <headerFooter alignWithMargins="0"/>
  <drawing r:id="rId1"/>
  <legacyDrawing r:id="rId2"/>
</worksheet>
</file>

<file path=xl/worksheets/sheet26.xml><?xml version="1.0" encoding="utf-8"?>
<worksheet xmlns="http://schemas.openxmlformats.org/spreadsheetml/2006/main" xmlns:r="http://schemas.openxmlformats.org/officeDocument/2006/relationships">
  <sheetPr codeName="Sheet135">
    <pageSetUpPr fitToPage="1"/>
  </sheetPr>
  <dimension ref="A1:T79"/>
  <sheetViews>
    <sheetView showGridLines="0" showZeros="0" workbookViewId="0">
      <selection activeCell="A4" sqref="A4:C4"/>
    </sheetView>
  </sheetViews>
  <sheetFormatPr defaultRowHeight="12.75"/>
  <cols>
    <col min="1" max="2" width="3.28515625" customWidth="1"/>
    <col min="3" max="3" width="4.7109375" customWidth="1"/>
    <col min="4" max="4" width="4.28515625" customWidth="1"/>
    <col min="5" max="5" width="12.7109375" customWidth="1"/>
    <col min="6" max="6" width="2.7109375" customWidth="1"/>
    <col min="7" max="7" width="7.7109375" customWidth="1"/>
    <col min="8" max="8" width="5.85546875" customWidth="1"/>
    <col min="9" max="9" width="1.7109375" style="172" customWidth="1"/>
    <col min="10" max="10" width="10.7109375" customWidth="1"/>
    <col min="11" max="11" width="1.7109375" style="172" customWidth="1"/>
    <col min="12" max="12" width="10.7109375" customWidth="1"/>
    <col min="13" max="13" width="1.7109375" style="173" customWidth="1"/>
    <col min="14" max="14" width="10.7109375" customWidth="1"/>
    <col min="15" max="15" width="1.7109375" style="172" customWidth="1"/>
    <col min="16" max="16" width="10.7109375" customWidth="1"/>
    <col min="17" max="17" width="1.7109375" style="173" customWidth="1"/>
    <col min="18" max="18" width="0" hidden="1" customWidth="1"/>
    <col min="19" max="19" width="8.7109375" customWidth="1"/>
    <col min="20" max="20" width="9.140625" hidden="1" customWidth="1"/>
  </cols>
  <sheetData>
    <row r="1" spans="1:20" s="174" customFormat="1" ht="21.75" customHeight="1">
      <c r="A1" s="82">
        <f>'Week SetUp'!$A$6</f>
        <v>0</v>
      </c>
      <c r="B1" s="82"/>
      <c r="C1" s="177"/>
      <c r="D1" s="177"/>
      <c r="E1" s="177"/>
      <c r="F1" s="177"/>
      <c r="G1" s="177"/>
      <c r="H1" s="177"/>
      <c r="I1" s="178"/>
      <c r="J1" s="146" t="s">
        <v>231</v>
      </c>
      <c r="K1" s="146"/>
      <c r="L1" s="83"/>
      <c r="M1" s="178"/>
      <c r="N1" s="178" t="s">
        <v>378</v>
      </c>
      <c r="O1" s="178"/>
      <c r="P1" s="177"/>
      <c r="Q1" s="178"/>
    </row>
    <row r="2" spans="1:20" s="103" customFormat="1">
      <c r="A2" s="85" t="str">
        <f>'Week SetUp'!$A$8</f>
        <v>ITF Junior Circuit</v>
      </c>
      <c r="B2" s="85"/>
      <c r="C2" s="85"/>
      <c r="D2" s="85"/>
      <c r="E2" s="85"/>
      <c r="F2" s="179"/>
      <c r="G2" s="108"/>
      <c r="H2" s="108"/>
      <c r="I2" s="180"/>
      <c r="J2" s="146" t="s">
        <v>239</v>
      </c>
      <c r="K2" s="146"/>
      <c r="L2" s="146"/>
      <c r="M2" s="180"/>
      <c r="N2" s="108"/>
      <c r="O2" s="180"/>
      <c r="P2" s="108"/>
      <c r="Q2" s="180"/>
    </row>
    <row r="3" spans="1:20" s="20" customFormat="1" ht="11.25" customHeight="1">
      <c r="A3" s="63" t="s">
        <v>12</v>
      </c>
      <c r="B3" s="63"/>
      <c r="C3" s="63"/>
      <c r="D3" s="63"/>
      <c r="E3" s="63"/>
      <c r="F3" s="63" t="s">
        <v>6</v>
      </c>
      <c r="G3" s="63"/>
      <c r="H3" s="63"/>
      <c r="I3" s="182"/>
      <c r="J3" s="63" t="s">
        <v>7</v>
      </c>
      <c r="K3" s="182"/>
      <c r="L3" s="63" t="s">
        <v>18</v>
      </c>
      <c r="M3" s="182"/>
      <c r="N3" s="63"/>
      <c r="O3" s="182"/>
      <c r="P3" s="63"/>
      <c r="Q3" s="64" t="s">
        <v>8</v>
      </c>
    </row>
    <row r="4" spans="1:20" s="39" customFormat="1" ht="11.25" customHeight="1" thickBot="1">
      <c r="A4" s="711">
        <f>'Week SetUp'!$A$10</f>
        <v>0</v>
      </c>
      <c r="B4" s="711"/>
      <c r="C4" s="711"/>
      <c r="D4" s="184"/>
      <c r="E4" s="184"/>
      <c r="F4" s="184">
        <f>'Week SetUp'!$C$10</f>
        <v>0</v>
      </c>
      <c r="G4" s="92"/>
      <c r="H4" s="184"/>
      <c r="I4" s="185"/>
      <c r="J4" s="186">
        <f>'Week SetUp'!$D$10</f>
        <v>0</v>
      </c>
      <c r="K4" s="185"/>
      <c r="L4" s="187">
        <f>'Week SetUp'!$A$12</f>
        <v>0</v>
      </c>
      <c r="M4" s="185"/>
      <c r="N4" s="184"/>
      <c r="O4" s="185"/>
      <c r="P4" s="184"/>
      <c r="Q4" s="76">
        <f>'Week SetUp'!$E$10</f>
        <v>0</v>
      </c>
    </row>
    <row r="5" spans="1:20" s="20" customFormat="1" ht="9.75">
      <c r="A5" s="188"/>
      <c r="B5" s="189" t="s">
        <v>52</v>
      </c>
      <c r="C5" s="189" t="s">
        <v>53</v>
      </c>
      <c r="D5" s="189" t="s">
        <v>54</v>
      </c>
      <c r="E5" s="190" t="s">
        <v>55</v>
      </c>
      <c r="F5" s="190" t="s">
        <v>14</v>
      </c>
      <c r="G5" s="190"/>
      <c r="H5" s="190" t="s">
        <v>56</v>
      </c>
      <c r="I5" s="190"/>
      <c r="J5" s="189" t="s">
        <v>57</v>
      </c>
      <c r="K5" s="191"/>
      <c r="L5" s="189" t="s">
        <v>87</v>
      </c>
      <c r="M5" s="191"/>
      <c r="N5" s="189" t="s">
        <v>237</v>
      </c>
      <c r="O5" s="191"/>
      <c r="P5" s="189" t="s">
        <v>238</v>
      </c>
      <c r="Q5" s="192"/>
    </row>
    <row r="6" spans="1:20" s="20" customFormat="1" ht="3.75" customHeight="1" thickBot="1">
      <c r="A6" s="193"/>
      <c r="B6" s="194"/>
      <c r="C6" s="91"/>
      <c r="D6" s="194"/>
      <c r="E6" s="195"/>
      <c r="F6" s="195"/>
      <c r="G6" s="196"/>
      <c r="H6" s="195"/>
      <c r="I6" s="197"/>
      <c r="J6" s="194"/>
      <c r="K6" s="197"/>
      <c r="L6" s="194"/>
      <c r="M6" s="197"/>
      <c r="N6" s="194"/>
      <c r="O6" s="197"/>
      <c r="P6" s="194"/>
      <c r="Q6" s="198"/>
    </row>
    <row r="7" spans="1:20" s="50" customFormat="1" ht="10.5" customHeight="1">
      <c r="A7" s="200">
        <v>1</v>
      </c>
      <c r="B7" s="202" t="str">
        <f>IF($D7="","",VLOOKUP($D7,'Girls Si Qual Draw Prep'!$A$7:$P$30,15))</f>
        <v/>
      </c>
      <c r="C7" s="202" t="str">
        <f>IF($D7="","",VLOOKUP($D7,'Girls Si Qual Draw Prep'!$A$7:$P$30,16))</f>
        <v/>
      </c>
      <c r="D7" s="203"/>
      <c r="E7" s="204" t="str">
        <f>UPPER(IF($D7="","",VLOOKUP($D7,'Girls Si Qual Draw Prep'!$A$7:$P$30,2)))</f>
        <v/>
      </c>
      <c r="F7" s="204" t="str">
        <f>IF($D7="","",VLOOKUP($D7,'Girls Si Qual Draw Prep'!$A$7:$P$30,3))</f>
        <v/>
      </c>
      <c r="G7" s="204"/>
      <c r="H7" s="204" t="str">
        <f>IF($D7="","",VLOOKUP($D7,'Girls Si Qual Draw Prep'!$A$7:$P$30,4))</f>
        <v/>
      </c>
      <c r="I7" s="206"/>
      <c r="J7" s="205"/>
      <c r="K7" s="205"/>
      <c r="L7" s="205"/>
      <c r="M7" s="205"/>
      <c r="N7" s="208"/>
      <c r="O7" s="210"/>
      <c r="P7" s="211"/>
      <c r="Q7" s="212"/>
      <c r="R7" s="213"/>
      <c r="T7" s="214" t="e">
        <f>#REF!</f>
        <v>#REF!</v>
      </c>
    </row>
    <row r="8" spans="1:20" s="50" customFormat="1" ht="9.6" customHeight="1">
      <c r="A8" s="215"/>
      <c r="B8" s="216"/>
      <c r="C8" s="216"/>
      <c r="D8" s="216"/>
      <c r="E8" s="217"/>
      <c r="F8" s="217"/>
      <c r="G8" s="218"/>
      <c r="H8" s="219"/>
      <c r="I8" s="220" t="s">
        <v>240</v>
      </c>
      <c r="J8" s="221" t="str">
        <f>UPPER(IF(OR(I8="a",I8="as"),E7,IF(OR(I8="b",I8="bs"),E9,)))</f>
        <v/>
      </c>
      <c r="K8" s="221"/>
      <c r="L8" s="205"/>
      <c r="M8" s="205"/>
      <c r="N8" s="208"/>
      <c r="O8" s="210"/>
      <c r="P8" s="211"/>
      <c r="Q8" s="212"/>
      <c r="R8" s="213"/>
      <c r="T8" s="222" t="e">
        <f>#REF!</f>
        <v>#REF!</v>
      </c>
    </row>
    <row r="9" spans="1:20" s="50" customFormat="1" ht="9.6" customHeight="1">
      <c r="A9" s="215">
        <v>2</v>
      </c>
      <c r="B9" s="202" t="str">
        <f>IF($D9="","",VLOOKUP($D9,'Girls Si Qual Draw Prep'!$A$7:$P$30,15))</f>
        <v/>
      </c>
      <c r="C9" s="202" t="str">
        <f>IF($D9="","",VLOOKUP($D9,'Girls Si Qual Draw Prep'!$A$7:$P$30,16))</f>
        <v/>
      </c>
      <c r="D9" s="203"/>
      <c r="E9" s="223" t="s">
        <v>241</v>
      </c>
      <c r="F9" s="223" t="str">
        <f>IF($D9="","",VLOOKUP($D9,'Girls Si Qual Draw Prep'!$A$7:$P$30,3))</f>
        <v/>
      </c>
      <c r="G9" s="223"/>
      <c r="H9" s="223" t="str">
        <f>IF($D9="","",VLOOKUP($D9,'Girls Si Qual Draw Prep'!$A$7:$P$30,4))</f>
        <v/>
      </c>
      <c r="I9" s="224"/>
      <c r="J9" s="205"/>
      <c r="K9" s="225"/>
      <c r="L9" s="205"/>
      <c r="M9" s="205"/>
      <c r="N9" s="208"/>
      <c r="O9" s="210"/>
      <c r="P9" s="211"/>
      <c r="Q9" s="212"/>
      <c r="R9" s="213"/>
      <c r="T9" s="222" t="e">
        <f>#REF!</f>
        <v>#REF!</v>
      </c>
    </row>
    <row r="10" spans="1:20" s="50" customFormat="1" ht="9.6" customHeight="1">
      <c r="A10" s="215"/>
      <c r="B10" s="216"/>
      <c r="C10" s="216"/>
      <c r="D10" s="226"/>
      <c r="E10" s="217"/>
      <c r="F10" s="217"/>
      <c r="G10" s="218"/>
      <c r="H10" s="217"/>
      <c r="I10" s="227"/>
      <c r="J10" s="219" t="s">
        <v>15</v>
      </c>
      <c r="K10" s="228"/>
      <c r="L10" s="221" t="str">
        <f>UPPER(IF(OR(K10="a",K10="as"),J8,IF(OR(K10="b",K10="bs"),J12,)))</f>
        <v/>
      </c>
      <c r="M10" s="229"/>
      <c r="N10" s="230"/>
      <c r="O10" s="230"/>
      <c r="P10" s="211"/>
      <c r="Q10" s="212"/>
      <c r="R10" s="213"/>
      <c r="T10" s="222" t="e">
        <f>#REF!</f>
        <v>#REF!</v>
      </c>
    </row>
    <row r="11" spans="1:20" s="50" customFormat="1" ht="9.6" customHeight="1">
      <c r="A11" s="215">
        <v>3</v>
      </c>
      <c r="B11" s="202" t="str">
        <f>IF($D11="","",VLOOKUP($D11,'Girls Si Qual Draw Prep'!$A$7:$P$30,15))</f>
        <v/>
      </c>
      <c r="C11" s="202" t="str">
        <f>IF($D11="","",VLOOKUP($D11,'Girls Si Qual Draw Prep'!$A$7:$P$30,16))</f>
        <v/>
      </c>
      <c r="D11" s="203"/>
      <c r="E11" s="223" t="str">
        <f>UPPER(IF($D11="","",VLOOKUP($D11,'Girls Si Qual Draw Prep'!$A$7:$P$30,2)))</f>
        <v/>
      </c>
      <c r="F11" s="223" t="str">
        <f>IF($D11="","",VLOOKUP($D11,'Girls Si Qual Draw Prep'!$A$7:$P$30,3))</f>
        <v/>
      </c>
      <c r="G11" s="223"/>
      <c r="H11" s="223" t="str">
        <f>IF($D11="","",VLOOKUP($D11,'Girls Si Qual Draw Prep'!$A$7:$P$30,4))</f>
        <v/>
      </c>
      <c r="I11" s="206"/>
      <c r="J11" s="205"/>
      <c r="K11" s="231"/>
      <c r="L11" s="205"/>
      <c r="M11" s="232"/>
      <c r="N11" s="230"/>
      <c r="O11" s="230"/>
      <c r="P11" s="211"/>
      <c r="Q11" s="212"/>
      <c r="R11" s="213"/>
      <c r="T11" s="222" t="e">
        <f>#REF!</f>
        <v>#REF!</v>
      </c>
    </row>
    <row r="12" spans="1:20" s="50" customFormat="1" ht="9.6" customHeight="1">
      <c r="A12" s="215"/>
      <c r="B12" s="216"/>
      <c r="C12" s="216"/>
      <c r="D12" s="226"/>
      <c r="E12" s="217"/>
      <c r="F12" s="217"/>
      <c r="G12" s="218"/>
      <c r="H12" s="219" t="s">
        <v>15</v>
      </c>
      <c r="I12" s="220"/>
      <c r="J12" s="221" t="str">
        <f>UPPER(IF(OR(I12="a",I12="as"),E11,IF(OR(I12="b",I12="bs"),E13,)))</f>
        <v/>
      </c>
      <c r="K12" s="233"/>
      <c r="L12" s="205"/>
      <c r="M12" s="232"/>
      <c r="N12" s="230"/>
      <c r="O12" s="230"/>
      <c r="P12" s="211"/>
      <c r="Q12" s="212"/>
      <c r="R12" s="213"/>
      <c r="T12" s="222" t="e">
        <f>#REF!</f>
        <v>#REF!</v>
      </c>
    </row>
    <row r="13" spans="1:20" s="50" customFormat="1" ht="9.6" customHeight="1">
      <c r="A13" s="215">
        <v>4</v>
      </c>
      <c r="B13" s="202" t="str">
        <f>IF($D13="","",VLOOKUP($D13,'Girls Si Qual Draw Prep'!$A$7:$P$30,15))</f>
        <v/>
      </c>
      <c r="C13" s="202" t="str">
        <f>IF($D13="","",VLOOKUP($D13,'Girls Si Qual Draw Prep'!$A$7:$P$30,16))</f>
        <v/>
      </c>
      <c r="D13" s="203"/>
      <c r="E13" s="223" t="str">
        <f>UPPER(IF($D13="","",VLOOKUP($D13,'Girls Si Qual Draw Prep'!$A$7:$P$30,2)))</f>
        <v/>
      </c>
      <c r="F13" s="223" t="str">
        <f>IF($D13="","",VLOOKUP($D13,'Girls Si Qual Draw Prep'!$A$7:$P$30,3))</f>
        <v/>
      </c>
      <c r="G13" s="223"/>
      <c r="H13" s="223" t="str">
        <f>IF($D13="","",VLOOKUP($D13,'Girls Si Qual Draw Prep'!$A$7:$P$30,4))</f>
        <v/>
      </c>
      <c r="I13" s="234"/>
      <c r="J13" s="205"/>
      <c r="K13" s="205"/>
      <c r="L13" s="205"/>
      <c r="M13" s="232"/>
      <c r="N13" s="230"/>
      <c r="O13" s="230"/>
      <c r="P13" s="211"/>
      <c r="Q13" s="212"/>
      <c r="R13" s="213"/>
      <c r="T13" s="222" t="e">
        <f>#REF!</f>
        <v>#REF!</v>
      </c>
    </row>
    <row r="14" spans="1:20" s="50" customFormat="1" ht="9.6" customHeight="1">
      <c r="A14" s="215"/>
      <c r="B14" s="216"/>
      <c r="C14" s="216"/>
      <c r="D14" s="226"/>
      <c r="E14" s="205"/>
      <c r="F14" s="205"/>
      <c r="G14" s="68"/>
      <c r="H14" s="235"/>
      <c r="I14" s="227"/>
      <c r="J14" s="205"/>
      <c r="K14" s="205"/>
      <c r="L14" s="219" t="s">
        <v>15</v>
      </c>
      <c r="M14" s="228"/>
      <c r="N14" s="221" t="str">
        <f>UPPER(IF(OR(M14="a",M14="as"),L10,IF(OR(M14="b",M14="bs"),L18,)))</f>
        <v/>
      </c>
      <c r="O14" s="229"/>
      <c r="P14" s="211"/>
      <c r="Q14" s="212"/>
      <c r="R14" s="213"/>
      <c r="T14" s="222" t="e">
        <f>#REF!</f>
        <v>#REF!</v>
      </c>
    </row>
    <row r="15" spans="1:20" s="50" customFormat="1" ht="9.6" customHeight="1">
      <c r="A15" s="215">
        <v>5</v>
      </c>
      <c r="B15" s="202" t="str">
        <f>IF($D15="","",VLOOKUP($D15,'Girls Si Qual Draw Prep'!$A$7:$P$30,15))</f>
        <v/>
      </c>
      <c r="C15" s="202" t="str">
        <f>IF($D15="","",VLOOKUP($D15,'Girls Si Qual Draw Prep'!$A$7:$P$30,16))</f>
        <v/>
      </c>
      <c r="D15" s="203"/>
      <c r="E15" s="223" t="str">
        <f>UPPER(IF($D15="","",VLOOKUP($D15,'Girls Si Qual Draw Prep'!$A$7:$P$30,2)))</f>
        <v/>
      </c>
      <c r="F15" s="223" t="str">
        <f>IF($D15="","",VLOOKUP($D15,'Girls Si Qual Draw Prep'!$A$7:$P$30,3))</f>
        <v/>
      </c>
      <c r="G15" s="223"/>
      <c r="H15" s="223" t="str">
        <f>IF($D15="","",VLOOKUP($D15,'Girls Si Qual Draw Prep'!$A$7:$P$30,4))</f>
        <v/>
      </c>
      <c r="I15" s="236"/>
      <c r="J15" s="205"/>
      <c r="K15" s="205"/>
      <c r="L15" s="205"/>
      <c r="M15" s="232"/>
      <c r="N15" s="205"/>
      <c r="O15" s="232"/>
      <c r="P15" s="211"/>
      <c r="Q15" s="212"/>
      <c r="R15" s="213"/>
      <c r="T15" s="222" t="e">
        <f>#REF!</f>
        <v>#REF!</v>
      </c>
    </row>
    <row r="16" spans="1:20" s="50" customFormat="1" ht="9.6" customHeight="1" thickBot="1">
      <c r="A16" s="215"/>
      <c r="B16" s="216"/>
      <c r="C16" s="216"/>
      <c r="D16" s="226"/>
      <c r="E16" s="217"/>
      <c r="F16" s="217"/>
      <c r="G16" s="218"/>
      <c r="H16" s="219" t="s">
        <v>15</v>
      </c>
      <c r="I16" s="220"/>
      <c r="J16" s="221" t="str">
        <f>UPPER(IF(OR(I16="a",I16="as"),E15,IF(OR(I16="b",I16="bs"),E17,)))</f>
        <v/>
      </c>
      <c r="K16" s="221"/>
      <c r="L16" s="205"/>
      <c r="M16" s="232"/>
      <c r="N16" s="230"/>
      <c r="O16" s="232"/>
      <c r="P16" s="211"/>
      <c r="Q16" s="212"/>
      <c r="R16" s="213"/>
      <c r="T16" s="237" t="e">
        <f>#REF!</f>
        <v>#REF!</v>
      </c>
    </row>
    <row r="17" spans="1:18" s="50" customFormat="1" ht="9.6" customHeight="1">
      <c r="A17" s="215">
        <v>6</v>
      </c>
      <c r="B17" s="202" t="str">
        <f>IF($D17="","",VLOOKUP($D17,'Girls Si Qual Draw Prep'!$A$7:$P$30,15))</f>
        <v/>
      </c>
      <c r="C17" s="202" t="str">
        <f>IF($D17="","",VLOOKUP($D17,'Girls Si Qual Draw Prep'!$A$7:$P$30,16))</f>
        <v/>
      </c>
      <c r="D17" s="203"/>
      <c r="E17" s="223" t="str">
        <f>UPPER(IF($D17="","",VLOOKUP($D17,'Girls Si Qual Draw Prep'!$A$7:$P$30,2)))</f>
        <v/>
      </c>
      <c r="F17" s="223" t="str">
        <f>IF($D17="","",VLOOKUP($D17,'Girls Si Qual Draw Prep'!$A$7:$P$30,3))</f>
        <v/>
      </c>
      <c r="G17" s="223"/>
      <c r="H17" s="223" t="str">
        <f>IF($D17="","",VLOOKUP($D17,'Girls Si Qual Draw Prep'!$A$7:$P$30,4))</f>
        <v/>
      </c>
      <c r="I17" s="224"/>
      <c r="J17" s="205"/>
      <c r="K17" s="225"/>
      <c r="L17" s="205"/>
      <c r="M17" s="232"/>
      <c r="N17" s="230"/>
      <c r="O17" s="232"/>
      <c r="P17" s="211"/>
      <c r="Q17" s="212"/>
      <c r="R17" s="213"/>
    </row>
    <row r="18" spans="1:18" s="50" customFormat="1" ht="9.6" customHeight="1">
      <c r="A18" s="215"/>
      <c r="B18" s="216"/>
      <c r="C18" s="216"/>
      <c r="D18" s="226"/>
      <c r="E18" s="217"/>
      <c r="F18" s="217"/>
      <c r="G18" s="218"/>
      <c r="H18" s="205"/>
      <c r="I18" s="227"/>
      <c r="J18" s="219" t="s">
        <v>15</v>
      </c>
      <c r="K18" s="228"/>
      <c r="L18" s="221" t="str">
        <f>UPPER(IF(OR(K18="a",K18="as"),J16,IF(OR(K18="b",K18="bs"),J20,)))</f>
        <v/>
      </c>
      <c r="M18" s="238"/>
      <c r="N18" s="230"/>
      <c r="O18" s="232"/>
      <c r="P18" s="211"/>
      <c r="Q18" s="212"/>
      <c r="R18" s="213"/>
    </row>
    <row r="19" spans="1:18" s="50" customFormat="1" ht="9.6" customHeight="1">
      <c r="A19" s="215">
        <v>7</v>
      </c>
      <c r="B19" s="202" t="str">
        <f>IF($D19="","",VLOOKUP($D19,'Girls Si Qual Draw Prep'!$A$7:$P$30,15))</f>
        <v/>
      </c>
      <c r="C19" s="202" t="str">
        <f>IF($D19="","",VLOOKUP($D19,'Girls Si Qual Draw Prep'!$A$7:$P$30,16))</f>
        <v/>
      </c>
      <c r="D19" s="203"/>
      <c r="E19" s="223" t="s">
        <v>241</v>
      </c>
      <c r="F19" s="223" t="str">
        <f>IF($D19="","",VLOOKUP($D19,'Girls Si Qual Draw Prep'!$A$7:$P$30,3))</f>
        <v/>
      </c>
      <c r="G19" s="223"/>
      <c r="H19" s="223" t="str">
        <f>IF($D19="","",VLOOKUP($D19,'Girls Si Qual Draw Prep'!$A$7:$P$30,4))</f>
        <v/>
      </c>
      <c r="I19" s="206"/>
      <c r="J19" s="205"/>
      <c r="K19" s="231"/>
      <c r="L19" s="205"/>
      <c r="M19" s="230"/>
      <c r="N19" s="230"/>
      <c r="O19" s="232"/>
      <c r="P19" s="211"/>
      <c r="Q19" s="212"/>
      <c r="R19" s="213"/>
    </row>
    <row r="20" spans="1:18" s="50" customFormat="1" ht="9.6" customHeight="1">
      <c r="A20" s="215"/>
      <c r="B20" s="216"/>
      <c r="C20" s="216"/>
      <c r="D20" s="216"/>
      <c r="E20" s="217"/>
      <c r="F20" s="217"/>
      <c r="G20" s="218"/>
      <c r="H20" s="219"/>
      <c r="I20" s="220" t="s">
        <v>242</v>
      </c>
      <c r="J20" s="221" t="str">
        <f>UPPER(IF(OR(I20="a",I20="as"),E19,IF(OR(I20="b",I20="bs"),E21,)))</f>
        <v/>
      </c>
      <c r="K20" s="233"/>
      <c r="L20" s="205"/>
      <c r="M20" s="230"/>
      <c r="N20" s="230"/>
      <c r="O20" s="232"/>
      <c r="P20" s="211"/>
      <c r="Q20" s="212"/>
      <c r="R20" s="213"/>
    </row>
    <row r="21" spans="1:18" s="50" customFormat="1" ht="9.6" customHeight="1">
      <c r="A21" s="215">
        <v>8</v>
      </c>
      <c r="B21" s="202" t="str">
        <f>IF($D21="","",VLOOKUP($D21,'Girls Si Qual Draw Prep'!$A$7:$P$30,15))</f>
        <v/>
      </c>
      <c r="C21" s="202" t="str">
        <f>IF($D21="","",VLOOKUP($D21,'Girls Si Qual Draw Prep'!$A$7:$P$30,16))</f>
        <v/>
      </c>
      <c r="D21" s="203"/>
      <c r="E21" s="223" t="str">
        <f>UPPER(IF($D21="","",VLOOKUP($D21,'Girls Si Qual Draw Prep'!$A$7:$P$30,2)))</f>
        <v/>
      </c>
      <c r="F21" s="223" t="str">
        <f>IF($D21="","",VLOOKUP($D21,'Girls Si Qual Draw Prep'!$A$7:$P$30,3))</f>
        <v/>
      </c>
      <c r="G21" s="223"/>
      <c r="H21" s="223" t="str">
        <f>IF($D21="","",VLOOKUP($D21,'Girls Si Qual Draw Prep'!$A$7:$P$30,4))</f>
        <v/>
      </c>
      <c r="I21" s="234"/>
      <c r="J21" s="205"/>
      <c r="K21" s="205"/>
      <c r="L21" s="205"/>
      <c r="M21" s="230"/>
      <c r="N21" s="230"/>
      <c r="O21" s="232"/>
      <c r="P21" s="211"/>
      <c r="Q21" s="212"/>
      <c r="R21" s="213"/>
    </row>
    <row r="22" spans="1:18" s="50" customFormat="1" ht="9.6" customHeight="1">
      <c r="A22" s="215"/>
      <c r="B22" s="216"/>
      <c r="C22" s="216"/>
      <c r="D22" s="216"/>
      <c r="E22" s="235"/>
      <c r="F22" s="235"/>
      <c r="G22" s="239"/>
      <c r="H22" s="235"/>
      <c r="I22" s="227"/>
      <c r="J22" s="205"/>
      <c r="K22" s="205"/>
      <c r="L22" s="205"/>
      <c r="M22" s="230"/>
      <c r="N22" s="219" t="s">
        <v>15</v>
      </c>
      <c r="O22" s="228"/>
      <c r="P22" s="221" t="str">
        <f>UPPER(IF(OR(O22="a",O22="as"),N14,IF(OR(O22="b",O22="bs"),N30,)))</f>
        <v/>
      </c>
      <c r="Q22" s="229"/>
      <c r="R22" s="213"/>
    </row>
    <row r="23" spans="1:18" s="50" customFormat="1" ht="9.6" customHeight="1">
      <c r="A23" s="215">
        <v>9</v>
      </c>
      <c r="B23" s="202" t="str">
        <f>IF($D23="","",VLOOKUP($D23,'Girls Si Qual Draw Prep'!$A$7:$P$30,15))</f>
        <v/>
      </c>
      <c r="C23" s="202" t="str">
        <f>IF($D23="","",VLOOKUP($D23,'Girls Si Qual Draw Prep'!$A$7:$P$30,16))</f>
        <v/>
      </c>
      <c r="D23" s="203"/>
      <c r="E23" s="204" t="str">
        <f>UPPER(IF($D23="","",VLOOKUP($D23,'Girls Si Qual Draw Prep'!$A$7:$P$30,2)))</f>
        <v/>
      </c>
      <c r="F23" s="204" t="str">
        <f>IF($D23="","",VLOOKUP($D23,'Girls Si Qual Draw Prep'!$A$7:$P$30,3))</f>
        <v/>
      </c>
      <c r="G23" s="204"/>
      <c r="H23" s="204" t="str">
        <f>IF($D23="","",VLOOKUP($D23,'Girls Si Qual Draw Prep'!$A$7:$P$30,4))</f>
        <v/>
      </c>
      <c r="I23" s="206"/>
      <c r="J23" s="205"/>
      <c r="K23" s="205"/>
      <c r="L23" s="205"/>
      <c r="M23" s="230"/>
      <c r="N23" s="205"/>
      <c r="O23" s="232"/>
      <c r="P23" s="205"/>
      <c r="Q23" s="230"/>
      <c r="R23" s="213"/>
    </row>
    <row r="24" spans="1:18" s="50" customFormat="1" ht="9.6" customHeight="1">
      <c r="A24" s="215"/>
      <c r="B24" s="216"/>
      <c r="C24" s="216"/>
      <c r="D24" s="216"/>
      <c r="E24" s="217"/>
      <c r="F24" s="217"/>
      <c r="G24" s="218"/>
      <c r="H24" s="219"/>
      <c r="I24" s="220" t="s">
        <v>240</v>
      </c>
      <c r="J24" s="221" t="str">
        <f>UPPER(IF(OR(I24="a",I24="as"),E23,IF(OR(I24="b",I24="bs"),E25,)))</f>
        <v/>
      </c>
      <c r="K24" s="221"/>
      <c r="L24" s="205"/>
      <c r="M24" s="230"/>
      <c r="N24" s="230"/>
      <c r="O24" s="232"/>
      <c r="P24" s="211"/>
      <c r="Q24" s="212"/>
      <c r="R24" s="213"/>
    </row>
    <row r="25" spans="1:18" s="50" customFormat="1" ht="9.6" customHeight="1">
      <c r="A25" s="215">
        <v>10</v>
      </c>
      <c r="B25" s="202" t="str">
        <f>IF($D25="","",VLOOKUP($D25,'Girls Si Qual Draw Prep'!$A$7:$P$30,15))</f>
        <v/>
      </c>
      <c r="C25" s="202" t="str">
        <f>IF($D25="","",VLOOKUP($D25,'Girls Si Qual Draw Prep'!$A$7:$P$30,16))</f>
        <v/>
      </c>
      <c r="D25" s="203"/>
      <c r="E25" s="223" t="s">
        <v>241</v>
      </c>
      <c r="F25" s="223" t="str">
        <f>IF($D25="","",VLOOKUP($D25,'Girls Si Qual Draw Prep'!$A$7:$P$30,3))</f>
        <v/>
      </c>
      <c r="G25" s="223"/>
      <c r="H25" s="223" t="str">
        <f>IF($D25="","",VLOOKUP($D25,'Girls Si Qual Draw Prep'!$A$7:$P$30,4))</f>
        <v/>
      </c>
      <c r="I25" s="224"/>
      <c r="J25" s="205"/>
      <c r="K25" s="225"/>
      <c r="L25" s="205"/>
      <c r="M25" s="230"/>
      <c r="N25" s="230"/>
      <c r="O25" s="232"/>
      <c r="P25" s="211"/>
      <c r="Q25" s="212"/>
      <c r="R25" s="213"/>
    </row>
    <row r="26" spans="1:18" s="50" customFormat="1" ht="9.6" customHeight="1">
      <c r="A26" s="215"/>
      <c r="B26" s="216"/>
      <c r="C26" s="216"/>
      <c r="D26" s="226"/>
      <c r="E26" s="217"/>
      <c r="F26" s="217"/>
      <c r="G26" s="218"/>
      <c r="H26" s="217"/>
      <c r="I26" s="227"/>
      <c r="J26" s="219" t="s">
        <v>15</v>
      </c>
      <c r="K26" s="228"/>
      <c r="L26" s="221" t="str">
        <f>UPPER(IF(OR(K26="a",K26="as"),J24,IF(OR(K26="b",K26="bs"),J28,)))</f>
        <v/>
      </c>
      <c r="M26" s="229"/>
      <c r="N26" s="230"/>
      <c r="O26" s="232"/>
      <c r="P26" s="211"/>
      <c r="Q26" s="212"/>
      <c r="R26" s="213"/>
    </row>
    <row r="27" spans="1:18" s="50" customFormat="1" ht="9.6" customHeight="1">
      <c r="A27" s="215">
        <v>11</v>
      </c>
      <c r="B27" s="202" t="str">
        <f>IF($D27="","",VLOOKUP($D27,'Girls Si Qual Draw Prep'!$A$7:$P$30,15))</f>
        <v/>
      </c>
      <c r="C27" s="202" t="str">
        <f>IF($D27="","",VLOOKUP($D27,'Girls Si Qual Draw Prep'!$A$7:$P$30,16))</f>
        <v/>
      </c>
      <c r="D27" s="203"/>
      <c r="E27" s="223" t="str">
        <f>UPPER(IF($D27="","",VLOOKUP($D27,'Girls Si Qual Draw Prep'!$A$7:$P$30,2)))</f>
        <v/>
      </c>
      <c r="F27" s="223" t="str">
        <f>IF($D27="","",VLOOKUP($D27,'Girls Si Qual Draw Prep'!$A$7:$P$30,3))</f>
        <v/>
      </c>
      <c r="G27" s="223"/>
      <c r="H27" s="223" t="str">
        <f>IF($D27="","",VLOOKUP($D27,'Girls Si Qual Draw Prep'!$A$7:$P$30,4))</f>
        <v/>
      </c>
      <c r="I27" s="206"/>
      <c r="J27" s="205"/>
      <c r="K27" s="231"/>
      <c r="L27" s="205"/>
      <c r="M27" s="232"/>
      <c r="N27" s="230"/>
      <c r="O27" s="232"/>
      <c r="P27" s="211"/>
      <c r="Q27" s="212"/>
      <c r="R27" s="213"/>
    </row>
    <row r="28" spans="1:18" s="50" customFormat="1" ht="9.6" customHeight="1">
      <c r="A28" s="241"/>
      <c r="B28" s="216"/>
      <c r="C28" s="216"/>
      <c r="D28" s="226"/>
      <c r="E28" s="217"/>
      <c r="F28" s="217"/>
      <c r="G28" s="218"/>
      <c r="H28" s="219" t="s">
        <v>15</v>
      </c>
      <c r="I28" s="220"/>
      <c r="J28" s="221" t="str">
        <f>UPPER(IF(OR(I28="a",I28="as"),E27,IF(OR(I28="b",I28="bs"),E29,)))</f>
        <v/>
      </c>
      <c r="K28" s="233"/>
      <c r="L28" s="205"/>
      <c r="M28" s="232"/>
      <c r="N28" s="230"/>
      <c r="O28" s="232"/>
      <c r="P28" s="211"/>
      <c r="Q28" s="212"/>
      <c r="R28" s="213"/>
    </row>
    <row r="29" spans="1:18" s="50" customFormat="1" ht="9.6" customHeight="1">
      <c r="A29" s="215">
        <v>12</v>
      </c>
      <c r="B29" s="202" t="str">
        <f>IF($D29="","",VLOOKUP($D29,'Girls Si Qual Draw Prep'!$A$7:$P$30,15))</f>
        <v/>
      </c>
      <c r="C29" s="202" t="str">
        <f>IF($D29="","",VLOOKUP($D29,'Girls Si Qual Draw Prep'!$A$7:$P$30,16))</f>
        <v/>
      </c>
      <c r="D29" s="203"/>
      <c r="E29" s="223" t="str">
        <f>UPPER(IF($D29="","",VLOOKUP($D29,'Girls Si Qual Draw Prep'!$A$7:$P$30,2)))</f>
        <v/>
      </c>
      <c r="F29" s="223" t="str">
        <f>IF($D29="","",VLOOKUP($D29,'Girls Si Qual Draw Prep'!$A$7:$P$30,3))</f>
        <v/>
      </c>
      <c r="G29" s="223"/>
      <c r="H29" s="223" t="str">
        <f>IF($D29="","",VLOOKUP($D29,'Girls Si Qual Draw Prep'!$A$7:$P$30,4))</f>
        <v/>
      </c>
      <c r="I29" s="234"/>
      <c r="J29" s="205"/>
      <c r="K29" s="205"/>
      <c r="L29" s="205"/>
      <c r="M29" s="232"/>
      <c r="N29" s="230"/>
      <c r="O29" s="232"/>
      <c r="P29" s="211"/>
      <c r="Q29" s="212"/>
      <c r="R29" s="213"/>
    </row>
    <row r="30" spans="1:18" s="50" customFormat="1" ht="9.6" customHeight="1">
      <c r="A30" s="215"/>
      <c r="B30" s="216"/>
      <c r="C30" s="216"/>
      <c r="D30" s="226"/>
      <c r="E30" s="205"/>
      <c r="F30" s="205"/>
      <c r="G30" s="68"/>
      <c r="H30" s="235"/>
      <c r="I30" s="227"/>
      <c r="J30" s="205"/>
      <c r="K30" s="205"/>
      <c r="L30" s="219" t="s">
        <v>15</v>
      </c>
      <c r="M30" s="228"/>
      <c r="N30" s="221" t="str">
        <f>UPPER(IF(OR(M30="a",M30="as"),L26,IF(OR(M30="b",M30="bs"),L34,)))</f>
        <v/>
      </c>
      <c r="O30" s="238"/>
      <c r="P30" s="211"/>
      <c r="Q30" s="212"/>
      <c r="R30" s="213"/>
    </row>
    <row r="31" spans="1:18" s="50" customFormat="1" ht="9.6" customHeight="1">
      <c r="A31" s="215">
        <v>13</v>
      </c>
      <c r="B31" s="202" t="str">
        <f>IF($D31="","",VLOOKUP($D31,'Girls Si Qual Draw Prep'!$A$7:$P$30,15))</f>
        <v/>
      </c>
      <c r="C31" s="202" t="str">
        <f>IF($D31="","",VLOOKUP($D31,'Girls Si Qual Draw Prep'!$A$7:$P$30,16))</f>
        <v/>
      </c>
      <c r="D31" s="203"/>
      <c r="E31" s="223" t="str">
        <f>UPPER(IF($D31="","",VLOOKUP($D31,'Girls Si Qual Draw Prep'!$A$7:$P$30,2)))</f>
        <v/>
      </c>
      <c r="F31" s="223" t="str">
        <f>IF($D31="","",VLOOKUP($D31,'Girls Si Qual Draw Prep'!$A$7:$P$30,3))</f>
        <v/>
      </c>
      <c r="G31" s="223"/>
      <c r="H31" s="223" t="str">
        <f>IF($D31="","",VLOOKUP($D31,'Girls Si Qual Draw Prep'!$A$7:$P$30,4))</f>
        <v/>
      </c>
      <c r="I31" s="236"/>
      <c r="J31" s="205"/>
      <c r="K31" s="205"/>
      <c r="L31" s="205"/>
      <c r="M31" s="232"/>
      <c r="N31" s="205"/>
      <c r="O31" s="230"/>
      <c r="P31" s="211"/>
      <c r="Q31" s="212"/>
      <c r="R31" s="213"/>
    </row>
    <row r="32" spans="1:18" s="50" customFormat="1" ht="9.6" customHeight="1">
      <c r="A32" s="215"/>
      <c r="B32" s="216"/>
      <c r="C32" s="216"/>
      <c r="D32" s="226"/>
      <c r="E32" s="217"/>
      <c r="F32" s="217"/>
      <c r="G32" s="218"/>
      <c r="H32" s="219" t="s">
        <v>15</v>
      </c>
      <c r="I32" s="220"/>
      <c r="J32" s="221" t="str">
        <f>UPPER(IF(OR(I32="a",I32="as"),E31,IF(OR(I32="b",I32="bs"),E33,)))</f>
        <v/>
      </c>
      <c r="K32" s="221"/>
      <c r="L32" s="205"/>
      <c r="M32" s="232"/>
      <c r="N32" s="230"/>
      <c r="O32" s="230"/>
      <c r="P32" s="211"/>
      <c r="Q32" s="212"/>
      <c r="R32" s="213"/>
    </row>
    <row r="33" spans="1:18" s="50" customFormat="1" ht="9.6" customHeight="1">
      <c r="A33" s="215">
        <v>14</v>
      </c>
      <c r="B33" s="202" t="str">
        <f>IF($D33="","",VLOOKUP($D33,'Girls Si Qual Draw Prep'!$A$7:$P$30,15))</f>
        <v/>
      </c>
      <c r="C33" s="202" t="str">
        <f>IF($D33="","",VLOOKUP($D33,'Girls Si Qual Draw Prep'!$A$7:$P$30,16))</f>
        <v/>
      </c>
      <c r="D33" s="203"/>
      <c r="E33" s="223" t="str">
        <f>UPPER(IF($D33="","",VLOOKUP($D33,'Girls Si Qual Draw Prep'!$A$7:$P$30,2)))</f>
        <v/>
      </c>
      <c r="F33" s="223" t="str">
        <f>IF($D33="","",VLOOKUP($D33,'Girls Si Qual Draw Prep'!$A$7:$P$30,3))</f>
        <v/>
      </c>
      <c r="G33" s="223"/>
      <c r="H33" s="223" t="str">
        <f>IF($D33="","",VLOOKUP($D33,'Girls Si Qual Draw Prep'!$A$7:$P$30,4))</f>
        <v/>
      </c>
      <c r="I33" s="224"/>
      <c r="J33" s="205"/>
      <c r="K33" s="225"/>
      <c r="L33" s="205"/>
      <c r="M33" s="232"/>
      <c r="N33" s="230"/>
      <c r="O33" s="230"/>
      <c r="P33" s="211"/>
      <c r="Q33" s="212"/>
      <c r="R33" s="213"/>
    </row>
    <row r="34" spans="1:18" s="50" customFormat="1" ht="9.6" customHeight="1">
      <c r="A34" s="215"/>
      <c r="B34" s="216"/>
      <c r="C34" s="216"/>
      <c r="D34" s="226"/>
      <c r="E34" s="217"/>
      <c r="F34" s="217"/>
      <c r="G34" s="218"/>
      <c r="H34" s="205"/>
      <c r="I34" s="227"/>
      <c r="J34" s="219" t="s">
        <v>15</v>
      </c>
      <c r="K34" s="228"/>
      <c r="L34" s="221" t="str">
        <f>UPPER(IF(OR(K34="a",K34="as"),J32,IF(OR(K34="b",K34="bs"),J36,)))</f>
        <v/>
      </c>
      <c r="M34" s="238"/>
      <c r="N34" s="230"/>
      <c r="O34" s="230"/>
      <c r="P34" s="211"/>
      <c r="Q34" s="212"/>
      <c r="R34" s="213"/>
    </row>
    <row r="35" spans="1:18" s="50" customFormat="1" ht="9.6" customHeight="1">
      <c r="A35" s="215">
        <v>15</v>
      </c>
      <c r="B35" s="202" t="str">
        <f>IF($D35="","",VLOOKUP($D35,'Girls Si Qual Draw Prep'!$A$7:$P$30,15))</f>
        <v/>
      </c>
      <c r="C35" s="202" t="str">
        <f>IF($D35="","",VLOOKUP($D35,'Girls Si Qual Draw Prep'!$A$7:$P$30,16))</f>
        <v/>
      </c>
      <c r="D35" s="203"/>
      <c r="E35" s="223" t="s">
        <v>241</v>
      </c>
      <c r="F35" s="223" t="str">
        <f>IF($D35="","",VLOOKUP($D35,'Girls Si Qual Draw Prep'!$A$7:$P$30,3))</f>
        <v/>
      </c>
      <c r="G35" s="223"/>
      <c r="H35" s="223" t="str">
        <f>IF($D35="","",VLOOKUP($D35,'Girls Si Qual Draw Prep'!$A$7:$P$30,4))</f>
        <v/>
      </c>
      <c r="I35" s="206"/>
      <c r="J35" s="205"/>
      <c r="K35" s="231"/>
      <c r="L35" s="205"/>
      <c r="M35" s="230"/>
      <c r="N35" s="230"/>
      <c r="O35" s="230"/>
      <c r="P35" s="211"/>
      <c r="Q35" s="212"/>
      <c r="R35" s="213"/>
    </row>
    <row r="36" spans="1:18" s="50" customFormat="1" ht="9.6" customHeight="1">
      <c r="A36" s="215"/>
      <c r="B36" s="216"/>
      <c r="C36" s="216"/>
      <c r="D36" s="216"/>
      <c r="E36" s="217"/>
      <c r="F36" s="217"/>
      <c r="G36" s="218"/>
      <c r="H36" s="219"/>
      <c r="I36" s="220" t="s">
        <v>242</v>
      </c>
      <c r="J36" s="221" t="str">
        <f>UPPER(IF(OR(I36="a",I36="as"),E35,IF(OR(I36="b",I36="bs"),E37,)))</f>
        <v/>
      </c>
      <c r="K36" s="233"/>
      <c r="L36" s="205"/>
      <c r="M36" s="230"/>
      <c r="N36" s="230"/>
      <c r="O36" s="230"/>
      <c r="P36" s="211"/>
      <c r="Q36" s="212"/>
      <c r="R36" s="213"/>
    </row>
    <row r="37" spans="1:18" s="50" customFormat="1" ht="9.6" customHeight="1">
      <c r="A37" s="200">
        <v>16</v>
      </c>
      <c r="B37" s="202" t="str">
        <f>IF($D37="","",VLOOKUP($D37,'Girls Si Qual Draw Prep'!$A$7:$P$30,15))</f>
        <v/>
      </c>
      <c r="C37" s="202" t="str">
        <f>IF($D37="","",VLOOKUP($D37,'Girls Si Qual Draw Prep'!$A$7:$P$30,16))</f>
        <v/>
      </c>
      <c r="D37" s="203"/>
      <c r="E37" s="204" t="str">
        <f>UPPER(IF($D37="","",VLOOKUP($D37,'Girls Si Qual Draw Prep'!$A$7:$P$30,2)))</f>
        <v/>
      </c>
      <c r="F37" s="204" t="str">
        <f>IF($D37="","",VLOOKUP($D37,'Girls Si Qual Draw Prep'!$A$7:$P$30,3))</f>
        <v/>
      </c>
      <c r="G37" s="204"/>
      <c r="H37" s="204" t="str">
        <f>IF($D37="","",VLOOKUP($D37,'Girls Si Qual Draw Prep'!$A$7:$P$30,4))</f>
        <v/>
      </c>
      <c r="I37" s="234"/>
      <c r="J37" s="205"/>
      <c r="K37" s="205"/>
      <c r="L37" s="205"/>
      <c r="M37" s="230"/>
      <c r="N37" s="230"/>
      <c r="O37" s="230"/>
      <c r="P37" s="211"/>
      <c r="Q37" s="212"/>
      <c r="R37" s="213"/>
    </row>
    <row r="38" spans="1:18" s="50" customFormat="1" ht="9.6" customHeight="1">
      <c r="A38" s="215"/>
      <c r="B38" s="216"/>
      <c r="C38" s="216"/>
      <c r="D38" s="216"/>
      <c r="E38" s="217"/>
      <c r="F38" s="217"/>
      <c r="G38" s="218"/>
      <c r="H38" s="217"/>
      <c r="I38" s="227"/>
      <c r="J38" s="205"/>
      <c r="K38" s="205"/>
      <c r="L38" s="205"/>
      <c r="M38" s="230"/>
      <c r="N38" s="230"/>
      <c r="O38" s="230"/>
      <c r="P38" s="211"/>
      <c r="Q38" s="212"/>
      <c r="R38" s="213"/>
    </row>
    <row r="39" spans="1:18" s="50" customFormat="1" ht="9.6" customHeight="1">
      <c r="A39" s="200">
        <v>17</v>
      </c>
      <c r="B39" s="202" t="str">
        <f>IF($D39="","",VLOOKUP($D39,'Girls Si Qual Draw Prep'!$A$7:$P$30,15))</f>
        <v/>
      </c>
      <c r="C39" s="202" t="str">
        <f>IF($D39="","",VLOOKUP($D39,'Girls Si Qual Draw Prep'!$A$7:$P$30,16))</f>
        <v/>
      </c>
      <c r="D39" s="203"/>
      <c r="E39" s="204" t="str">
        <f>UPPER(IF($D39="","",VLOOKUP($D39,'Girls Si Qual Draw Prep'!$A$7:$P$30,2)))</f>
        <v/>
      </c>
      <c r="F39" s="204" t="str">
        <f>IF($D39="","",VLOOKUP($D39,'Girls Si Qual Draw Prep'!$A$7:$P$30,3))</f>
        <v/>
      </c>
      <c r="G39" s="204"/>
      <c r="H39" s="204" t="str">
        <f>IF($D39="","",VLOOKUP($D39,'Girls Si Qual Draw Prep'!$A$7:$P$30,4))</f>
        <v/>
      </c>
      <c r="I39" s="206"/>
      <c r="J39" s="205"/>
      <c r="K39" s="205"/>
      <c r="L39" s="205"/>
      <c r="M39" s="230"/>
      <c r="N39" s="230"/>
      <c r="O39" s="230"/>
      <c r="P39" s="357"/>
      <c r="Q39" s="212"/>
      <c r="R39" s="213"/>
    </row>
    <row r="40" spans="1:18" s="50" customFormat="1" ht="9.6" customHeight="1">
      <c r="A40" s="215"/>
      <c r="B40" s="216"/>
      <c r="C40" s="216"/>
      <c r="D40" s="216"/>
      <c r="E40" s="217"/>
      <c r="F40" s="217"/>
      <c r="G40" s="218"/>
      <c r="H40" s="219"/>
      <c r="I40" s="220" t="s">
        <v>240</v>
      </c>
      <c r="J40" s="221" t="str">
        <f>UPPER(IF(OR(I40="a",I40="as"),E39,IF(OR(I40="b",I40="bs"),E41,)))</f>
        <v/>
      </c>
      <c r="K40" s="221"/>
      <c r="L40" s="205"/>
      <c r="M40" s="230"/>
      <c r="N40" s="230"/>
      <c r="O40" s="230"/>
      <c r="P40" s="359"/>
      <c r="Q40" s="360"/>
      <c r="R40" s="213"/>
    </row>
    <row r="41" spans="1:18" s="50" customFormat="1" ht="9.6" customHeight="1">
      <c r="A41" s="215">
        <v>18</v>
      </c>
      <c r="B41" s="202" t="str">
        <f>IF($D41="","",VLOOKUP($D41,'Girls Si Qual Draw Prep'!$A$7:$P$30,15))</f>
        <v/>
      </c>
      <c r="C41" s="202" t="str">
        <f>IF($D41="","",VLOOKUP($D41,'Girls Si Qual Draw Prep'!$A$7:$P$30,16))</f>
        <v/>
      </c>
      <c r="D41" s="203"/>
      <c r="E41" s="223" t="s">
        <v>241</v>
      </c>
      <c r="F41" s="223" t="str">
        <f>IF($D41="","",VLOOKUP($D41,'Girls Si Qual Draw Prep'!$A$7:$P$30,3))</f>
        <v/>
      </c>
      <c r="G41" s="223"/>
      <c r="H41" s="223" t="str">
        <f>IF($D41="","",VLOOKUP($D41,'Girls Si Qual Draw Prep'!$A$7:$P$30,4))</f>
        <v/>
      </c>
      <c r="I41" s="224"/>
      <c r="J41" s="205"/>
      <c r="K41" s="225"/>
      <c r="L41" s="205"/>
      <c r="M41" s="230"/>
      <c r="N41" s="230"/>
      <c r="O41" s="230"/>
      <c r="P41" s="211"/>
      <c r="Q41" s="212"/>
      <c r="R41" s="213"/>
    </row>
    <row r="42" spans="1:18" s="50" customFormat="1" ht="9.6" customHeight="1">
      <c r="A42" s="215"/>
      <c r="B42" s="216"/>
      <c r="C42" s="216"/>
      <c r="D42" s="226"/>
      <c r="E42" s="217"/>
      <c r="F42" s="217"/>
      <c r="G42" s="218"/>
      <c r="H42" s="217"/>
      <c r="I42" s="227"/>
      <c r="J42" s="219" t="s">
        <v>15</v>
      </c>
      <c r="K42" s="228"/>
      <c r="L42" s="221" t="str">
        <f>UPPER(IF(OR(K42="a",K42="as"),J40,IF(OR(K42="b",K42="bs"),J44,)))</f>
        <v/>
      </c>
      <c r="M42" s="229"/>
      <c r="N42" s="230"/>
      <c r="O42" s="230"/>
      <c r="P42" s="211"/>
      <c r="Q42" s="212"/>
      <c r="R42" s="213"/>
    </row>
    <row r="43" spans="1:18" s="50" customFormat="1" ht="9.6" customHeight="1">
      <c r="A43" s="215">
        <v>19</v>
      </c>
      <c r="B43" s="202" t="str">
        <f>IF($D43="","",VLOOKUP($D43,'Girls Si Qual Draw Prep'!$A$7:$P$30,15))</f>
        <v/>
      </c>
      <c r="C43" s="202" t="str">
        <f>IF($D43="","",VLOOKUP($D43,'Girls Si Qual Draw Prep'!$A$7:$P$30,16))</f>
        <v/>
      </c>
      <c r="D43" s="203"/>
      <c r="E43" s="223" t="str">
        <f>UPPER(IF($D43="","",VLOOKUP($D43,'Girls Si Qual Draw Prep'!$A$7:$P$30,2)))</f>
        <v/>
      </c>
      <c r="F43" s="223" t="str">
        <f>IF($D43="","",VLOOKUP($D43,'Girls Si Qual Draw Prep'!$A$7:$P$30,3))</f>
        <v/>
      </c>
      <c r="G43" s="223"/>
      <c r="H43" s="223" t="str">
        <f>IF($D43="","",VLOOKUP($D43,'Girls Si Qual Draw Prep'!$A$7:$P$30,4))</f>
        <v/>
      </c>
      <c r="I43" s="206"/>
      <c r="J43" s="205"/>
      <c r="K43" s="231"/>
      <c r="L43" s="205"/>
      <c r="M43" s="232"/>
      <c r="N43" s="230"/>
      <c r="O43" s="230"/>
      <c r="P43" s="211"/>
      <c r="Q43" s="212"/>
      <c r="R43" s="213"/>
    </row>
    <row r="44" spans="1:18" s="50" customFormat="1" ht="9.6" customHeight="1">
      <c r="A44" s="215"/>
      <c r="B44" s="216"/>
      <c r="C44" s="216"/>
      <c r="D44" s="226"/>
      <c r="E44" s="217"/>
      <c r="F44" s="217"/>
      <c r="G44" s="218"/>
      <c r="H44" s="219" t="s">
        <v>15</v>
      </c>
      <c r="I44" s="220"/>
      <c r="J44" s="221" t="str">
        <f>UPPER(IF(OR(I44="a",I44="as"),E43,IF(OR(I44="b",I44="bs"),E45,)))</f>
        <v/>
      </c>
      <c r="K44" s="233"/>
      <c r="L44" s="205"/>
      <c r="M44" s="232"/>
      <c r="N44" s="230"/>
      <c r="O44" s="230"/>
      <c r="P44" s="211"/>
      <c r="Q44" s="212"/>
      <c r="R44" s="213"/>
    </row>
    <row r="45" spans="1:18" s="50" customFormat="1" ht="9.6" customHeight="1">
      <c r="A45" s="215">
        <v>20</v>
      </c>
      <c r="B45" s="202" t="str">
        <f>IF($D45="","",VLOOKUP($D45,'Girls Si Qual Draw Prep'!$A$7:$P$30,15))</f>
        <v/>
      </c>
      <c r="C45" s="202" t="str">
        <f>IF($D45="","",VLOOKUP($D45,'Girls Si Qual Draw Prep'!$A$7:$P$30,16))</f>
        <v/>
      </c>
      <c r="D45" s="203"/>
      <c r="E45" s="223" t="str">
        <f>UPPER(IF($D45="","",VLOOKUP($D45,'Girls Si Qual Draw Prep'!$A$7:$P$30,2)))</f>
        <v/>
      </c>
      <c r="F45" s="223" t="str">
        <f>IF($D45="","",VLOOKUP($D45,'Girls Si Qual Draw Prep'!$A$7:$P$30,3))</f>
        <v/>
      </c>
      <c r="G45" s="223"/>
      <c r="H45" s="223" t="str">
        <f>IF($D45="","",VLOOKUP($D45,'Girls Si Qual Draw Prep'!$A$7:$P$30,4))</f>
        <v/>
      </c>
      <c r="I45" s="234"/>
      <c r="J45" s="205"/>
      <c r="K45" s="205"/>
      <c r="L45" s="205"/>
      <c r="M45" s="232"/>
      <c r="N45" s="230"/>
      <c r="O45" s="230"/>
      <c r="P45" s="211"/>
      <c r="Q45" s="212"/>
      <c r="R45" s="213"/>
    </row>
    <row r="46" spans="1:18" s="50" customFormat="1" ht="9.6" customHeight="1">
      <c r="A46" s="215"/>
      <c r="B46" s="216"/>
      <c r="C46" s="216"/>
      <c r="D46" s="226"/>
      <c r="E46" s="205"/>
      <c r="F46" s="205"/>
      <c r="G46" s="68"/>
      <c r="H46" s="235"/>
      <c r="I46" s="227"/>
      <c r="J46" s="205"/>
      <c r="K46" s="205"/>
      <c r="L46" s="219" t="s">
        <v>15</v>
      </c>
      <c r="M46" s="228"/>
      <c r="N46" s="221" t="str">
        <f>UPPER(IF(OR(M46="a",M46="as"),L42,IF(OR(M46="b",M46="bs"),L50,)))</f>
        <v/>
      </c>
      <c r="O46" s="229"/>
      <c r="P46" s="211"/>
      <c r="Q46" s="212"/>
      <c r="R46" s="213"/>
    </row>
    <row r="47" spans="1:18" s="50" customFormat="1" ht="9.6" customHeight="1">
      <c r="A47" s="215">
        <v>21</v>
      </c>
      <c r="B47" s="202" t="str">
        <f>IF($D47="","",VLOOKUP($D47,'Girls Si Qual Draw Prep'!$A$7:$P$30,15))</f>
        <v/>
      </c>
      <c r="C47" s="202" t="str">
        <f>IF($D47="","",VLOOKUP($D47,'Girls Si Qual Draw Prep'!$A$7:$P$30,16))</f>
        <v/>
      </c>
      <c r="D47" s="203"/>
      <c r="E47" s="223" t="str">
        <f>UPPER(IF($D47="","",VLOOKUP($D47,'Girls Si Qual Draw Prep'!$A$7:$P$30,2)))</f>
        <v/>
      </c>
      <c r="F47" s="223" t="str">
        <f>IF($D47="","",VLOOKUP($D47,'Girls Si Qual Draw Prep'!$A$7:$P$30,3))</f>
        <v/>
      </c>
      <c r="G47" s="223"/>
      <c r="H47" s="223" t="str">
        <f>IF($D47="","",VLOOKUP($D47,'Girls Si Qual Draw Prep'!$A$7:$P$30,4))</f>
        <v/>
      </c>
      <c r="I47" s="236"/>
      <c r="J47" s="205"/>
      <c r="K47" s="205"/>
      <c r="L47" s="205"/>
      <c r="M47" s="232"/>
      <c r="N47" s="205"/>
      <c r="O47" s="232"/>
      <c r="P47" s="211"/>
      <c r="Q47" s="212"/>
      <c r="R47" s="213"/>
    </row>
    <row r="48" spans="1:18" s="50" customFormat="1" ht="9.6" customHeight="1">
      <c r="A48" s="215"/>
      <c r="B48" s="216"/>
      <c r="C48" s="216"/>
      <c r="D48" s="226"/>
      <c r="E48" s="217"/>
      <c r="F48" s="217"/>
      <c r="G48" s="218"/>
      <c r="H48" s="219" t="s">
        <v>15</v>
      </c>
      <c r="I48" s="220"/>
      <c r="J48" s="221" t="str">
        <f>UPPER(IF(OR(I48="a",I48="as"),E47,IF(OR(I48="b",I48="bs"),E49,)))</f>
        <v/>
      </c>
      <c r="K48" s="221"/>
      <c r="L48" s="205"/>
      <c r="M48" s="232"/>
      <c r="N48" s="230"/>
      <c r="O48" s="232"/>
      <c r="P48" s="211"/>
      <c r="Q48" s="212"/>
      <c r="R48" s="213"/>
    </row>
    <row r="49" spans="1:18" s="50" customFormat="1" ht="9.6" customHeight="1">
      <c r="A49" s="215">
        <v>22</v>
      </c>
      <c r="B49" s="202" t="str">
        <f>IF($D49="","",VLOOKUP($D49,'Girls Si Qual Draw Prep'!$A$7:$P$30,15))</f>
        <v/>
      </c>
      <c r="C49" s="202" t="str">
        <f>IF($D49="","",VLOOKUP($D49,'Girls Si Qual Draw Prep'!$A$7:$P$30,16))</f>
        <v/>
      </c>
      <c r="D49" s="203"/>
      <c r="E49" s="223" t="str">
        <f>UPPER(IF($D49="","",VLOOKUP($D49,'Girls Si Qual Draw Prep'!$A$7:$P$30,2)))</f>
        <v/>
      </c>
      <c r="F49" s="223" t="str">
        <f>IF($D49="","",VLOOKUP($D49,'Girls Si Qual Draw Prep'!$A$7:$P$30,3))</f>
        <v/>
      </c>
      <c r="G49" s="223"/>
      <c r="H49" s="223" t="str">
        <f>IF($D49="","",VLOOKUP($D49,'Girls Si Qual Draw Prep'!$A$7:$P$30,4))</f>
        <v/>
      </c>
      <c r="I49" s="224"/>
      <c r="J49" s="205"/>
      <c r="K49" s="225"/>
      <c r="L49" s="205"/>
      <c r="M49" s="232"/>
      <c r="N49" s="230"/>
      <c r="O49" s="232"/>
      <c r="P49" s="211"/>
      <c r="Q49" s="212"/>
      <c r="R49" s="213"/>
    </row>
    <row r="50" spans="1:18" s="50" customFormat="1" ht="9.6" customHeight="1">
      <c r="A50" s="215"/>
      <c r="B50" s="216"/>
      <c r="C50" s="216"/>
      <c r="D50" s="226"/>
      <c r="E50" s="217"/>
      <c r="F50" s="217"/>
      <c r="G50" s="218"/>
      <c r="H50" s="205"/>
      <c r="I50" s="227"/>
      <c r="J50" s="219" t="s">
        <v>15</v>
      </c>
      <c r="K50" s="228"/>
      <c r="L50" s="221" t="str">
        <f>UPPER(IF(OR(K50="a",K50="as"),J48,IF(OR(K50="b",K50="bs"),J52,)))</f>
        <v/>
      </c>
      <c r="M50" s="238"/>
      <c r="N50" s="230"/>
      <c r="O50" s="232"/>
      <c r="P50" s="211"/>
      <c r="Q50" s="212"/>
      <c r="R50" s="213"/>
    </row>
    <row r="51" spans="1:18" s="50" customFormat="1" ht="9.6" customHeight="1">
      <c r="A51" s="215">
        <v>23</v>
      </c>
      <c r="B51" s="202" t="str">
        <f>IF($D51="","",VLOOKUP($D51,'Girls Si Qual Draw Prep'!$A$7:$P$30,15))</f>
        <v/>
      </c>
      <c r="C51" s="202" t="str">
        <f>IF($D51="","",VLOOKUP($D51,'Girls Si Qual Draw Prep'!$A$7:$P$30,16))</f>
        <v/>
      </c>
      <c r="D51" s="203"/>
      <c r="E51" s="223" t="s">
        <v>241</v>
      </c>
      <c r="F51" s="223" t="str">
        <f>IF($D51="","",VLOOKUP($D51,'Girls Si Qual Draw Prep'!$A$7:$P$30,3))</f>
        <v/>
      </c>
      <c r="G51" s="223"/>
      <c r="H51" s="223" t="str">
        <f>IF($D51="","",VLOOKUP($D51,'Girls Si Qual Draw Prep'!$A$7:$P$30,4))</f>
        <v/>
      </c>
      <c r="I51" s="206"/>
      <c r="J51" s="205"/>
      <c r="K51" s="231"/>
      <c r="L51" s="205"/>
      <c r="M51" s="230"/>
      <c r="N51" s="230"/>
      <c r="O51" s="232"/>
      <c r="P51" s="211"/>
      <c r="Q51" s="212"/>
      <c r="R51" s="213"/>
    </row>
    <row r="52" spans="1:18" s="50" customFormat="1" ht="9.6" customHeight="1">
      <c r="A52" s="215"/>
      <c r="B52" s="216"/>
      <c r="C52" s="216"/>
      <c r="D52" s="216"/>
      <c r="E52" s="217"/>
      <c r="F52" s="217"/>
      <c r="G52" s="218"/>
      <c r="H52" s="219"/>
      <c r="I52" s="220" t="s">
        <v>242</v>
      </c>
      <c r="J52" s="221" t="str">
        <f>UPPER(IF(OR(I52="a",I52="as"),E51,IF(OR(I52="b",I52="bs"),E53,)))</f>
        <v/>
      </c>
      <c r="K52" s="233"/>
      <c r="L52" s="205"/>
      <c r="M52" s="230"/>
      <c r="N52" s="230"/>
      <c r="O52" s="232"/>
      <c r="P52" s="211"/>
      <c r="Q52" s="212"/>
      <c r="R52" s="213"/>
    </row>
    <row r="53" spans="1:18" s="50" customFormat="1" ht="9.6" customHeight="1">
      <c r="A53" s="215">
        <v>24</v>
      </c>
      <c r="B53" s="202" t="str">
        <f>IF($D53="","",VLOOKUP($D53,'Girls Si Qual Draw Prep'!$A$7:$P$30,15))</f>
        <v/>
      </c>
      <c r="C53" s="202" t="str">
        <f>IF($D53="","",VLOOKUP($D53,'Girls Si Qual Draw Prep'!$A$7:$P$30,16))</f>
        <v/>
      </c>
      <c r="D53" s="203"/>
      <c r="E53" s="223" t="str">
        <f>UPPER(IF($D53="","",VLOOKUP($D53,'Girls Si Qual Draw Prep'!$A$7:$P$30,2)))</f>
        <v/>
      </c>
      <c r="F53" s="223" t="str">
        <f>IF($D53="","",VLOOKUP($D53,'Girls Si Qual Draw Prep'!$A$7:$P$30,3))</f>
        <v/>
      </c>
      <c r="G53" s="223"/>
      <c r="H53" s="223" t="str">
        <f>IF($D53="","",VLOOKUP($D53,'Girls Si Qual Draw Prep'!$A$7:$P$30,4))</f>
        <v/>
      </c>
      <c r="I53" s="234"/>
      <c r="J53" s="205"/>
      <c r="K53" s="205"/>
      <c r="L53" s="205"/>
      <c r="M53" s="230"/>
      <c r="N53" s="230"/>
      <c r="O53" s="232"/>
      <c r="P53" s="211"/>
      <c r="Q53" s="212"/>
      <c r="R53" s="213"/>
    </row>
    <row r="54" spans="1:18" s="50" customFormat="1" ht="9.6" customHeight="1">
      <c r="A54" s="215"/>
      <c r="B54" s="216"/>
      <c r="C54" s="216"/>
      <c r="D54" s="216"/>
      <c r="E54" s="235"/>
      <c r="F54" s="235"/>
      <c r="G54" s="239"/>
      <c r="H54" s="235"/>
      <c r="I54" s="227"/>
      <c r="J54" s="205"/>
      <c r="K54" s="205"/>
      <c r="L54" s="205"/>
      <c r="M54" s="230"/>
      <c r="N54" s="219" t="s">
        <v>15</v>
      </c>
      <c r="O54" s="228"/>
      <c r="P54" s="221" t="str">
        <f>UPPER(IF(OR(O54="a",O54="as"),N46,IF(OR(O54="b",O54="bs"),N62,)))</f>
        <v/>
      </c>
      <c r="Q54" s="229"/>
      <c r="R54" s="213"/>
    </row>
    <row r="55" spans="1:18" s="50" customFormat="1" ht="9.6" customHeight="1">
      <c r="A55" s="215">
        <v>25</v>
      </c>
      <c r="B55" s="202" t="str">
        <f>IF($D55="","",VLOOKUP($D55,'Girls Si Qual Draw Prep'!$A$7:$P$30,15))</f>
        <v/>
      </c>
      <c r="C55" s="202" t="str">
        <f>IF($D55="","",VLOOKUP($D55,'Girls Si Qual Draw Prep'!$A$7:$P$30,16))</f>
        <v/>
      </c>
      <c r="D55" s="203"/>
      <c r="E55" s="223" t="str">
        <f>UPPER(IF($D55="","",VLOOKUP($D55,'Girls Si Qual Draw Prep'!$A$7:$P$30,2)))</f>
        <v/>
      </c>
      <c r="F55" s="223" t="str">
        <f>IF($D55="","",VLOOKUP($D55,'Girls Si Qual Draw Prep'!$A$7:$P$30,3))</f>
        <v/>
      </c>
      <c r="G55" s="223"/>
      <c r="H55" s="223" t="str">
        <f>IF($D55="","",VLOOKUP($D55,'Girls Si Qual Draw Prep'!$A$7:$P$30,4))</f>
        <v/>
      </c>
      <c r="I55" s="206"/>
      <c r="J55" s="205"/>
      <c r="K55" s="205"/>
      <c r="L55" s="205"/>
      <c r="M55" s="230"/>
      <c r="N55" s="205"/>
      <c r="O55" s="232"/>
      <c r="P55" s="205"/>
      <c r="Q55" s="230"/>
      <c r="R55" s="213"/>
    </row>
    <row r="56" spans="1:18" s="50" customFormat="1" ht="9.6" customHeight="1">
      <c r="A56" s="215"/>
      <c r="B56" s="216"/>
      <c r="C56" s="216"/>
      <c r="D56" s="216"/>
      <c r="E56" s="217"/>
      <c r="F56" s="217"/>
      <c r="G56" s="218"/>
      <c r="H56" s="219"/>
      <c r="I56" s="220" t="s">
        <v>240</v>
      </c>
      <c r="J56" s="221" t="str">
        <f>UPPER(IF(OR(I56="a",I56="as"),E55,IF(OR(I56="b",I56="bs"),E57,)))</f>
        <v/>
      </c>
      <c r="K56" s="221"/>
      <c r="L56" s="205"/>
      <c r="M56" s="230"/>
      <c r="N56" s="230"/>
      <c r="O56" s="232"/>
      <c r="P56" s="211"/>
      <c r="Q56" s="212"/>
      <c r="R56" s="213"/>
    </row>
    <row r="57" spans="1:18" s="50" customFormat="1" ht="9.6" customHeight="1">
      <c r="A57" s="215">
        <v>26</v>
      </c>
      <c r="B57" s="202" t="str">
        <f>IF($D57="","",VLOOKUP($D57,'Girls Si Qual Draw Prep'!$A$7:$P$30,15))</f>
        <v/>
      </c>
      <c r="C57" s="202" t="str">
        <f>IF($D57="","",VLOOKUP($D57,'Girls Si Qual Draw Prep'!$A$7:$P$30,16))</f>
        <v/>
      </c>
      <c r="D57" s="203"/>
      <c r="E57" s="223" t="s">
        <v>241</v>
      </c>
      <c r="F57" s="223" t="str">
        <f>IF($D57="","",VLOOKUP($D57,'Girls Si Qual Draw Prep'!$A$7:$P$30,3))</f>
        <v/>
      </c>
      <c r="G57" s="223"/>
      <c r="H57" s="223" t="str">
        <f>IF($D57="","",VLOOKUP($D57,'Girls Si Qual Draw Prep'!$A$7:$P$30,4))</f>
        <v/>
      </c>
      <c r="I57" s="224"/>
      <c r="J57" s="205"/>
      <c r="K57" s="225"/>
      <c r="L57" s="205"/>
      <c r="M57" s="230"/>
      <c r="N57" s="230"/>
      <c r="O57" s="232"/>
      <c r="P57" s="211"/>
      <c r="Q57" s="212"/>
      <c r="R57" s="213"/>
    </row>
    <row r="58" spans="1:18" s="50" customFormat="1" ht="9.6" customHeight="1">
      <c r="A58" s="215"/>
      <c r="B58" s="216"/>
      <c r="C58" s="216"/>
      <c r="D58" s="226"/>
      <c r="E58" s="217"/>
      <c r="F58" s="217"/>
      <c r="G58" s="218"/>
      <c r="H58" s="205"/>
      <c r="I58" s="227"/>
      <c r="J58" s="219" t="s">
        <v>15</v>
      </c>
      <c r="K58" s="228"/>
      <c r="L58" s="221" t="str">
        <f>UPPER(IF(OR(K58="a",K58="as"),J56,IF(OR(K58="b",K58="bs"),J60,)))</f>
        <v/>
      </c>
      <c r="M58" s="229"/>
      <c r="N58" s="230"/>
      <c r="O58" s="232"/>
      <c r="P58" s="211"/>
      <c r="Q58" s="212"/>
      <c r="R58" s="213"/>
    </row>
    <row r="59" spans="1:18" s="50" customFormat="1" ht="9.6" customHeight="1">
      <c r="A59" s="215">
        <v>27</v>
      </c>
      <c r="B59" s="202" t="str">
        <f>IF($D59="","",VLOOKUP($D59,'Girls Si Qual Draw Prep'!$A$7:$P$30,15))</f>
        <v/>
      </c>
      <c r="C59" s="202" t="str">
        <f>IF($D59="","",VLOOKUP($D59,'Girls Si Qual Draw Prep'!$A$7:$P$30,16))</f>
        <v/>
      </c>
      <c r="D59" s="203"/>
      <c r="E59" s="223" t="str">
        <f>UPPER(IF($D59="","",VLOOKUP($D59,'Girls Si Qual Draw Prep'!$A$7:$P$30,2)))</f>
        <v/>
      </c>
      <c r="F59" s="223" t="str">
        <f>IF($D59="","",VLOOKUP($D59,'Girls Si Qual Draw Prep'!$A$7:$P$30,3))</f>
        <v/>
      </c>
      <c r="G59" s="223"/>
      <c r="H59" s="223" t="str">
        <f>IF($D59="","",VLOOKUP($D59,'Girls Si Qual Draw Prep'!$A$7:$P$30,4))</f>
        <v/>
      </c>
      <c r="I59" s="206"/>
      <c r="J59" s="205"/>
      <c r="K59" s="231"/>
      <c r="L59" s="205"/>
      <c r="M59" s="232"/>
      <c r="N59" s="230"/>
      <c r="O59" s="232"/>
      <c r="P59" s="211"/>
      <c r="Q59" s="212"/>
      <c r="R59" s="247"/>
    </row>
    <row r="60" spans="1:18" s="50" customFormat="1" ht="9.6" customHeight="1">
      <c r="A60" s="215"/>
      <c r="B60" s="216"/>
      <c r="C60" s="216"/>
      <c r="D60" s="226"/>
      <c r="E60" s="217"/>
      <c r="F60" s="217"/>
      <c r="G60" s="218"/>
      <c r="H60" s="219" t="s">
        <v>15</v>
      </c>
      <c r="I60" s="220"/>
      <c r="J60" s="221" t="str">
        <f>UPPER(IF(OR(I60="a",I60="as"),E59,IF(OR(I60="b",I60="bs"),E61,)))</f>
        <v/>
      </c>
      <c r="K60" s="233"/>
      <c r="L60" s="205"/>
      <c r="M60" s="232"/>
      <c r="N60" s="230"/>
      <c r="O60" s="232"/>
      <c r="P60" s="211"/>
      <c r="Q60" s="212"/>
      <c r="R60" s="213"/>
    </row>
    <row r="61" spans="1:18" s="50" customFormat="1" ht="9.6" customHeight="1">
      <c r="A61" s="215">
        <v>28</v>
      </c>
      <c r="B61" s="202" t="str">
        <f>IF($D61="","",VLOOKUP($D61,'Girls Si Qual Draw Prep'!$A$7:$P$30,15))</f>
        <v/>
      </c>
      <c r="C61" s="202" t="str">
        <f>IF($D61="","",VLOOKUP($D61,'Girls Si Qual Draw Prep'!$A$7:$P$30,16))</f>
        <v/>
      </c>
      <c r="D61" s="203"/>
      <c r="E61" s="223" t="str">
        <f>UPPER(IF($D61="","",VLOOKUP($D61,'Girls Si Qual Draw Prep'!$A$7:$P$30,2)))</f>
        <v/>
      </c>
      <c r="F61" s="223" t="str">
        <f>IF($D61="","",VLOOKUP($D61,'Girls Si Qual Draw Prep'!$A$7:$P$30,3))</f>
        <v/>
      </c>
      <c r="G61" s="223"/>
      <c r="H61" s="223" t="str">
        <f>IF($D61="","",VLOOKUP($D61,'Girls Si Qual Draw Prep'!$A$7:$P$30,4))</f>
        <v/>
      </c>
      <c r="I61" s="234"/>
      <c r="J61" s="205"/>
      <c r="K61" s="205"/>
      <c r="L61" s="205"/>
      <c r="M61" s="232"/>
      <c r="N61" s="230"/>
      <c r="O61" s="232"/>
      <c r="P61" s="211"/>
      <c r="Q61" s="212"/>
      <c r="R61" s="213"/>
    </row>
    <row r="62" spans="1:18" s="50" customFormat="1" ht="9.6" customHeight="1">
      <c r="A62" s="215"/>
      <c r="B62" s="216"/>
      <c r="C62" s="216"/>
      <c r="D62" s="226"/>
      <c r="E62" s="205"/>
      <c r="F62" s="205"/>
      <c r="G62" s="68"/>
      <c r="H62" s="235"/>
      <c r="I62" s="227"/>
      <c r="J62" s="205"/>
      <c r="K62" s="205"/>
      <c r="L62" s="219" t="s">
        <v>15</v>
      </c>
      <c r="M62" s="228"/>
      <c r="N62" s="221" t="str">
        <f>UPPER(IF(OR(M62="a",M62="as"),L58,IF(OR(M62="b",M62="bs"),L66,)))</f>
        <v/>
      </c>
      <c r="O62" s="238"/>
      <c r="P62" s="211"/>
      <c r="Q62" s="212"/>
      <c r="R62" s="213"/>
    </row>
    <row r="63" spans="1:18" s="50" customFormat="1" ht="9.6" customHeight="1">
      <c r="A63" s="215">
        <v>29</v>
      </c>
      <c r="B63" s="202" t="str">
        <f>IF($D63="","",VLOOKUP($D63,'Girls Si Qual Draw Prep'!$A$7:$P$30,15))</f>
        <v/>
      </c>
      <c r="C63" s="202" t="str">
        <f>IF($D63="","",VLOOKUP($D63,'Girls Si Qual Draw Prep'!$A$7:$P$30,16))</f>
        <v/>
      </c>
      <c r="D63" s="203"/>
      <c r="E63" s="223" t="str">
        <f>UPPER(IF($D63="","",VLOOKUP($D63,'Girls Si Qual Draw Prep'!$A$7:$P$30,2)))</f>
        <v/>
      </c>
      <c r="F63" s="223" t="str">
        <f>IF($D63="","",VLOOKUP($D63,'Girls Si Qual Draw Prep'!$A$7:$P$30,3))</f>
        <v/>
      </c>
      <c r="G63" s="223"/>
      <c r="H63" s="223" t="str">
        <f>IF($D63="","",VLOOKUP($D63,'Girls Si Qual Draw Prep'!$A$7:$P$30,4))</f>
        <v/>
      </c>
      <c r="I63" s="236"/>
      <c r="J63" s="205"/>
      <c r="K63" s="205"/>
      <c r="L63" s="205"/>
      <c r="M63" s="232"/>
      <c r="N63" s="205"/>
      <c r="O63" s="230"/>
      <c r="P63" s="211"/>
      <c r="Q63" s="212"/>
      <c r="R63" s="213"/>
    </row>
    <row r="64" spans="1:18" s="50" customFormat="1" ht="9.6" customHeight="1">
      <c r="A64" s="215"/>
      <c r="B64" s="216"/>
      <c r="C64" s="216"/>
      <c r="D64" s="226"/>
      <c r="E64" s="217"/>
      <c r="F64" s="217"/>
      <c r="G64" s="218"/>
      <c r="H64" s="219" t="s">
        <v>15</v>
      </c>
      <c r="I64" s="220"/>
      <c r="J64" s="221" t="str">
        <f>UPPER(IF(OR(I64="a",I64="as"),E63,IF(OR(I64="b",I64="bs"),E65,)))</f>
        <v/>
      </c>
      <c r="K64" s="221"/>
      <c r="L64" s="205"/>
      <c r="M64" s="232"/>
      <c r="N64" s="230"/>
      <c r="O64" s="230"/>
      <c r="P64" s="211"/>
      <c r="Q64" s="212"/>
      <c r="R64" s="213"/>
    </row>
    <row r="65" spans="1:18" s="50" customFormat="1" ht="9.6" customHeight="1">
      <c r="A65" s="215">
        <v>30</v>
      </c>
      <c r="B65" s="202" t="str">
        <f>IF($D65="","",VLOOKUP($D65,'Girls Si Qual Draw Prep'!$A$7:$P$30,15))</f>
        <v/>
      </c>
      <c r="C65" s="202" t="str">
        <f>IF($D65="","",VLOOKUP($D65,'Girls Si Qual Draw Prep'!$A$7:$P$30,16))</f>
        <v/>
      </c>
      <c r="D65" s="203"/>
      <c r="E65" s="223" t="str">
        <f>UPPER(IF($D65="","",VLOOKUP($D65,'Girls Si Qual Draw Prep'!$A$7:$P$30,2)))</f>
        <v/>
      </c>
      <c r="F65" s="223" t="str">
        <f>IF($D65="","",VLOOKUP($D65,'Girls Si Qual Draw Prep'!$A$7:$P$30,3))</f>
        <v/>
      </c>
      <c r="G65" s="223"/>
      <c r="H65" s="223" t="str">
        <f>IF($D65="","",VLOOKUP($D65,'Girls Si Qual Draw Prep'!$A$7:$P$30,4))</f>
        <v/>
      </c>
      <c r="I65" s="224"/>
      <c r="J65" s="205"/>
      <c r="K65" s="225"/>
      <c r="L65" s="205"/>
      <c r="M65" s="232"/>
      <c r="N65" s="230"/>
      <c r="O65" s="230"/>
      <c r="P65" s="211"/>
      <c r="Q65" s="212"/>
      <c r="R65" s="213"/>
    </row>
    <row r="66" spans="1:18" s="50" customFormat="1" ht="9.6" customHeight="1">
      <c r="A66" s="215"/>
      <c r="B66" s="216"/>
      <c r="C66" s="216"/>
      <c r="D66" s="226"/>
      <c r="E66" s="217"/>
      <c r="F66" s="217"/>
      <c r="G66" s="218"/>
      <c r="H66" s="205"/>
      <c r="I66" s="227"/>
      <c r="J66" s="219" t="s">
        <v>15</v>
      </c>
      <c r="K66" s="228"/>
      <c r="L66" s="221" t="str">
        <f>UPPER(IF(OR(K66="a",K66="as"),J64,IF(OR(K66="b",K66="bs"),J68,)))</f>
        <v/>
      </c>
      <c r="M66" s="238"/>
      <c r="N66" s="230"/>
      <c r="O66" s="230"/>
      <c r="P66" s="211"/>
      <c r="Q66" s="212"/>
      <c r="R66" s="213"/>
    </row>
    <row r="67" spans="1:18" s="50" customFormat="1" ht="9.6" customHeight="1">
      <c r="A67" s="215">
        <v>31</v>
      </c>
      <c r="B67" s="202" t="str">
        <f>IF($D67="","",VLOOKUP($D67,'Girls Si Qual Draw Prep'!$A$7:$P$30,15))</f>
        <v/>
      </c>
      <c r="C67" s="202" t="str">
        <f>IF($D67="","",VLOOKUP($D67,'Girls Si Qual Draw Prep'!$A$7:$P$30,16))</f>
        <v/>
      </c>
      <c r="D67" s="203"/>
      <c r="E67" s="223" t="s">
        <v>241</v>
      </c>
      <c r="F67" s="223" t="str">
        <f>IF($D67="","",VLOOKUP($D67,'Girls Si Qual Draw Prep'!$A$7:$P$30,3))</f>
        <v/>
      </c>
      <c r="G67" s="223"/>
      <c r="H67" s="223" t="str">
        <f>IF($D67="","",VLOOKUP($D67,'Girls Si Qual Draw Prep'!$A$7:$P$30,4))</f>
        <v/>
      </c>
      <c r="I67" s="206"/>
      <c r="J67" s="205"/>
      <c r="K67" s="231"/>
      <c r="L67" s="205"/>
      <c r="M67" s="230"/>
      <c r="N67" s="230"/>
      <c r="O67" s="230"/>
      <c r="P67" s="211"/>
      <c r="Q67" s="212"/>
      <c r="R67" s="213"/>
    </row>
    <row r="68" spans="1:18" s="50" customFormat="1" ht="9.6" customHeight="1">
      <c r="A68" s="215"/>
      <c r="B68" s="216"/>
      <c r="C68" s="216"/>
      <c r="D68" s="216"/>
      <c r="E68" s="217"/>
      <c r="F68" s="217"/>
      <c r="G68" s="218"/>
      <c r="H68" s="219"/>
      <c r="I68" s="220" t="s">
        <v>242</v>
      </c>
      <c r="J68" s="221" t="str">
        <f>UPPER(IF(OR(I68="a",I68="as"),E67,IF(OR(I68="b",I68="bs"),E69,)))</f>
        <v/>
      </c>
      <c r="K68" s="233"/>
      <c r="L68" s="205"/>
      <c r="M68" s="230"/>
      <c r="N68" s="230"/>
      <c r="O68" s="230"/>
      <c r="P68" s="211"/>
      <c r="Q68" s="212"/>
      <c r="R68" s="213"/>
    </row>
    <row r="69" spans="1:18" s="50" customFormat="1" ht="9.6" customHeight="1">
      <c r="A69" s="200">
        <v>32</v>
      </c>
      <c r="B69" s="202" t="str">
        <f>IF($D69="","",VLOOKUP($D69,'Girls Si Qual Draw Prep'!$A$7:$P$30,15))</f>
        <v/>
      </c>
      <c r="C69" s="202" t="str">
        <f>IF($D69="","",VLOOKUP($D69,'Girls Si Qual Draw Prep'!$A$7:$P$30,16))</f>
        <v/>
      </c>
      <c r="D69" s="203"/>
      <c r="E69" s="223" t="str">
        <f>UPPER(IF($D69="","",VLOOKUP($D69,'Girls Si Qual Draw Prep'!$A$7:$P$30,2)))</f>
        <v/>
      </c>
      <c r="F69" s="223" t="str">
        <f>IF($D69="","",VLOOKUP($D69,'Girls Si Qual Draw Prep'!$A$7:$P$30,3))</f>
        <v/>
      </c>
      <c r="G69" s="223"/>
      <c r="H69" s="223" t="str">
        <f>IF($D69="","",VLOOKUP($D69,'Girls Si Qual Draw Prep'!$A$7:$P$30,4))</f>
        <v/>
      </c>
      <c r="I69" s="234"/>
      <c r="J69" s="205"/>
      <c r="K69" s="205"/>
      <c r="L69" s="205"/>
      <c r="M69" s="205"/>
      <c r="N69" s="208"/>
      <c r="O69" s="210"/>
      <c r="P69" s="211"/>
      <c r="Q69" s="212"/>
      <c r="R69" s="213"/>
    </row>
    <row r="70" spans="1:18" s="2" customFormat="1" ht="6.75" customHeight="1">
      <c r="A70" s="248"/>
      <c r="B70" s="248"/>
      <c r="C70" s="248"/>
      <c r="D70" s="248"/>
      <c r="E70" s="249"/>
      <c r="F70" s="249"/>
      <c r="G70" s="249"/>
      <c r="H70" s="249"/>
      <c r="I70" s="250"/>
      <c r="J70" s="251"/>
      <c r="K70" s="252"/>
      <c r="L70" s="251"/>
      <c r="M70" s="252"/>
      <c r="N70" s="251"/>
      <c r="O70" s="252"/>
      <c r="P70" s="251"/>
      <c r="Q70" s="252"/>
      <c r="R70" s="253"/>
    </row>
    <row r="71" spans="1:18" s="19" customFormat="1" ht="10.5" customHeight="1">
      <c r="A71" s="254" t="s">
        <v>61</v>
      </c>
      <c r="B71" s="255"/>
      <c r="C71" s="256"/>
      <c r="D71" s="257" t="s">
        <v>62</v>
      </c>
      <c r="E71" s="258" t="s">
        <v>63</v>
      </c>
      <c r="F71" s="257"/>
      <c r="G71" s="259"/>
      <c r="H71" s="260"/>
      <c r="I71" s="257" t="s">
        <v>62</v>
      </c>
      <c r="J71" s="258" t="s">
        <v>64</v>
      </c>
      <c r="K71" s="261"/>
      <c r="L71" s="258" t="s">
        <v>65</v>
      </c>
      <c r="M71" s="262"/>
      <c r="N71" s="263" t="s">
        <v>66</v>
      </c>
      <c r="O71" s="263"/>
      <c r="P71" s="264"/>
      <c r="Q71" s="265"/>
    </row>
    <row r="72" spans="1:18" s="19" customFormat="1" ht="9" customHeight="1">
      <c r="A72" s="267" t="s">
        <v>67</v>
      </c>
      <c r="B72" s="266"/>
      <c r="C72" s="268"/>
      <c r="D72" s="269">
        <v>1</v>
      </c>
      <c r="E72" s="80">
        <f>IF(D72&gt;$Q$79,,UPPER(VLOOKUP(D72,'Girls Si Qual Draw Prep'!$A$7:$R$134,2)))</f>
        <v>0</v>
      </c>
      <c r="F72" s="270"/>
      <c r="G72" s="80"/>
      <c r="H72" s="79"/>
      <c r="I72" s="271" t="s">
        <v>68</v>
      </c>
      <c r="J72" s="266"/>
      <c r="K72" s="272"/>
      <c r="L72" s="266"/>
      <c r="M72" s="273"/>
      <c r="N72" s="275" t="s">
        <v>69</v>
      </c>
      <c r="O72" s="276"/>
      <c r="P72" s="276"/>
      <c r="Q72" s="277"/>
    </row>
    <row r="73" spans="1:18" s="19" customFormat="1" ht="9" customHeight="1">
      <c r="A73" s="267" t="s">
        <v>70</v>
      </c>
      <c r="B73" s="266"/>
      <c r="C73" s="268"/>
      <c r="D73" s="269">
        <v>2</v>
      </c>
      <c r="E73" s="80">
        <f>IF(D73&gt;$Q$79,,UPPER(VLOOKUP(D73,'Girls Si Qual Draw Prep'!$A$7:$R$134,2)))</f>
        <v>0</v>
      </c>
      <c r="F73" s="270"/>
      <c r="G73" s="80"/>
      <c r="H73" s="79"/>
      <c r="I73" s="271" t="s">
        <v>71</v>
      </c>
      <c r="J73" s="266"/>
      <c r="K73" s="272"/>
      <c r="L73" s="266"/>
      <c r="M73" s="273"/>
      <c r="N73" s="278"/>
      <c r="O73" s="279"/>
      <c r="P73" s="280"/>
      <c r="Q73" s="281"/>
    </row>
    <row r="74" spans="1:18" s="19" customFormat="1" ht="9" customHeight="1">
      <c r="A74" s="282" t="s">
        <v>72</v>
      </c>
      <c r="B74" s="280"/>
      <c r="C74" s="283"/>
      <c r="D74" s="269">
        <v>3</v>
      </c>
      <c r="E74" s="80">
        <f>IF(D74&gt;$Q$79,,UPPER(VLOOKUP(D74,'Girls Si Qual Draw Prep'!$A$7:$R$134,2)))</f>
        <v>0</v>
      </c>
      <c r="F74" s="270"/>
      <c r="G74" s="80"/>
      <c r="H74" s="79"/>
      <c r="I74" s="271" t="s">
        <v>73</v>
      </c>
      <c r="J74" s="266"/>
      <c r="K74" s="272"/>
      <c r="L74" s="266"/>
      <c r="M74" s="273"/>
      <c r="N74" s="275" t="s">
        <v>74</v>
      </c>
      <c r="O74" s="276"/>
      <c r="P74" s="276"/>
      <c r="Q74" s="277"/>
    </row>
    <row r="75" spans="1:18" s="19" customFormat="1" ht="9" customHeight="1">
      <c r="A75" s="284"/>
      <c r="B75" s="188"/>
      <c r="C75" s="285"/>
      <c r="D75" s="269">
        <v>4</v>
      </c>
      <c r="E75" s="80">
        <f>IF(D75&gt;$Q$79,,UPPER(VLOOKUP(D75,'Girls Si Qual Draw Prep'!$A$7:$R$134,2)))</f>
        <v>0</v>
      </c>
      <c r="F75" s="270"/>
      <c r="G75" s="80"/>
      <c r="H75" s="79"/>
      <c r="I75" s="271" t="s">
        <v>75</v>
      </c>
      <c r="J75" s="266"/>
      <c r="K75" s="272"/>
      <c r="L75" s="266"/>
      <c r="M75" s="273"/>
      <c r="N75" s="266"/>
      <c r="O75" s="272"/>
      <c r="P75" s="266"/>
      <c r="Q75" s="273"/>
    </row>
    <row r="76" spans="1:18" s="19" customFormat="1" ht="9" customHeight="1">
      <c r="A76" s="286" t="s">
        <v>76</v>
      </c>
      <c r="B76" s="287"/>
      <c r="C76" s="288"/>
      <c r="D76" s="269"/>
      <c r="E76" s="80"/>
      <c r="F76" s="270"/>
      <c r="G76" s="80"/>
      <c r="H76" s="79"/>
      <c r="I76" s="271" t="s">
        <v>77</v>
      </c>
      <c r="J76" s="266"/>
      <c r="K76" s="272"/>
      <c r="L76" s="266"/>
      <c r="M76" s="273"/>
      <c r="N76" s="280"/>
      <c r="O76" s="279"/>
      <c r="P76" s="280"/>
      <c r="Q76" s="281"/>
    </row>
    <row r="77" spans="1:18" s="19" customFormat="1" ht="9" customHeight="1">
      <c r="A77" s="267" t="s">
        <v>67</v>
      </c>
      <c r="B77" s="266"/>
      <c r="C77" s="268"/>
      <c r="D77" s="269"/>
      <c r="E77" s="80"/>
      <c r="F77" s="270"/>
      <c r="G77" s="80"/>
      <c r="H77" s="79"/>
      <c r="I77" s="271" t="s">
        <v>78</v>
      </c>
      <c r="J77" s="266"/>
      <c r="K77" s="272"/>
      <c r="L77" s="266"/>
      <c r="M77" s="273"/>
      <c r="N77" s="275" t="s">
        <v>24</v>
      </c>
      <c r="O77" s="276"/>
      <c r="P77" s="276"/>
      <c r="Q77" s="277"/>
    </row>
    <row r="78" spans="1:18" s="19" customFormat="1" ht="9" customHeight="1">
      <c r="A78" s="267" t="s">
        <v>79</v>
      </c>
      <c r="B78" s="266"/>
      <c r="C78" s="289"/>
      <c r="D78" s="269"/>
      <c r="E78" s="80"/>
      <c r="F78" s="270"/>
      <c r="G78" s="80"/>
      <c r="H78" s="79"/>
      <c r="I78" s="271" t="s">
        <v>80</v>
      </c>
      <c r="J78" s="266"/>
      <c r="K78" s="272"/>
      <c r="L78" s="266"/>
      <c r="M78" s="273"/>
      <c r="N78" s="266"/>
      <c r="O78" s="272"/>
      <c r="P78" s="266"/>
      <c r="Q78" s="273"/>
    </row>
    <row r="79" spans="1:18" s="19" customFormat="1" ht="9" customHeight="1">
      <c r="A79" s="282" t="s">
        <v>81</v>
      </c>
      <c r="B79" s="280"/>
      <c r="C79" s="290"/>
      <c r="D79" s="291"/>
      <c r="E79" s="292"/>
      <c r="F79" s="293"/>
      <c r="G79" s="292"/>
      <c r="H79" s="294"/>
      <c r="I79" s="295" t="s">
        <v>82</v>
      </c>
      <c r="J79" s="280"/>
      <c r="K79" s="279"/>
      <c r="L79" s="280"/>
      <c r="M79" s="281"/>
      <c r="N79" s="280">
        <f>Q4</f>
        <v>0</v>
      </c>
      <c r="O79" s="279"/>
      <c r="P79" s="280"/>
      <c r="Q79" s="296">
        <f>MIN(6,'Girls Si Qual Draw Prep'!R5)</f>
        <v>0</v>
      </c>
    </row>
  </sheetData>
  <mergeCells count="1">
    <mergeCell ref="A4:C4"/>
  </mergeCells>
  <phoneticPr fontId="78" type="noConversion"/>
  <conditionalFormatting sqref="F67:H67 F69:H69 G7 G9 G11 G13 G15 G17 G19 G23 F55:H55 F57:H57 F59:H59 F61:H61 F63:H63 F65:H65 G21 G25 G27 G29 G31 G33 G35 G37 G39 G41 G43 G45 G47 G49 G51 G53">
    <cfRule type="expression" dxfId="183" priority="1" stopIfTrue="1">
      <formula>AND($D7&lt;9,$C7&gt;0)</formula>
    </cfRule>
  </conditionalFormatting>
  <conditionalFormatting sqref="H8 H60 H16 L46 H20 L62 H24 H68 N22 H56 H32 H64 H36 H12 N54 H28 J18 J26 J34 J42 J50 J58 J66 J10 L14 L30 H40 H48 H52 H44">
    <cfRule type="expression" dxfId="182" priority="2" stopIfTrue="1">
      <formula>AND($N$1="CU",H8="Umpire")</formula>
    </cfRule>
    <cfRule type="expression" dxfId="181" priority="3" stopIfTrue="1">
      <formula>AND($N$1="CU",H8&lt;&gt;"Umpire",I8&lt;&gt;"")</formula>
    </cfRule>
    <cfRule type="expression" dxfId="180" priority="4" stopIfTrue="1">
      <formula>AND($N$1="CU",H8&lt;&gt;"Umpire")</formula>
    </cfRule>
  </conditionalFormatting>
  <conditionalFormatting sqref="D67">
    <cfRule type="expression" dxfId="179" priority="5" stopIfTrue="1">
      <formula>AND($D67&lt;9,$C67&gt;0)</formula>
    </cfRule>
  </conditionalFormatting>
  <conditionalFormatting sqref="E67 E57 E65 E63 E61 E59 E69 E55">
    <cfRule type="cellIs" dxfId="178" priority="6" stopIfTrue="1" operator="equal">
      <formula>"Bye"</formula>
    </cfRule>
    <cfRule type="expression" dxfId="177" priority="7" stopIfTrue="1">
      <formula>AND($D55&lt;9,$C55&gt;0)</formula>
    </cfRule>
  </conditionalFormatting>
  <conditionalFormatting sqref="L10 L18 L26 L34 L42 L50 L58 L66 N14 N30 N46 N62 P22 P54 J8 J12 J16 J20 J24 J28 J32 J36 J40 J44 J48 J52 J56 J60 J64 J68">
    <cfRule type="expression" dxfId="176" priority="8" stopIfTrue="1">
      <formula>I8="as"</formula>
    </cfRule>
    <cfRule type="expression" dxfId="175" priority="9" stopIfTrue="1">
      <formula>I8="bs"</formula>
    </cfRule>
  </conditionalFormatting>
  <conditionalFormatting sqref="B7 B9 B11 B13 B15 B17 B19 B21 B23 B25 B27 B29 B31 B33 B35 B37 B39 B41 B43 B45 B47 B49 B51 B53 B55 B57 B59 B61 B63 B65 B67 B69">
    <cfRule type="cellIs" dxfId="174" priority="10" stopIfTrue="1" operator="equal">
      <formula>"QA"</formula>
    </cfRule>
    <cfRule type="cellIs" dxfId="173" priority="11" stopIfTrue="1" operator="equal">
      <formula>"DA"</formula>
    </cfRule>
  </conditionalFormatting>
  <conditionalFormatting sqref="I8 I12 I16 I20 I24 I28 I32 I36 I40 I44 I48 I52 I56 I60 I64 I68 K66 K58 K50 K42 K34 K26 K18 K10 M14 M30 M46 M62 Q79 O22 O54">
    <cfRule type="expression" dxfId="172" priority="12" stopIfTrue="1">
      <formula>$N$1="CU"</formula>
    </cfRule>
  </conditionalFormatting>
  <conditionalFormatting sqref="D7 D9 D11 D13 D15 D17 D19 D21 D23 D25 D27 D29 D31 D33 D35 D37 D39 D41 D43 D45 D47 D49 D51 D53 D55 D57 D59 D61 D63 D65 D69">
    <cfRule type="expression" dxfId="171" priority="13" stopIfTrue="1">
      <formula>$D7&lt;5</formula>
    </cfRule>
  </conditionalFormatting>
  <dataValidations count="1">
    <dataValidation type="list" allowBlank="1" showInputMessage="1" sqref="H8 H24 H12 H28 H16 H60 H20 H56 H68 H64 H32 H36 H40 H44 H48 H52 J66 J58 J50 J42 J34 J26 J18 J10 L14 L30 L46 L62 N22 N54">
      <formula1>$T$7:$T$16</formula1>
    </dataValidation>
  </dataValidations>
  <printOptions horizontalCentered="1"/>
  <pageMargins left="0.35" right="0.35" top="0.39" bottom="0.39" header="0" footer="0"/>
  <pageSetup paperSize="9" orientation="portrait" horizontalDpi="360" verticalDpi="200"/>
  <headerFooter alignWithMargins="0"/>
  <drawing r:id="rId1"/>
  <legacyDrawing r:id="rId2"/>
</worksheet>
</file>

<file path=xl/worksheets/sheet27.xml><?xml version="1.0" encoding="utf-8"?>
<worksheet xmlns="http://schemas.openxmlformats.org/spreadsheetml/2006/main" xmlns:r="http://schemas.openxmlformats.org/officeDocument/2006/relationships">
  <sheetPr codeName="Sheet136">
    <pageSetUpPr fitToPage="1"/>
  </sheetPr>
  <dimension ref="A1:T79"/>
  <sheetViews>
    <sheetView showGridLines="0" showZeros="0" workbookViewId="0">
      <selection activeCell="A4" sqref="A4:C4"/>
    </sheetView>
  </sheetViews>
  <sheetFormatPr defaultRowHeight="12.75"/>
  <cols>
    <col min="1" max="2" width="3.28515625" customWidth="1"/>
    <col min="3" max="3" width="4.7109375" customWidth="1"/>
    <col min="4" max="4" width="4.28515625" customWidth="1"/>
    <col min="5" max="5" width="12.7109375" customWidth="1"/>
    <col min="6" max="6" width="2.7109375" customWidth="1"/>
    <col min="7" max="7" width="7.7109375" customWidth="1"/>
    <col min="8" max="8" width="5.85546875" customWidth="1"/>
    <col min="9" max="9" width="1.7109375" style="172" customWidth="1"/>
    <col min="10" max="10" width="10.7109375" customWidth="1"/>
    <col min="11" max="11" width="1.7109375" style="172" customWidth="1"/>
    <col min="12" max="12" width="10.7109375" customWidth="1"/>
    <col min="13" max="13" width="1.7109375" style="173" customWidth="1"/>
    <col min="14" max="14" width="10.7109375" customWidth="1"/>
    <col min="15" max="15" width="1.7109375" style="172" customWidth="1"/>
    <col min="16" max="16" width="10.7109375" customWidth="1"/>
    <col min="17" max="17" width="1.7109375" style="173" customWidth="1"/>
    <col min="18" max="18" width="0" hidden="1" customWidth="1"/>
    <col min="19" max="19" width="8.7109375" customWidth="1"/>
    <col min="20" max="20" width="9.140625" hidden="1" customWidth="1"/>
  </cols>
  <sheetData>
    <row r="1" spans="1:20" s="174" customFormat="1" ht="21.75" customHeight="1">
      <c r="A1" s="82">
        <f>'Week SetUp'!$A$6</f>
        <v>0</v>
      </c>
      <c r="B1" s="82"/>
      <c r="C1" s="177"/>
      <c r="D1" s="177"/>
      <c r="E1" s="177"/>
      <c r="F1" s="177"/>
      <c r="G1" s="177"/>
      <c r="H1" s="177"/>
      <c r="I1" s="178"/>
      <c r="J1" s="146" t="s">
        <v>231</v>
      </c>
      <c r="K1" s="146"/>
      <c r="L1" s="83"/>
      <c r="M1" s="178"/>
      <c r="N1" s="178" t="s">
        <v>378</v>
      </c>
      <c r="O1" s="178"/>
      <c r="P1" s="177"/>
      <c r="Q1" s="178"/>
    </row>
    <row r="2" spans="1:20" s="103" customFormat="1">
      <c r="A2" s="85" t="str">
        <f>'Week SetUp'!$A$8</f>
        <v>ITF Junior Circuit</v>
      </c>
      <c r="B2" s="85"/>
      <c r="C2" s="85"/>
      <c r="D2" s="85"/>
      <c r="E2" s="85"/>
      <c r="F2" s="179"/>
      <c r="G2" s="108"/>
      <c r="H2" s="108"/>
      <c r="I2" s="180"/>
      <c r="J2" s="146" t="s">
        <v>243</v>
      </c>
      <c r="K2" s="146"/>
      <c r="L2" s="146"/>
      <c r="M2" s="180"/>
      <c r="N2" s="108"/>
      <c r="O2" s="180"/>
      <c r="P2" s="108"/>
      <c r="Q2" s="180"/>
    </row>
    <row r="3" spans="1:20" s="20" customFormat="1" ht="11.25" customHeight="1">
      <c r="A3" s="63" t="s">
        <v>12</v>
      </c>
      <c r="B3" s="63"/>
      <c r="C3" s="63"/>
      <c r="D3" s="63"/>
      <c r="E3" s="63"/>
      <c r="F3" s="63" t="s">
        <v>6</v>
      </c>
      <c r="G3" s="63"/>
      <c r="H3" s="63"/>
      <c r="I3" s="182"/>
      <c r="J3" s="63" t="s">
        <v>7</v>
      </c>
      <c r="K3" s="182"/>
      <c r="L3" s="63" t="s">
        <v>18</v>
      </c>
      <c r="M3" s="182"/>
      <c r="N3" s="63"/>
      <c r="O3" s="182"/>
      <c r="P3" s="63"/>
      <c r="Q3" s="64" t="s">
        <v>8</v>
      </c>
    </row>
    <row r="4" spans="1:20" s="39" customFormat="1" ht="11.25" customHeight="1" thickBot="1">
      <c r="A4" s="711">
        <f>'Week SetUp'!$A$10</f>
        <v>0</v>
      </c>
      <c r="B4" s="711"/>
      <c r="C4" s="711"/>
      <c r="D4" s="184"/>
      <c r="E4" s="184"/>
      <c r="F4" s="184">
        <f>'Week SetUp'!$C$10</f>
        <v>0</v>
      </c>
      <c r="G4" s="92"/>
      <c r="H4" s="184"/>
      <c r="I4" s="185"/>
      <c r="J4" s="186">
        <f>'Week SetUp'!$D$10</f>
        <v>0</v>
      </c>
      <c r="K4" s="185"/>
      <c r="L4" s="187">
        <f>'Week SetUp'!$A$12</f>
        <v>0</v>
      </c>
      <c r="M4" s="185"/>
      <c r="N4" s="184"/>
      <c r="O4" s="185"/>
      <c r="P4" s="184"/>
      <c r="Q4" s="76">
        <f>'Week SetUp'!$E$10</f>
        <v>0</v>
      </c>
    </row>
    <row r="5" spans="1:20" s="20" customFormat="1" ht="9.75">
      <c r="A5" s="188"/>
      <c r="B5" s="189" t="s">
        <v>52</v>
      </c>
      <c r="C5" s="189" t="s">
        <v>53</v>
      </c>
      <c r="D5" s="189" t="s">
        <v>54</v>
      </c>
      <c r="E5" s="190" t="s">
        <v>55</v>
      </c>
      <c r="F5" s="190" t="s">
        <v>14</v>
      </c>
      <c r="G5" s="190"/>
      <c r="H5" s="190" t="s">
        <v>56</v>
      </c>
      <c r="I5" s="190"/>
      <c r="J5" s="189" t="s">
        <v>57</v>
      </c>
      <c r="K5" s="191"/>
      <c r="L5" s="189" t="s">
        <v>237</v>
      </c>
      <c r="M5" s="191"/>
      <c r="N5" s="189" t="s">
        <v>238</v>
      </c>
      <c r="O5" s="191"/>
      <c r="P5" s="189"/>
      <c r="Q5" s="192"/>
    </row>
    <row r="6" spans="1:20" s="20" customFormat="1" ht="3.75" customHeight="1" thickBot="1">
      <c r="A6" s="193"/>
      <c r="B6" s="194"/>
      <c r="C6" s="91"/>
      <c r="D6" s="194"/>
      <c r="E6" s="195"/>
      <c r="F6" s="195"/>
      <c r="G6" s="196"/>
      <c r="H6" s="195"/>
      <c r="I6" s="197"/>
      <c r="J6" s="194"/>
      <c r="K6" s="197"/>
      <c r="L6" s="194"/>
      <c r="M6" s="197"/>
      <c r="N6" s="194"/>
      <c r="O6" s="197"/>
      <c r="P6" s="194"/>
      <c r="Q6" s="198"/>
    </row>
    <row r="7" spans="1:20" s="50" customFormat="1" ht="10.5" customHeight="1">
      <c r="A7" s="200">
        <v>1</v>
      </c>
      <c r="B7" s="202" t="str">
        <f>IF($D7="","",VLOOKUP($D7,'Girls Si Qual Draw Prep'!$A$7:$P$38,15))</f>
        <v/>
      </c>
      <c r="C7" s="202" t="str">
        <f>IF($D7="","",VLOOKUP($D7,'Girls Si Qual Draw Prep'!$A$7:$P$38,16))</f>
        <v/>
      </c>
      <c r="D7" s="203"/>
      <c r="E7" s="204" t="str">
        <f>UPPER(IF($D7="","",VLOOKUP($D7,'Girls Si Qual Draw Prep'!$A$7:$P$38,2)))</f>
        <v/>
      </c>
      <c r="F7" s="204" t="str">
        <f>IF($D7="","",VLOOKUP($D7,'Girls Si Qual Draw Prep'!$A$7:$P$38,3))</f>
        <v/>
      </c>
      <c r="G7" s="204"/>
      <c r="H7" s="204" t="str">
        <f>IF($D7="","",VLOOKUP($D7,'Girls Si Qual Draw Prep'!$A$7:$P$38,4))</f>
        <v/>
      </c>
      <c r="I7" s="206"/>
      <c r="J7" s="205"/>
      <c r="K7" s="205"/>
      <c r="L7" s="205"/>
      <c r="M7" s="205"/>
      <c r="N7" s="208"/>
      <c r="O7" s="210"/>
      <c r="P7" s="211"/>
      <c r="Q7" s="212"/>
      <c r="R7" s="213"/>
      <c r="T7" s="214" t="e">
        <f>#REF!</f>
        <v>#REF!</v>
      </c>
    </row>
    <row r="8" spans="1:20" s="50" customFormat="1" ht="9.6" customHeight="1">
      <c r="A8" s="215"/>
      <c r="B8" s="216"/>
      <c r="C8" s="216"/>
      <c r="D8" s="216"/>
      <c r="E8" s="217"/>
      <c r="F8" s="217"/>
      <c r="G8" s="218"/>
      <c r="H8" s="219" t="s">
        <v>15</v>
      </c>
      <c r="I8" s="220"/>
      <c r="J8" s="221" t="str">
        <f>UPPER(IF(OR(I8="a",I8="as"),E7,IF(OR(I8="b",I8="bs"),E9,)))</f>
        <v/>
      </c>
      <c r="K8" s="221"/>
      <c r="L8" s="205"/>
      <c r="M8" s="205"/>
      <c r="N8" s="208"/>
      <c r="O8" s="210"/>
      <c r="P8" s="211"/>
      <c r="Q8" s="212"/>
      <c r="R8" s="213"/>
      <c r="T8" s="222" t="e">
        <f>#REF!</f>
        <v>#REF!</v>
      </c>
    </row>
    <row r="9" spans="1:20" s="50" customFormat="1" ht="9.6" customHeight="1">
      <c r="A9" s="215">
        <v>2</v>
      </c>
      <c r="B9" s="202" t="str">
        <f>IF($D9="","",VLOOKUP($D9,'Girls Si Qual Draw Prep'!$A$7:$P$38,15))</f>
        <v/>
      </c>
      <c r="C9" s="202" t="str">
        <f>IF($D9="","",VLOOKUP($D9,'Girls Si Qual Draw Prep'!$A$7:$P$38,16))</f>
        <v/>
      </c>
      <c r="D9" s="203"/>
      <c r="E9" s="223" t="str">
        <f>UPPER(IF($D9="","",VLOOKUP($D9,'Girls Si Qual Draw Prep'!$A$7:$P$38,2)))</f>
        <v/>
      </c>
      <c r="F9" s="223" t="str">
        <f>IF($D9="","",VLOOKUP($D9,'Girls Si Qual Draw Prep'!$A$7:$P$38,3))</f>
        <v/>
      </c>
      <c r="G9" s="223"/>
      <c r="H9" s="223" t="str">
        <f>IF($D9="","",VLOOKUP($D9,'Girls Si Qual Draw Prep'!$A$7:$P$38,4))</f>
        <v/>
      </c>
      <c r="I9" s="224"/>
      <c r="J9" s="205"/>
      <c r="K9" s="225"/>
      <c r="L9" s="205"/>
      <c r="M9" s="205"/>
      <c r="N9" s="208"/>
      <c r="O9" s="210"/>
      <c r="P9" s="211"/>
      <c r="Q9" s="212"/>
      <c r="R9" s="213"/>
      <c r="T9" s="222" t="e">
        <f>#REF!</f>
        <v>#REF!</v>
      </c>
    </row>
    <row r="10" spans="1:20" s="50" customFormat="1" ht="9.6" customHeight="1">
      <c r="A10" s="215"/>
      <c r="B10" s="216"/>
      <c r="C10" s="216"/>
      <c r="D10" s="226"/>
      <c r="E10" s="217"/>
      <c r="F10" s="217"/>
      <c r="G10" s="218"/>
      <c r="H10" s="217"/>
      <c r="I10" s="227"/>
      <c r="J10" s="219" t="s">
        <v>15</v>
      </c>
      <c r="K10" s="228"/>
      <c r="L10" s="221" t="str">
        <f>UPPER(IF(OR(K10="a",K10="as"),J8,IF(OR(K10="b",K10="bs"),J12,)))</f>
        <v/>
      </c>
      <c r="M10" s="229"/>
      <c r="N10" s="230"/>
      <c r="O10" s="230"/>
      <c r="P10" s="211"/>
      <c r="Q10" s="212"/>
      <c r="R10" s="213"/>
      <c r="T10" s="222" t="e">
        <f>#REF!</f>
        <v>#REF!</v>
      </c>
    </row>
    <row r="11" spans="1:20" s="50" customFormat="1" ht="9.6" customHeight="1">
      <c r="A11" s="215">
        <v>3</v>
      </c>
      <c r="B11" s="202" t="str">
        <f>IF($D11="","",VLOOKUP($D11,'Girls Si Qual Draw Prep'!$A$7:$P$38,15))</f>
        <v/>
      </c>
      <c r="C11" s="202" t="str">
        <f>IF($D11="","",VLOOKUP($D11,'Girls Si Qual Draw Prep'!$A$7:$P$38,16))</f>
        <v/>
      </c>
      <c r="D11" s="203"/>
      <c r="E11" s="223" t="str">
        <f>UPPER(IF($D11="","",VLOOKUP($D11,'Girls Si Qual Draw Prep'!$A$7:$P$38,2)))</f>
        <v/>
      </c>
      <c r="F11" s="223" t="str">
        <f>IF($D11="","",VLOOKUP($D11,'Girls Si Qual Draw Prep'!$A$7:$P$38,3))</f>
        <v/>
      </c>
      <c r="G11" s="223"/>
      <c r="H11" s="223" t="str">
        <f>IF($D11="","",VLOOKUP($D11,'Girls Si Qual Draw Prep'!$A$7:$P$38,4))</f>
        <v/>
      </c>
      <c r="I11" s="206"/>
      <c r="J11" s="205"/>
      <c r="K11" s="231"/>
      <c r="L11" s="205"/>
      <c r="M11" s="232"/>
      <c r="N11" s="230"/>
      <c r="O11" s="230"/>
      <c r="P11" s="211"/>
      <c r="Q11" s="212"/>
      <c r="R11" s="213"/>
      <c r="T11" s="222" t="e">
        <f>#REF!</f>
        <v>#REF!</v>
      </c>
    </row>
    <row r="12" spans="1:20" s="50" customFormat="1" ht="9.6" customHeight="1">
      <c r="A12" s="215"/>
      <c r="B12" s="216"/>
      <c r="C12" s="216"/>
      <c r="D12" s="226"/>
      <c r="E12" s="217"/>
      <c r="F12" s="217"/>
      <c r="G12" s="218"/>
      <c r="H12" s="219" t="s">
        <v>15</v>
      </c>
      <c r="I12" s="220"/>
      <c r="J12" s="221" t="str">
        <f>UPPER(IF(OR(I12="a",I12="as"),E11,IF(OR(I12="b",I12="bs"),E13,)))</f>
        <v/>
      </c>
      <c r="K12" s="233"/>
      <c r="L12" s="205"/>
      <c r="M12" s="232"/>
      <c r="N12" s="230"/>
      <c r="O12" s="230"/>
      <c r="P12" s="211"/>
      <c r="Q12" s="212"/>
      <c r="R12" s="213"/>
      <c r="T12" s="222" t="e">
        <f>#REF!</f>
        <v>#REF!</v>
      </c>
    </row>
    <row r="13" spans="1:20" s="50" customFormat="1" ht="9.6" customHeight="1">
      <c r="A13" s="215">
        <v>4</v>
      </c>
      <c r="B13" s="202" t="str">
        <f>IF($D13="","",VLOOKUP($D13,'Girls Si Qual Draw Prep'!$A$7:$P$38,15))</f>
        <v/>
      </c>
      <c r="C13" s="202" t="str">
        <f>IF($D13="","",VLOOKUP($D13,'Girls Si Qual Draw Prep'!$A$7:$P$38,16))</f>
        <v/>
      </c>
      <c r="D13" s="203"/>
      <c r="E13" s="223" t="str">
        <f>UPPER(IF($D13="","",VLOOKUP($D13,'Girls Si Qual Draw Prep'!$A$7:$P$38,2)))</f>
        <v/>
      </c>
      <c r="F13" s="223" t="str">
        <f>IF($D13="","",VLOOKUP($D13,'Girls Si Qual Draw Prep'!$A$7:$P$38,3))</f>
        <v/>
      </c>
      <c r="G13" s="223"/>
      <c r="H13" s="223" t="str">
        <f>IF($D13="","",VLOOKUP($D13,'Girls Si Qual Draw Prep'!$A$7:$P$38,4))</f>
        <v/>
      </c>
      <c r="I13" s="234"/>
      <c r="J13" s="205"/>
      <c r="K13" s="205"/>
      <c r="L13" s="205"/>
      <c r="M13" s="232"/>
      <c r="N13" s="230"/>
      <c r="O13" s="230"/>
      <c r="P13" s="211"/>
      <c r="Q13" s="212"/>
      <c r="R13" s="213"/>
      <c r="T13" s="222" t="e">
        <f>#REF!</f>
        <v>#REF!</v>
      </c>
    </row>
    <row r="14" spans="1:20" s="50" customFormat="1" ht="9.6" customHeight="1">
      <c r="A14" s="215"/>
      <c r="B14" s="216"/>
      <c r="C14" s="216"/>
      <c r="D14" s="226"/>
      <c r="E14" s="205"/>
      <c r="F14" s="205"/>
      <c r="G14" s="68"/>
      <c r="H14" s="235"/>
      <c r="I14" s="227"/>
      <c r="J14" s="205"/>
      <c r="K14" s="205"/>
      <c r="L14" s="219" t="s">
        <v>15</v>
      </c>
      <c r="M14" s="228"/>
      <c r="N14" s="221" t="str">
        <f>UPPER(IF(OR(M14="a",M14="as"),L10,IF(OR(M14="b",M14="bs"),L18,)))</f>
        <v/>
      </c>
      <c r="O14" s="229"/>
      <c r="P14" s="211"/>
      <c r="Q14" s="212"/>
      <c r="R14" s="213"/>
      <c r="T14" s="222" t="e">
        <f>#REF!</f>
        <v>#REF!</v>
      </c>
    </row>
    <row r="15" spans="1:20" s="50" customFormat="1" ht="9.6" customHeight="1">
      <c r="A15" s="215">
        <v>5</v>
      </c>
      <c r="B15" s="202" t="str">
        <f>IF($D15="","",VLOOKUP($D15,'Girls Si Qual Draw Prep'!$A$7:$P$38,15))</f>
        <v/>
      </c>
      <c r="C15" s="202" t="str">
        <f>IF($D15="","",VLOOKUP($D15,'Girls Si Qual Draw Prep'!$A$7:$P$38,16))</f>
        <v/>
      </c>
      <c r="D15" s="203"/>
      <c r="E15" s="223" t="str">
        <f>UPPER(IF($D15="","",VLOOKUP($D15,'Girls Si Qual Draw Prep'!$A$7:$P$38,2)))</f>
        <v/>
      </c>
      <c r="F15" s="223" t="str">
        <f>IF($D15="","",VLOOKUP($D15,'Girls Si Qual Draw Prep'!$A$7:$P$38,3))</f>
        <v/>
      </c>
      <c r="G15" s="223"/>
      <c r="H15" s="223" t="str">
        <f>IF($D15="","",VLOOKUP($D15,'Girls Si Qual Draw Prep'!$A$7:$P$38,4))</f>
        <v/>
      </c>
      <c r="I15" s="236"/>
      <c r="J15" s="205"/>
      <c r="K15" s="205"/>
      <c r="L15" s="205"/>
      <c r="M15" s="232"/>
      <c r="N15" s="205"/>
      <c r="O15" s="230"/>
      <c r="P15" s="211"/>
      <c r="Q15" s="212"/>
      <c r="R15" s="213"/>
      <c r="T15" s="222" t="e">
        <f>#REF!</f>
        <v>#REF!</v>
      </c>
    </row>
    <row r="16" spans="1:20" s="50" customFormat="1" ht="9.6" customHeight="1" thickBot="1">
      <c r="A16" s="215"/>
      <c r="B16" s="216"/>
      <c r="C16" s="216"/>
      <c r="D16" s="226"/>
      <c r="E16" s="217"/>
      <c r="F16" s="217"/>
      <c r="G16" s="218"/>
      <c r="H16" s="219" t="s">
        <v>15</v>
      </c>
      <c r="I16" s="220"/>
      <c r="J16" s="221" t="str">
        <f>UPPER(IF(OR(I16="a",I16="as"),E15,IF(OR(I16="b",I16="bs"),E17,)))</f>
        <v/>
      </c>
      <c r="K16" s="221"/>
      <c r="L16" s="205"/>
      <c r="M16" s="232"/>
      <c r="N16" s="230"/>
      <c r="O16" s="230"/>
      <c r="P16" s="211"/>
      <c r="Q16" s="212"/>
      <c r="R16" s="213"/>
      <c r="T16" s="237" t="e">
        <f>#REF!</f>
        <v>#REF!</v>
      </c>
    </row>
    <row r="17" spans="1:18" s="50" customFormat="1" ht="9.6" customHeight="1">
      <c r="A17" s="215">
        <v>6</v>
      </c>
      <c r="B17" s="202" t="str">
        <f>IF($D17="","",VLOOKUP($D17,'Girls Si Qual Draw Prep'!$A$7:$P$38,15))</f>
        <v/>
      </c>
      <c r="C17" s="202" t="str">
        <f>IF($D17="","",VLOOKUP($D17,'Girls Si Qual Draw Prep'!$A$7:$P$38,16))</f>
        <v/>
      </c>
      <c r="D17" s="203"/>
      <c r="E17" s="223" t="str">
        <f>UPPER(IF($D17="","",VLOOKUP($D17,'Girls Si Qual Draw Prep'!$A$7:$P$38,2)))</f>
        <v/>
      </c>
      <c r="F17" s="223" t="str">
        <f>IF($D17="","",VLOOKUP($D17,'Girls Si Qual Draw Prep'!$A$7:$P$38,3))</f>
        <v/>
      </c>
      <c r="G17" s="223"/>
      <c r="H17" s="223" t="str">
        <f>IF($D17="","",VLOOKUP($D17,'Girls Si Qual Draw Prep'!$A$7:$P$38,4))</f>
        <v/>
      </c>
      <c r="I17" s="224"/>
      <c r="J17" s="205"/>
      <c r="K17" s="225"/>
      <c r="L17" s="205"/>
      <c r="M17" s="232"/>
      <c r="N17" s="230"/>
      <c r="O17" s="230"/>
      <c r="P17" s="211"/>
      <c r="Q17" s="212"/>
      <c r="R17" s="213"/>
    </row>
    <row r="18" spans="1:18" s="50" customFormat="1" ht="9.6" customHeight="1">
      <c r="A18" s="215"/>
      <c r="B18" s="216"/>
      <c r="C18" s="216"/>
      <c r="D18" s="226"/>
      <c r="E18" s="217"/>
      <c r="F18" s="217"/>
      <c r="G18" s="218"/>
      <c r="H18" s="205"/>
      <c r="I18" s="227"/>
      <c r="J18" s="219" t="s">
        <v>15</v>
      </c>
      <c r="K18" s="228"/>
      <c r="L18" s="221" t="str">
        <f>UPPER(IF(OR(K18="a",K18="as"),J16,IF(OR(K18="b",K18="bs"),J20,)))</f>
        <v/>
      </c>
      <c r="M18" s="238"/>
      <c r="N18" s="230"/>
      <c r="O18" s="230"/>
      <c r="P18" s="211"/>
      <c r="Q18" s="212"/>
      <c r="R18" s="213"/>
    </row>
    <row r="19" spans="1:18" s="50" customFormat="1" ht="9.6" customHeight="1">
      <c r="A19" s="215">
        <v>7</v>
      </c>
      <c r="B19" s="202" t="str">
        <f>IF($D19="","",VLOOKUP($D19,'Girls Si Qual Draw Prep'!$A$7:$P$38,15))</f>
        <v/>
      </c>
      <c r="C19" s="202" t="str">
        <f>IF($D19="","",VLOOKUP($D19,'Girls Si Qual Draw Prep'!$A$7:$P$38,16))</f>
        <v/>
      </c>
      <c r="D19" s="203"/>
      <c r="E19" s="223" t="str">
        <f>UPPER(IF($D19="","",VLOOKUP($D19,'Girls Si Qual Draw Prep'!$A$7:$P$38,2)))</f>
        <v/>
      </c>
      <c r="F19" s="223" t="str">
        <f>IF($D19="","",VLOOKUP($D19,'Girls Si Qual Draw Prep'!$A$7:$P$38,3))</f>
        <v/>
      </c>
      <c r="G19" s="223"/>
      <c r="H19" s="223" t="str">
        <f>IF($D19="","",VLOOKUP($D19,'Girls Si Qual Draw Prep'!$A$7:$P$38,4))</f>
        <v/>
      </c>
      <c r="I19" s="206"/>
      <c r="J19" s="205"/>
      <c r="K19" s="231"/>
      <c r="L19" s="205"/>
      <c r="M19" s="230"/>
      <c r="N19" s="230"/>
      <c r="O19" s="230"/>
      <c r="P19" s="211"/>
      <c r="Q19" s="212"/>
      <c r="R19" s="213"/>
    </row>
    <row r="20" spans="1:18" s="50" customFormat="1" ht="9.6" customHeight="1">
      <c r="A20" s="215"/>
      <c r="B20" s="216"/>
      <c r="C20" s="216"/>
      <c r="D20" s="216"/>
      <c r="E20" s="217"/>
      <c r="F20" s="217"/>
      <c r="G20" s="218"/>
      <c r="H20" s="219" t="s">
        <v>15</v>
      </c>
      <c r="I20" s="220"/>
      <c r="J20" s="221" t="str">
        <f>UPPER(IF(OR(I20="a",I20="as"),E19,IF(OR(I20="b",I20="bs"),E21,)))</f>
        <v/>
      </c>
      <c r="K20" s="233"/>
      <c r="L20" s="205"/>
      <c r="M20" s="230"/>
      <c r="N20" s="230"/>
      <c r="O20" s="230"/>
      <c r="P20" s="211"/>
      <c r="Q20" s="212"/>
      <c r="R20" s="213"/>
    </row>
    <row r="21" spans="1:18" s="50" customFormat="1" ht="9.6" customHeight="1">
      <c r="A21" s="200">
        <v>8</v>
      </c>
      <c r="B21" s="202" t="str">
        <f>IF($D21="","",VLOOKUP($D21,'Girls Si Qual Draw Prep'!$A$7:$P$38,15))</f>
        <v/>
      </c>
      <c r="C21" s="202" t="str">
        <f>IF($D21="","",VLOOKUP($D21,'Girls Si Qual Draw Prep'!$A$7:$P$38,16))</f>
        <v/>
      </c>
      <c r="D21" s="203"/>
      <c r="E21" s="204" t="str">
        <f>UPPER(IF($D21="","",VLOOKUP($D21,'Girls Si Qual Draw Prep'!$A$7:$P$38,2)))</f>
        <v/>
      </c>
      <c r="F21" s="204" t="str">
        <f>IF($D21="","",VLOOKUP($D21,'Girls Si Qual Draw Prep'!$A$7:$P$38,3))</f>
        <v/>
      </c>
      <c r="G21" s="204"/>
      <c r="H21" s="204" t="str">
        <f>IF($D21="","",VLOOKUP($D21,'Girls Si Qual Draw Prep'!$A$7:$P$38,4))</f>
        <v/>
      </c>
      <c r="I21" s="234"/>
      <c r="J21" s="205"/>
      <c r="K21" s="205"/>
      <c r="L21" s="205"/>
      <c r="M21" s="230"/>
      <c r="N21" s="230"/>
      <c r="O21" s="230"/>
      <c r="P21" s="211"/>
      <c r="Q21" s="212"/>
      <c r="R21" s="213"/>
    </row>
    <row r="22" spans="1:18" s="50" customFormat="1" ht="9.6" customHeight="1">
      <c r="A22" s="215"/>
      <c r="B22" s="216"/>
      <c r="C22" s="216"/>
      <c r="D22" s="216"/>
      <c r="E22" s="235"/>
      <c r="F22" s="235"/>
      <c r="G22" s="239"/>
      <c r="H22" s="235"/>
      <c r="I22" s="227"/>
      <c r="J22" s="205"/>
      <c r="K22" s="205"/>
      <c r="L22" s="205"/>
      <c r="M22" s="230"/>
      <c r="N22" s="230"/>
      <c r="O22" s="230"/>
      <c r="P22" s="211"/>
      <c r="Q22" s="212"/>
      <c r="R22" s="213"/>
    </row>
    <row r="23" spans="1:18" s="50" customFormat="1" ht="9.6" customHeight="1">
      <c r="A23" s="200">
        <v>9</v>
      </c>
      <c r="B23" s="202" t="str">
        <f>IF($D23="","",VLOOKUP($D23,'Girls Si Qual Draw Prep'!$A$7:$P$38,15))</f>
        <v/>
      </c>
      <c r="C23" s="202" t="str">
        <f>IF($D23="","",VLOOKUP($D23,'Girls Si Qual Draw Prep'!$A$7:$P$38,16))</f>
        <v/>
      </c>
      <c r="D23" s="203"/>
      <c r="E23" s="204" t="str">
        <f>UPPER(IF($D23="","",VLOOKUP($D23,'Girls Si Qual Draw Prep'!$A$7:$P$38,2)))</f>
        <v/>
      </c>
      <c r="F23" s="204" t="str">
        <f>IF($D23="","",VLOOKUP($D23,'Girls Si Qual Draw Prep'!$A$7:$P$38,3))</f>
        <v/>
      </c>
      <c r="G23" s="204"/>
      <c r="H23" s="204" t="str">
        <f>IF($D23="","",VLOOKUP($D23,'Girls Si Qual Draw Prep'!$A$7:$P$38,4))</f>
        <v/>
      </c>
      <c r="I23" s="206"/>
      <c r="J23" s="205"/>
      <c r="K23" s="205"/>
      <c r="L23" s="205"/>
      <c r="M23" s="230"/>
      <c r="N23" s="230"/>
      <c r="O23" s="230"/>
      <c r="P23" s="211"/>
      <c r="Q23" s="212"/>
      <c r="R23" s="213"/>
    </row>
    <row r="24" spans="1:18" s="50" customFormat="1" ht="9.6" customHeight="1">
      <c r="A24" s="215"/>
      <c r="B24" s="216"/>
      <c r="C24" s="216"/>
      <c r="D24" s="216"/>
      <c r="E24" s="217"/>
      <c r="F24" s="217"/>
      <c r="G24" s="218"/>
      <c r="H24" s="219" t="s">
        <v>15</v>
      </c>
      <c r="I24" s="220"/>
      <c r="J24" s="221" t="str">
        <f>UPPER(IF(OR(I24="a",I24="as"),E23,IF(OR(I24="b",I24="bs"),E25,)))</f>
        <v/>
      </c>
      <c r="K24" s="221"/>
      <c r="L24" s="205"/>
      <c r="M24" s="230"/>
      <c r="N24" s="230"/>
      <c r="O24" s="230"/>
      <c r="P24" s="211"/>
      <c r="Q24" s="212"/>
      <c r="R24" s="213"/>
    </row>
    <row r="25" spans="1:18" s="50" customFormat="1" ht="9.6" customHeight="1">
      <c r="A25" s="215">
        <v>10</v>
      </c>
      <c r="B25" s="202" t="str">
        <f>IF($D25="","",VLOOKUP($D25,'Girls Si Qual Draw Prep'!$A$7:$P$38,15))</f>
        <v/>
      </c>
      <c r="C25" s="202" t="str">
        <f>IF($D25="","",VLOOKUP($D25,'Girls Si Qual Draw Prep'!$A$7:$P$38,16))</f>
        <v/>
      </c>
      <c r="D25" s="203"/>
      <c r="E25" s="223" t="str">
        <f>UPPER(IF($D25="","",VLOOKUP($D25,'Girls Si Qual Draw Prep'!$A$7:$P$38,2)))</f>
        <v/>
      </c>
      <c r="F25" s="223" t="str">
        <f>IF($D25="","",VLOOKUP($D25,'Girls Si Qual Draw Prep'!$A$7:$P$38,3))</f>
        <v/>
      </c>
      <c r="G25" s="223"/>
      <c r="H25" s="223" t="str">
        <f>IF($D25="","",VLOOKUP($D25,'Girls Si Qual Draw Prep'!$A$7:$P$38,4))</f>
        <v/>
      </c>
      <c r="I25" s="224"/>
      <c r="J25" s="205"/>
      <c r="K25" s="225"/>
      <c r="L25" s="205"/>
      <c r="M25" s="230"/>
      <c r="N25" s="230"/>
      <c r="O25" s="230"/>
      <c r="P25" s="211"/>
      <c r="Q25" s="212"/>
      <c r="R25" s="213"/>
    </row>
    <row r="26" spans="1:18" s="50" customFormat="1" ht="9.6" customHeight="1">
      <c r="A26" s="215"/>
      <c r="B26" s="216"/>
      <c r="C26" s="216"/>
      <c r="D26" s="226"/>
      <c r="E26" s="217"/>
      <c r="F26" s="217"/>
      <c r="G26" s="218"/>
      <c r="H26" s="217"/>
      <c r="I26" s="227"/>
      <c r="J26" s="219" t="s">
        <v>15</v>
      </c>
      <c r="K26" s="228"/>
      <c r="L26" s="221" t="str">
        <f>UPPER(IF(OR(K26="a",K26="as"),J24,IF(OR(K26="b",K26="bs"),J28,)))</f>
        <v/>
      </c>
      <c r="M26" s="229"/>
      <c r="N26" s="230"/>
      <c r="O26" s="230"/>
      <c r="P26" s="211"/>
      <c r="Q26" s="212"/>
      <c r="R26" s="213"/>
    </row>
    <row r="27" spans="1:18" s="50" customFormat="1" ht="9.6" customHeight="1">
      <c r="A27" s="215">
        <v>11</v>
      </c>
      <c r="B27" s="202" t="str">
        <f>IF($D27="","",VLOOKUP($D27,'Girls Si Qual Draw Prep'!$A$7:$P$38,15))</f>
        <v/>
      </c>
      <c r="C27" s="202" t="str">
        <f>IF($D27="","",VLOOKUP($D27,'Girls Si Qual Draw Prep'!$A$7:$P$38,16))</f>
        <v/>
      </c>
      <c r="D27" s="203"/>
      <c r="E27" s="223" t="str">
        <f>UPPER(IF($D27="","",VLOOKUP($D27,'Girls Si Qual Draw Prep'!$A$7:$P$38,2)))</f>
        <v/>
      </c>
      <c r="F27" s="223" t="str">
        <f>IF($D27="","",VLOOKUP($D27,'Girls Si Qual Draw Prep'!$A$7:$P$38,3))</f>
        <v/>
      </c>
      <c r="G27" s="223"/>
      <c r="H27" s="223" t="str">
        <f>IF($D27="","",VLOOKUP($D27,'Girls Si Qual Draw Prep'!$A$7:$P$38,4))</f>
        <v/>
      </c>
      <c r="I27" s="206"/>
      <c r="J27" s="205"/>
      <c r="K27" s="231"/>
      <c r="L27" s="205"/>
      <c r="M27" s="232"/>
      <c r="N27" s="230"/>
      <c r="O27" s="230"/>
      <c r="P27" s="211"/>
      <c r="Q27" s="212"/>
      <c r="R27" s="213"/>
    </row>
    <row r="28" spans="1:18" s="50" customFormat="1" ht="9.6" customHeight="1">
      <c r="A28" s="241"/>
      <c r="B28" s="216"/>
      <c r="C28" s="216"/>
      <c r="D28" s="226"/>
      <c r="E28" s="217"/>
      <c r="F28" s="217"/>
      <c r="G28" s="218"/>
      <c r="H28" s="219" t="s">
        <v>15</v>
      </c>
      <c r="I28" s="220"/>
      <c r="J28" s="221" t="str">
        <f>UPPER(IF(OR(I28="a",I28="as"),E27,IF(OR(I28="b",I28="bs"),E29,)))</f>
        <v/>
      </c>
      <c r="K28" s="233"/>
      <c r="L28" s="205"/>
      <c r="M28" s="232"/>
      <c r="N28" s="230"/>
      <c r="O28" s="230"/>
      <c r="P28" s="211"/>
      <c r="Q28" s="212"/>
      <c r="R28" s="213"/>
    </row>
    <row r="29" spans="1:18" s="50" customFormat="1" ht="9.6" customHeight="1">
      <c r="A29" s="215">
        <v>12</v>
      </c>
      <c r="B29" s="202" t="str">
        <f>IF($D29="","",VLOOKUP($D29,'Girls Si Qual Draw Prep'!$A$7:$P$38,15))</f>
        <v/>
      </c>
      <c r="C29" s="202" t="str">
        <f>IF($D29="","",VLOOKUP($D29,'Girls Si Qual Draw Prep'!$A$7:$P$38,16))</f>
        <v/>
      </c>
      <c r="D29" s="203"/>
      <c r="E29" s="223" t="str">
        <f>UPPER(IF($D29="","",VLOOKUP($D29,'Girls Si Qual Draw Prep'!$A$7:$P$38,2)))</f>
        <v/>
      </c>
      <c r="F29" s="223" t="str">
        <f>IF($D29="","",VLOOKUP($D29,'Girls Si Qual Draw Prep'!$A$7:$P$38,3))</f>
        <v/>
      </c>
      <c r="G29" s="223"/>
      <c r="H29" s="223" t="str">
        <f>IF($D29="","",VLOOKUP($D29,'Girls Si Qual Draw Prep'!$A$7:$P$38,4))</f>
        <v/>
      </c>
      <c r="I29" s="234"/>
      <c r="J29" s="205"/>
      <c r="K29" s="205"/>
      <c r="L29" s="205"/>
      <c r="M29" s="232"/>
      <c r="N29" s="230"/>
      <c r="O29" s="230"/>
      <c r="P29" s="211"/>
      <c r="Q29" s="212"/>
      <c r="R29" s="213"/>
    </row>
    <row r="30" spans="1:18" s="50" customFormat="1" ht="9.6" customHeight="1">
      <c r="A30" s="215"/>
      <c r="B30" s="216"/>
      <c r="C30" s="216"/>
      <c r="D30" s="226"/>
      <c r="E30" s="205"/>
      <c r="F30" s="205"/>
      <c r="G30" s="68"/>
      <c r="H30" s="235"/>
      <c r="I30" s="227"/>
      <c r="J30" s="205"/>
      <c r="K30" s="205"/>
      <c r="L30" s="219" t="s">
        <v>15</v>
      </c>
      <c r="M30" s="228"/>
      <c r="N30" s="221" t="str">
        <f>UPPER(IF(OR(M30="a",M30="as"),L26,IF(OR(M30="b",M30="bs"),L34,)))</f>
        <v/>
      </c>
      <c r="O30" s="229"/>
      <c r="P30" s="211"/>
      <c r="Q30" s="212"/>
      <c r="R30" s="213"/>
    </row>
    <row r="31" spans="1:18" s="50" customFormat="1" ht="9.6" customHeight="1">
      <c r="A31" s="215">
        <v>13</v>
      </c>
      <c r="B31" s="202" t="str">
        <f>IF($D31="","",VLOOKUP($D31,'Girls Si Qual Draw Prep'!$A$7:$P$38,15))</f>
        <v/>
      </c>
      <c r="C31" s="202" t="str">
        <f>IF($D31="","",VLOOKUP($D31,'Girls Si Qual Draw Prep'!$A$7:$P$38,16))</f>
        <v/>
      </c>
      <c r="D31" s="203"/>
      <c r="E31" s="223" t="str">
        <f>UPPER(IF($D31="","",VLOOKUP($D31,'Girls Si Qual Draw Prep'!$A$7:$P$38,2)))</f>
        <v/>
      </c>
      <c r="F31" s="223" t="str">
        <f>IF($D31="","",VLOOKUP($D31,'Girls Si Qual Draw Prep'!$A$7:$P$38,3))</f>
        <v/>
      </c>
      <c r="G31" s="223"/>
      <c r="H31" s="223" t="str">
        <f>IF($D31="","",VLOOKUP($D31,'Girls Si Qual Draw Prep'!$A$7:$P$38,4))</f>
        <v/>
      </c>
      <c r="I31" s="236"/>
      <c r="J31" s="205"/>
      <c r="K31" s="205"/>
      <c r="L31" s="205"/>
      <c r="M31" s="232"/>
      <c r="N31" s="205"/>
      <c r="O31" s="230"/>
      <c r="P31" s="211"/>
      <c r="Q31" s="212"/>
      <c r="R31" s="213"/>
    </row>
    <row r="32" spans="1:18" s="50" customFormat="1" ht="9.6" customHeight="1">
      <c r="A32" s="215"/>
      <c r="B32" s="216"/>
      <c r="C32" s="216"/>
      <c r="D32" s="226"/>
      <c r="E32" s="217"/>
      <c r="F32" s="217"/>
      <c r="G32" s="218"/>
      <c r="H32" s="219" t="s">
        <v>15</v>
      </c>
      <c r="I32" s="220"/>
      <c r="J32" s="221" t="str">
        <f>UPPER(IF(OR(I32="a",I32="as"),E31,IF(OR(I32="b",I32="bs"),E33,)))</f>
        <v/>
      </c>
      <c r="K32" s="221"/>
      <c r="L32" s="205"/>
      <c r="M32" s="232"/>
      <c r="N32" s="230"/>
      <c r="O32" s="230"/>
      <c r="P32" s="211"/>
      <c r="Q32" s="212"/>
      <c r="R32" s="213"/>
    </row>
    <row r="33" spans="1:18" s="50" customFormat="1" ht="9.6" customHeight="1">
      <c r="A33" s="215">
        <v>14</v>
      </c>
      <c r="B33" s="202" t="str">
        <f>IF($D33="","",VLOOKUP($D33,'Girls Si Qual Draw Prep'!$A$7:$P$38,15))</f>
        <v/>
      </c>
      <c r="C33" s="202" t="str">
        <f>IF($D33="","",VLOOKUP($D33,'Girls Si Qual Draw Prep'!$A$7:$P$38,16))</f>
        <v/>
      </c>
      <c r="D33" s="203"/>
      <c r="E33" s="223" t="str">
        <f>UPPER(IF($D33="","",VLOOKUP($D33,'Girls Si Qual Draw Prep'!$A$7:$P$38,2)))</f>
        <v/>
      </c>
      <c r="F33" s="223" t="str">
        <f>IF($D33="","",VLOOKUP($D33,'Girls Si Qual Draw Prep'!$A$7:$P$38,3))</f>
        <v/>
      </c>
      <c r="G33" s="223"/>
      <c r="H33" s="223" t="str">
        <f>IF($D33="","",VLOOKUP($D33,'Girls Si Qual Draw Prep'!$A$7:$P$38,4))</f>
        <v/>
      </c>
      <c r="I33" s="224"/>
      <c r="J33" s="205"/>
      <c r="K33" s="225"/>
      <c r="L33" s="205"/>
      <c r="M33" s="232"/>
      <c r="N33" s="230"/>
      <c r="O33" s="230"/>
      <c r="P33" s="211"/>
      <c r="Q33" s="212"/>
      <c r="R33" s="213"/>
    </row>
    <row r="34" spans="1:18" s="50" customFormat="1" ht="9.6" customHeight="1">
      <c r="A34" s="215"/>
      <c r="B34" s="216"/>
      <c r="C34" s="216"/>
      <c r="D34" s="226"/>
      <c r="E34" s="217"/>
      <c r="F34" s="217"/>
      <c r="G34" s="218"/>
      <c r="H34" s="205"/>
      <c r="I34" s="227"/>
      <c r="J34" s="219" t="s">
        <v>15</v>
      </c>
      <c r="K34" s="228"/>
      <c r="L34" s="221" t="str">
        <f>UPPER(IF(OR(K34="a",K34="as"),J32,IF(OR(K34="b",K34="bs"),J36,)))</f>
        <v/>
      </c>
      <c r="M34" s="238"/>
      <c r="N34" s="230"/>
      <c r="O34" s="230"/>
      <c r="P34" s="211"/>
      <c r="Q34" s="212"/>
      <c r="R34" s="213"/>
    </row>
    <row r="35" spans="1:18" s="50" customFormat="1" ht="9.6" customHeight="1">
      <c r="A35" s="215">
        <v>15</v>
      </c>
      <c r="B35" s="202" t="str">
        <f>IF($D35="","",VLOOKUP($D35,'Girls Si Qual Draw Prep'!$A$7:$P$38,15))</f>
        <v/>
      </c>
      <c r="C35" s="202" t="str">
        <f>IF($D35="","",VLOOKUP($D35,'Girls Si Qual Draw Prep'!$A$7:$P$38,16))</f>
        <v/>
      </c>
      <c r="D35" s="203"/>
      <c r="E35" s="223" t="str">
        <f>UPPER(IF($D35="","",VLOOKUP($D35,'Girls Si Qual Draw Prep'!$A$7:$P$38,2)))</f>
        <v/>
      </c>
      <c r="F35" s="223" t="str">
        <f>IF($D35="","",VLOOKUP($D35,'Girls Si Qual Draw Prep'!$A$7:$P$38,3))</f>
        <v/>
      </c>
      <c r="G35" s="223"/>
      <c r="H35" s="223" t="str">
        <f>IF($D35="","",VLOOKUP($D35,'Girls Si Qual Draw Prep'!$A$7:$P$38,4))</f>
        <v/>
      </c>
      <c r="I35" s="206"/>
      <c r="J35" s="205"/>
      <c r="K35" s="231"/>
      <c r="L35" s="205"/>
      <c r="M35" s="230"/>
      <c r="N35" s="230"/>
      <c r="O35" s="230"/>
      <c r="P35" s="211"/>
      <c r="Q35" s="212"/>
      <c r="R35" s="213"/>
    </row>
    <row r="36" spans="1:18" s="50" customFormat="1" ht="9.6" customHeight="1">
      <c r="A36" s="215"/>
      <c r="B36" s="216"/>
      <c r="C36" s="216"/>
      <c r="D36" s="216"/>
      <c r="E36" s="217"/>
      <c r="F36" s="217"/>
      <c r="G36" s="218"/>
      <c r="H36" s="219" t="s">
        <v>15</v>
      </c>
      <c r="I36" s="220"/>
      <c r="J36" s="221" t="str">
        <f>UPPER(IF(OR(I36="a",I36="as"),E35,IF(OR(I36="b",I36="bs"),E37,)))</f>
        <v/>
      </c>
      <c r="K36" s="233"/>
      <c r="L36" s="205"/>
      <c r="M36" s="230"/>
      <c r="N36" s="230"/>
      <c r="O36" s="230"/>
      <c r="P36" s="211"/>
      <c r="Q36" s="212"/>
      <c r="R36" s="213"/>
    </row>
    <row r="37" spans="1:18" s="50" customFormat="1" ht="9.6" customHeight="1">
      <c r="A37" s="200">
        <v>16</v>
      </c>
      <c r="B37" s="202" t="str">
        <f>IF($D37="","",VLOOKUP($D37,'Girls Si Qual Draw Prep'!$A$7:$P$38,15))</f>
        <v/>
      </c>
      <c r="C37" s="202" t="str">
        <f>IF($D37="","",VLOOKUP($D37,'Girls Si Qual Draw Prep'!$A$7:$P$38,16))</f>
        <v/>
      </c>
      <c r="D37" s="203"/>
      <c r="E37" s="204" t="str">
        <f>UPPER(IF($D37="","",VLOOKUP($D37,'Girls Si Qual Draw Prep'!$A$7:$P$38,2)))</f>
        <v/>
      </c>
      <c r="F37" s="204" t="str">
        <f>IF($D37="","",VLOOKUP($D37,'Girls Si Qual Draw Prep'!$A$7:$P$38,3))</f>
        <v/>
      </c>
      <c r="G37" s="204"/>
      <c r="H37" s="204" t="str">
        <f>IF($D37="","",VLOOKUP($D37,'Girls Si Qual Draw Prep'!$A$7:$P$38,4))</f>
        <v/>
      </c>
      <c r="I37" s="234"/>
      <c r="J37" s="205"/>
      <c r="K37" s="205"/>
      <c r="L37" s="205"/>
      <c r="M37" s="230"/>
      <c r="N37" s="230"/>
      <c r="O37" s="230"/>
      <c r="P37" s="211"/>
      <c r="Q37" s="212"/>
      <c r="R37" s="213"/>
    </row>
    <row r="38" spans="1:18" s="50" customFormat="1" ht="9.6" customHeight="1">
      <c r="A38" s="215"/>
      <c r="B38" s="216"/>
      <c r="C38" s="216"/>
      <c r="D38" s="216"/>
      <c r="E38" s="217"/>
      <c r="F38" s="217"/>
      <c r="G38" s="218"/>
      <c r="H38" s="217"/>
      <c r="I38" s="227"/>
      <c r="J38" s="205"/>
      <c r="K38" s="205"/>
      <c r="L38" s="205"/>
      <c r="M38" s="230"/>
      <c r="N38" s="230"/>
      <c r="O38" s="230"/>
      <c r="P38" s="211"/>
      <c r="Q38" s="212"/>
      <c r="R38" s="213"/>
    </row>
    <row r="39" spans="1:18" s="50" customFormat="1" ht="9.6" customHeight="1">
      <c r="A39" s="200">
        <v>17</v>
      </c>
      <c r="B39" s="202" t="str">
        <f>IF($D39="","",VLOOKUP($D39,'Girls Si Qual Draw Prep'!$A$7:$P$38,15))</f>
        <v/>
      </c>
      <c r="C39" s="202" t="str">
        <f>IF($D39="","",VLOOKUP($D39,'Girls Si Qual Draw Prep'!$A$7:$P$38,16))</f>
        <v/>
      </c>
      <c r="D39" s="203"/>
      <c r="E39" s="204" t="str">
        <f>UPPER(IF($D39="","",VLOOKUP($D39,'Girls Si Qual Draw Prep'!$A$7:$P$38,2)))</f>
        <v/>
      </c>
      <c r="F39" s="204" t="str">
        <f>IF($D39="","",VLOOKUP($D39,'Girls Si Qual Draw Prep'!$A$7:$P$38,3))</f>
        <v/>
      </c>
      <c r="G39" s="204"/>
      <c r="H39" s="204" t="str">
        <f>IF($D39="","",VLOOKUP($D39,'Girls Si Qual Draw Prep'!$A$7:$P$38,4))</f>
        <v/>
      </c>
      <c r="I39" s="206"/>
      <c r="J39" s="205"/>
      <c r="K39" s="205"/>
      <c r="L39" s="205"/>
      <c r="M39" s="230"/>
      <c r="N39" s="230"/>
      <c r="O39" s="230"/>
      <c r="P39" s="357"/>
      <c r="Q39" s="212"/>
      <c r="R39" s="213"/>
    </row>
    <row r="40" spans="1:18" s="50" customFormat="1" ht="9.6" customHeight="1">
      <c r="A40" s="215"/>
      <c r="B40" s="216"/>
      <c r="C40" s="216"/>
      <c r="D40" s="216"/>
      <c r="E40" s="217"/>
      <c r="F40" s="217"/>
      <c r="G40" s="218"/>
      <c r="H40" s="219" t="s">
        <v>15</v>
      </c>
      <c r="I40" s="220"/>
      <c r="J40" s="221" t="str">
        <f>UPPER(IF(OR(I40="a",I40="as"),E39,IF(OR(I40="b",I40="bs"),E41,)))</f>
        <v/>
      </c>
      <c r="K40" s="221"/>
      <c r="L40" s="205"/>
      <c r="M40" s="230"/>
      <c r="N40" s="230"/>
      <c r="O40" s="230"/>
      <c r="P40" s="359"/>
      <c r="Q40" s="360"/>
      <c r="R40" s="213"/>
    </row>
    <row r="41" spans="1:18" s="50" customFormat="1" ht="9.6" customHeight="1">
      <c r="A41" s="215">
        <v>18</v>
      </c>
      <c r="B41" s="202" t="str">
        <f>IF($D41="","",VLOOKUP($D41,'Girls Si Qual Draw Prep'!$A$7:$P$38,15))</f>
        <v/>
      </c>
      <c r="C41" s="202" t="str">
        <f>IF($D41="","",VLOOKUP($D41,'Girls Si Qual Draw Prep'!$A$7:$P$38,16))</f>
        <v/>
      </c>
      <c r="D41" s="203"/>
      <c r="E41" s="223" t="str">
        <f>UPPER(IF($D41="","",VLOOKUP($D41,'Girls Si Qual Draw Prep'!$A$7:$P$38,2)))</f>
        <v/>
      </c>
      <c r="F41" s="223" t="str">
        <f>IF($D41="","",VLOOKUP($D41,'Girls Si Qual Draw Prep'!$A$7:$P$38,3))</f>
        <v/>
      </c>
      <c r="G41" s="223"/>
      <c r="H41" s="223" t="str">
        <f>IF($D41="","",VLOOKUP($D41,'Girls Si Qual Draw Prep'!$A$7:$P$38,4))</f>
        <v/>
      </c>
      <c r="I41" s="224"/>
      <c r="J41" s="205"/>
      <c r="K41" s="225"/>
      <c r="L41" s="205"/>
      <c r="M41" s="230"/>
      <c r="N41" s="230"/>
      <c r="O41" s="230"/>
      <c r="P41" s="211"/>
      <c r="Q41" s="212"/>
      <c r="R41" s="213"/>
    </row>
    <row r="42" spans="1:18" s="50" customFormat="1" ht="9.6" customHeight="1">
      <c r="A42" s="215"/>
      <c r="B42" s="216"/>
      <c r="C42" s="216"/>
      <c r="D42" s="226"/>
      <c r="E42" s="217"/>
      <c r="F42" s="217"/>
      <c r="G42" s="218"/>
      <c r="H42" s="217"/>
      <c r="I42" s="227"/>
      <c r="J42" s="219" t="s">
        <v>15</v>
      </c>
      <c r="K42" s="228"/>
      <c r="L42" s="221" t="str">
        <f>UPPER(IF(OR(K42="a",K42="as"),J40,IF(OR(K42="b",K42="bs"),J44,)))</f>
        <v/>
      </c>
      <c r="M42" s="229"/>
      <c r="N42" s="230"/>
      <c r="O42" s="230"/>
      <c r="P42" s="211"/>
      <c r="Q42" s="212"/>
      <c r="R42" s="213"/>
    </row>
    <row r="43" spans="1:18" s="50" customFormat="1" ht="9.6" customHeight="1">
      <c r="A43" s="215">
        <v>19</v>
      </c>
      <c r="B43" s="202" t="str">
        <f>IF($D43="","",VLOOKUP($D43,'Girls Si Qual Draw Prep'!$A$7:$P$38,15))</f>
        <v/>
      </c>
      <c r="C43" s="202" t="str">
        <f>IF($D43="","",VLOOKUP($D43,'Girls Si Qual Draw Prep'!$A$7:$P$38,16))</f>
        <v/>
      </c>
      <c r="D43" s="203"/>
      <c r="E43" s="223" t="str">
        <f>UPPER(IF($D43="","",VLOOKUP($D43,'Girls Si Qual Draw Prep'!$A$7:$P$38,2)))</f>
        <v/>
      </c>
      <c r="F43" s="223" t="str">
        <f>IF($D43="","",VLOOKUP($D43,'Girls Si Qual Draw Prep'!$A$7:$P$38,3))</f>
        <v/>
      </c>
      <c r="G43" s="223"/>
      <c r="H43" s="223" t="str">
        <f>IF($D43="","",VLOOKUP($D43,'Girls Si Qual Draw Prep'!$A$7:$P$38,4))</f>
        <v/>
      </c>
      <c r="I43" s="206"/>
      <c r="J43" s="205"/>
      <c r="K43" s="231"/>
      <c r="L43" s="205"/>
      <c r="M43" s="232"/>
      <c r="N43" s="230"/>
      <c r="O43" s="230"/>
      <c r="P43" s="211"/>
      <c r="Q43" s="212"/>
      <c r="R43" s="213"/>
    </row>
    <row r="44" spans="1:18" s="50" customFormat="1" ht="9.6" customHeight="1">
      <c r="A44" s="215"/>
      <c r="B44" s="216"/>
      <c r="C44" s="216"/>
      <c r="D44" s="226"/>
      <c r="E44" s="217"/>
      <c r="F44" s="217"/>
      <c r="G44" s="218"/>
      <c r="H44" s="219" t="s">
        <v>15</v>
      </c>
      <c r="I44" s="220"/>
      <c r="J44" s="221" t="str">
        <f>UPPER(IF(OR(I44="a",I44="as"),E43,IF(OR(I44="b",I44="bs"),E45,)))</f>
        <v/>
      </c>
      <c r="K44" s="233"/>
      <c r="L44" s="205"/>
      <c r="M44" s="232"/>
      <c r="N44" s="230"/>
      <c r="O44" s="230"/>
      <c r="P44" s="211"/>
      <c r="Q44" s="212"/>
      <c r="R44" s="213"/>
    </row>
    <row r="45" spans="1:18" s="50" customFormat="1" ht="9.6" customHeight="1">
      <c r="A45" s="215">
        <v>20</v>
      </c>
      <c r="B45" s="202" t="str">
        <f>IF($D45="","",VLOOKUP($D45,'Girls Si Qual Draw Prep'!$A$7:$P$38,15))</f>
        <v/>
      </c>
      <c r="C45" s="202" t="str">
        <f>IF($D45="","",VLOOKUP($D45,'Girls Si Qual Draw Prep'!$A$7:$P$38,16))</f>
        <v/>
      </c>
      <c r="D45" s="203"/>
      <c r="E45" s="223" t="str">
        <f>UPPER(IF($D45="","",VLOOKUP($D45,'Girls Si Qual Draw Prep'!$A$7:$P$38,2)))</f>
        <v/>
      </c>
      <c r="F45" s="223" t="str">
        <f>IF($D45="","",VLOOKUP($D45,'Girls Si Qual Draw Prep'!$A$7:$P$38,3))</f>
        <v/>
      </c>
      <c r="G45" s="223"/>
      <c r="H45" s="223" t="str">
        <f>IF($D45="","",VLOOKUP($D45,'Girls Si Qual Draw Prep'!$A$7:$P$38,4))</f>
        <v/>
      </c>
      <c r="I45" s="234"/>
      <c r="J45" s="205"/>
      <c r="K45" s="205"/>
      <c r="L45" s="205"/>
      <c r="M45" s="232"/>
      <c r="N45" s="230"/>
      <c r="O45" s="230"/>
      <c r="P45" s="211"/>
      <c r="Q45" s="212"/>
      <c r="R45" s="213"/>
    </row>
    <row r="46" spans="1:18" s="50" customFormat="1" ht="9.6" customHeight="1">
      <c r="A46" s="215"/>
      <c r="B46" s="216"/>
      <c r="C46" s="216"/>
      <c r="D46" s="226"/>
      <c r="E46" s="205"/>
      <c r="F46" s="205"/>
      <c r="G46" s="68"/>
      <c r="H46" s="235"/>
      <c r="I46" s="227"/>
      <c r="J46" s="205"/>
      <c r="K46" s="205"/>
      <c r="L46" s="219" t="s">
        <v>15</v>
      </c>
      <c r="M46" s="228"/>
      <c r="N46" s="221" t="str">
        <f>UPPER(IF(OR(M46="a",M46="as"),L42,IF(OR(M46="b",M46="bs"),L50,)))</f>
        <v/>
      </c>
      <c r="O46" s="229"/>
      <c r="P46" s="211"/>
      <c r="Q46" s="212"/>
      <c r="R46" s="213"/>
    </row>
    <row r="47" spans="1:18" s="50" customFormat="1" ht="9.6" customHeight="1">
      <c r="A47" s="215">
        <v>21</v>
      </c>
      <c r="B47" s="202" t="str">
        <f>IF($D47="","",VLOOKUP($D47,'Girls Si Qual Draw Prep'!$A$7:$P$38,15))</f>
        <v/>
      </c>
      <c r="C47" s="202" t="str">
        <f>IF($D47="","",VLOOKUP($D47,'Girls Si Qual Draw Prep'!$A$7:$P$38,16))</f>
        <v/>
      </c>
      <c r="D47" s="203"/>
      <c r="E47" s="223" t="str">
        <f>UPPER(IF($D47="","",VLOOKUP($D47,'Girls Si Qual Draw Prep'!$A$7:$P$38,2)))</f>
        <v/>
      </c>
      <c r="F47" s="223" t="str">
        <f>IF($D47="","",VLOOKUP($D47,'Girls Si Qual Draw Prep'!$A$7:$P$38,3))</f>
        <v/>
      </c>
      <c r="G47" s="223"/>
      <c r="H47" s="223" t="str">
        <f>IF($D47="","",VLOOKUP($D47,'Girls Si Qual Draw Prep'!$A$7:$P$38,4))</f>
        <v/>
      </c>
      <c r="I47" s="236"/>
      <c r="J47" s="205"/>
      <c r="K47" s="205"/>
      <c r="L47" s="205"/>
      <c r="M47" s="232"/>
      <c r="N47" s="205"/>
      <c r="O47" s="230"/>
      <c r="P47" s="211"/>
      <c r="Q47" s="212"/>
      <c r="R47" s="213"/>
    </row>
    <row r="48" spans="1:18" s="50" customFormat="1" ht="9.6" customHeight="1">
      <c r="A48" s="215"/>
      <c r="B48" s="216"/>
      <c r="C48" s="216"/>
      <c r="D48" s="226"/>
      <c r="E48" s="217"/>
      <c r="F48" s="217"/>
      <c r="G48" s="218"/>
      <c r="H48" s="219" t="s">
        <v>15</v>
      </c>
      <c r="I48" s="220"/>
      <c r="J48" s="221" t="str">
        <f>UPPER(IF(OR(I48="a",I48="as"),E47,IF(OR(I48="b",I48="bs"),E49,)))</f>
        <v/>
      </c>
      <c r="K48" s="221"/>
      <c r="L48" s="205"/>
      <c r="M48" s="232"/>
      <c r="N48" s="230"/>
      <c r="O48" s="230"/>
      <c r="P48" s="211"/>
      <c r="Q48" s="212"/>
      <c r="R48" s="213"/>
    </row>
    <row r="49" spans="1:18" s="50" customFormat="1" ht="9.6" customHeight="1">
      <c r="A49" s="215">
        <v>22</v>
      </c>
      <c r="B49" s="202" t="str">
        <f>IF($D49="","",VLOOKUP($D49,'Girls Si Qual Draw Prep'!$A$7:$P$38,15))</f>
        <v/>
      </c>
      <c r="C49" s="202" t="str">
        <f>IF($D49="","",VLOOKUP($D49,'Girls Si Qual Draw Prep'!$A$7:$P$38,16))</f>
        <v/>
      </c>
      <c r="D49" s="203"/>
      <c r="E49" s="223" t="str">
        <f>UPPER(IF($D49="","",VLOOKUP($D49,'Girls Si Qual Draw Prep'!$A$7:$P$38,2)))</f>
        <v/>
      </c>
      <c r="F49" s="223" t="str">
        <f>IF($D49="","",VLOOKUP($D49,'Girls Si Qual Draw Prep'!$A$7:$P$38,3))</f>
        <v/>
      </c>
      <c r="G49" s="223"/>
      <c r="H49" s="223" t="str">
        <f>IF($D49="","",VLOOKUP($D49,'Girls Si Qual Draw Prep'!$A$7:$P$38,4))</f>
        <v/>
      </c>
      <c r="I49" s="224"/>
      <c r="J49" s="205"/>
      <c r="K49" s="225"/>
      <c r="L49" s="205"/>
      <c r="M49" s="232"/>
      <c r="N49" s="230"/>
      <c r="O49" s="230"/>
      <c r="P49" s="211"/>
      <c r="Q49" s="212"/>
      <c r="R49" s="213"/>
    </row>
    <row r="50" spans="1:18" s="50" customFormat="1" ht="9.6" customHeight="1">
      <c r="A50" s="215"/>
      <c r="B50" s="216"/>
      <c r="C50" s="216"/>
      <c r="D50" s="226"/>
      <c r="E50" s="217"/>
      <c r="F50" s="217"/>
      <c r="G50" s="218"/>
      <c r="H50" s="205"/>
      <c r="I50" s="227"/>
      <c r="J50" s="219" t="s">
        <v>15</v>
      </c>
      <c r="K50" s="228"/>
      <c r="L50" s="221" t="str">
        <f>UPPER(IF(OR(K50="a",K50="as"),J48,IF(OR(K50="b",K50="bs"),J52,)))</f>
        <v/>
      </c>
      <c r="M50" s="238"/>
      <c r="N50" s="230"/>
      <c r="O50" s="230"/>
      <c r="P50" s="211"/>
      <c r="Q50" s="212"/>
      <c r="R50" s="213"/>
    </row>
    <row r="51" spans="1:18" s="50" customFormat="1" ht="9.6" customHeight="1">
      <c r="A51" s="215">
        <v>23</v>
      </c>
      <c r="B51" s="202" t="str">
        <f>IF($D51="","",VLOOKUP($D51,'Girls Si Qual Draw Prep'!$A$7:$P$38,15))</f>
        <v/>
      </c>
      <c r="C51" s="202" t="str">
        <f>IF($D51="","",VLOOKUP($D51,'Girls Si Qual Draw Prep'!$A$7:$P$38,16))</f>
        <v/>
      </c>
      <c r="D51" s="203"/>
      <c r="E51" s="223" t="str">
        <f>UPPER(IF($D51="","",VLOOKUP($D51,'Girls Si Qual Draw Prep'!$A$7:$P$38,2)))</f>
        <v/>
      </c>
      <c r="F51" s="223" t="str">
        <f>IF($D51="","",VLOOKUP($D51,'Girls Si Qual Draw Prep'!$A$7:$P$38,3))</f>
        <v/>
      </c>
      <c r="G51" s="223"/>
      <c r="H51" s="223" t="str">
        <f>IF($D51="","",VLOOKUP($D51,'Girls Si Qual Draw Prep'!$A$7:$P$38,4))</f>
        <v/>
      </c>
      <c r="I51" s="206"/>
      <c r="J51" s="205"/>
      <c r="K51" s="231"/>
      <c r="L51" s="205"/>
      <c r="M51" s="230"/>
      <c r="N51" s="230"/>
      <c r="O51" s="230"/>
      <c r="P51" s="211"/>
      <c r="Q51" s="212"/>
      <c r="R51" s="213"/>
    </row>
    <row r="52" spans="1:18" s="50" customFormat="1" ht="9.6" customHeight="1">
      <c r="A52" s="215"/>
      <c r="B52" s="216"/>
      <c r="C52" s="216"/>
      <c r="D52" s="216"/>
      <c r="E52" s="217"/>
      <c r="F52" s="217"/>
      <c r="G52" s="218"/>
      <c r="H52" s="219" t="s">
        <v>15</v>
      </c>
      <c r="I52" s="220"/>
      <c r="J52" s="221" t="str">
        <f>UPPER(IF(OR(I52="a",I52="as"),E51,IF(OR(I52="b",I52="bs"),E53,)))</f>
        <v/>
      </c>
      <c r="K52" s="233"/>
      <c r="L52" s="205"/>
      <c r="M52" s="230"/>
      <c r="N52" s="230"/>
      <c r="O52" s="230"/>
      <c r="P52" s="211"/>
      <c r="Q52" s="212"/>
      <c r="R52" s="213"/>
    </row>
    <row r="53" spans="1:18" s="50" customFormat="1" ht="9.6" customHeight="1">
      <c r="A53" s="200">
        <v>24</v>
      </c>
      <c r="B53" s="202" t="str">
        <f>IF($D53="","",VLOOKUP($D53,'Girls Si Qual Draw Prep'!$A$7:$P$38,15))</f>
        <v/>
      </c>
      <c r="C53" s="202" t="str">
        <f>IF($D53="","",VLOOKUP($D53,'Girls Si Qual Draw Prep'!$A$7:$P$38,16))</f>
        <v/>
      </c>
      <c r="D53" s="203"/>
      <c r="E53" s="204" t="str">
        <f>UPPER(IF($D53="","",VLOOKUP($D53,'Girls Si Qual Draw Prep'!$A$7:$P$38,2)))</f>
        <v/>
      </c>
      <c r="F53" s="204" t="str">
        <f>IF($D53="","",VLOOKUP($D53,'Girls Si Qual Draw Prep'!$A$7:$P$38,3))</f>
        <v/>
      </c>
      <c r="G53" s="204"/>
      <c r="H53" s="204" t="str">
        <f>IF($D53="","",VLOOKUP($D53,'Girls Si Qual Draw Prep'!$A$7:$P$38,4))</f>
        <v/>
      </c>
      <c r="I53" s="234"/>
      <c r="J53" s="205"/>
      <c r="K53" s="205"/>
      <c r="L53" s="205"/>
      <c r="M53" s="230"/>
      <c r="N53" s="230"/>
      <c r="O53" s="230"/>
      <c r="P53" s="211"/>
      <c r="Q53" s="212"/>
      <c r="R53" s="213"/>
    </row>
    <row r="54" spans="1:18" s="50" customFormat="1" ht="9.6" customHeight="1">
      <c r="A54" s="215"/>
      <c r="B54" s="216"/>
      <c r="C54" s="216"/>
      <c r="D54" s="216"/>
      <c r="E54" s="235"/>
      <c r="F54" s="235"/>
      <c r="G54" s="239"/>
      <c r="H54" s="235"/>
      <c r="I54" s="227"/>
      <c r="J54" s="205"/>
      <c r="K54" s="205"/>
      <c r="L54" s="205"/>
      <c r="M54" s="230"/>
      <c r="N54" s="230"/>
      <c r="O54" s="230"/>
      <c r="P54" s="211"/>
      <c r="Q54" s="212"/>
      <c r="R54" s="213"/>
    </row>
    <row r="55" spans="1:18" s="50" customFormat="1" ht="9.6" customHeight="1">
      <c r="A55" s="200">
        <v>25</v>
      </c>
      <c r="B55" s="202" t="str">
        <f>IF($D55="","",VLOOKUP($D55,'Girls Si Qual Draw Prep'!$A$7:$P$38,15))</f>
        <v/>
      </c>
      <c r="C55" s="202" t="str">
        <f>IF($D55="","",VLOOKUP($D55,'Girls Si Qual Draw Prep'!$A$7:$P$38,16))</f>
        <v/>
      </c>
      <c r="D55" s="203"/>
      <c r="E55" s="204" t="str">
        <f>UPPER(IF($D55="","",VLOOKUP($D55,'Girls Si Qual Draw Prep'!$A$7:$P$38,2)))</f>
        <v/>
      </c>
      <c r="F55" s="204" t="str">
        <f>IF($D55="","",VLOOKUP($D55,'Girls Si Qual Draw Prep'!$A$7:$P$38,3))</f>
        <v/>
      </c>
      <c r="G55" s="204"/>
      <c r="H55" s="204" t="str">
        <f>IF($D55="","",VLOOKUP($D55,'Girls Si Qual Draw Prep'!$A$7:$P$38,4))</f>
        <v/>
      </c>
      <c r="I55" s="206"/>
      <c r="J55" s="205"/>
      <c r="K55" s="205"/>
      <c r="L55" s="205"/>
      <c r="M55" s="230"/>
      <c r="N55" s="230"/>
      <c r="O55" s="230"/>
      <c r="P55" s="211"/>
      <c r="Q55" s="212"/>
      <c r="R55" s="213"/>
    </row>
    <row r="56" spans="1:18" s="50" customFormat="1" ht="9.6" customHeight="1">
      <c r="A56" s="215"/>
      <c r="B56" s="216"/>
      <c r="C56" s="216"/>
      <c r="D56" s="216"/>
      <c r="E56" s="217"/>
      <c r="F56" s="217"/>
      <c r="G56" s="218"/>
      <c r="H56" s="219" t="s">
        <v>15</v>
      </c>
      <c r="I56" s="220"/>
      <c r="J56" s="221" t="str">
        <f>UPPER(IF(OR(I56="a",I56="as"),E55,IF(OR(I56="b",I56="bs"),E57,)))</f>
        <v/>
      </c>
      <c r="K56" s="221"/>
      <c r="L56" s="205"/>
      <c r="M56" s="230"/>
      <c r="N56" s="230"/>
      <c r="O56" s="230"/>
      <c r="P56" s="211"/>
      <c r="Q56" s="212"/>
      <c r="R56" s="213"/>
    </row>
    <row r="57" spans="1:18" s="50" customFormat="1" ht="9.6" customHeight="1">
      <c r="A57" s="215">
        <v>26</v>
      </c>
      <c r="B57" s="202" t="str">
        <f>IF($D57="","",VLOOKUP($D57,'Girls Si Qual Draw Prep'!$A$7:$P$38,15))</f>
        <v/>
      </c>
      <c r="C57" s="202" t="str">
        <f>IF($D57="","",VLOOKUP($D57,'Girls Si Qual Draw Prep'!$A$7:$P$38,16))</f>
        <v/>
      </c>
      <c r="D57" s="203"/>
      <c r="E57" s="223" t="str">
        <f>UPPER(IF($D57="","",VLOOKUP($D57,'Girls Si Qual Draw Prep'!$A$7:$P$38,2)))</f>
        <v/>
      </c>
      <c r="F57" s="223" t="str">
        <f>IF($D57="","",VLOOKUP($D57,'Girls Si Qual Draw Prep'!$A$7:$P$38,3))</f>
        <v/>
      </c>
      <c r="G57" s="223"/>
      <c r="H57" s="223" t="str">
        <f>IF($D57="","",VLOOKUP($D57,'Girls Si Qual Draw Prep'!$A$7:$P$38,4))</f>
        <v/>
      </c>
      <c r="I57" s="224"/>
      <c r="J57" s="205"/>
      <c r="K57" s="225"/>
      <c r="L57" s="205"/>
      <c r="M57" s="230"/>
      <c r="N57" s="230"/>
      <c r="O57" s="230"/>
      <c r="P57" s="211"/>
      <c r="Q57" s="212"/>
      <c r="R57" s="213"/>
    </row>
    <row r="58" spans="1:18" s="50" customFormat="1" ht="9.6" customHeight="1">
      <c r="A58" s="215"/>
      <c r="B58" s="216"/>
      <c r="C58" s="216"/>
      <c r="D58" s="226"/>
      <c r="E58" s="217"/>
      <c r="F58" s="217"/>
      <c r="G58" s="218"/>
      <c r="H58" s="217"/>
      <c r="I58" s="227"/>
      <c r="J58" s="219" t="s">
        <v>15</v>
      </c>
      <c r="K58" s="228"/>
      <c r="L58" s="221" t="str">
        <f>UPPER(IF(OR(K58="a",K58="as"),J56,IF(OR(K58="b",K58="bs"),J60,)))</f>
        <v/>
      </c>
      <c r="M58" s="229"/>
      <c r="N58" s="230"/>
      <c r="O58" s="230"/>
      <c r="P58" s="211"/>
      <c r="Q58" s="212"/>
      <c r="R58" s="213"/>
    </row>
    <row r="59" spans="1:18" s="50" customFormat="1" ht="9.6" customHeight="1">
      <c r="A59" s="215">
        <v>27</v>
      </c>
      <c r="B59" s="202" t="str">
        <f>IF($D59="","",VLOOKUP($D59,'Girls Si Qual Draw Prep'!$A$7:$P$38,15))</f>
        <v/>
      </c>
      <c r="C59" s="202" t="str">
        <f>IF($D59="","",VLOOKUP($D59,'Girls Si Qual Draw Prep'!$A$7:$P$38,16))</f>
        <v/>
      </c>
      <c r="D59" s="203"/>
      <c r="E59" s="223" t="str">
        <f>UPPER(IF($D59="","",VLOOKUP($D59,'Girls Si Qual Draw Prep'!$A$7:$P$38,2)))</f>
        <v/>
      </c>
      <c r="F59" s="223" t="str">
        <f>IF($D59="","",VLOOKUP($D59,'Girls Si Qual Draw Prep'!$A$7:$P$38,3))</f>
        <v/>
      </c>
      <c r="G59" s="223"/>
      <c r="H59" s="223" t="str">
        <f>IF($D59="","",VLOOKUP($D59,'Girls Si Qual Draw Prep'!$A$7:$P$38,4))</f>
        <v/>
      </c>
      <c r="I59" s="206"/>
      <c r="J59" s="205"/>
      <c r="K59" s="231"/>
      <c r="L59" s="205"/>
      <c r="M59" s="232"/>
      <c r="N59" s="230"/>
      <c r="O59" s="230"/>
      <c r="P59" s="211"/>
      <c r="Q59" s="212"/>
      <c r="R59" s="247"/>
    </row>
    <row r="60" spans="1:18" s="50" customFormat="1" ht="9.6" customHeight="1">
      <c r="A60" s="215"/>
      <c r="B60" s="216"/>
      <c r="C60" s="216"/>
      <c r="D60" s="226"/>
      <c r="E60" s="217"/>
      <c r="F60" s="217"/>
      <c r="G60" s="218"/>
      <c r="H60" s="219" t="s">
        <v>15</v>
      </c>
      <c r="I60" s="220"/>
      <c r="J60" s="221" t="str">
        <f>UPPER(IF(OR(I60="a",I60="as"),E59,IF(OR(I60="b",I60="bs"),E61,)))</f>
        <v/>
      </c>
      <c r="K60" s="233"/>
      <c r="L60" s="205"/>
      <c r="M60" s="232"/>
      <c r="N60" s="230"/>
      <c r="O60" s="230"/>
      <c r="P60" s="211"/>
      <c r="Q60" s="212"/>
      <c r="R60" s="213"/>
    </row>
    <row r="61" spans="1:18" s="50" customFormat="1" ht="9.6" customHeight="1">
      <c r="A61" s="215">
        <v>28</v>
      </c>
      <c r="B61" s="202" t="str">
        <f>IF($D61="","",VLOOKUP($D61,'Girls Si Qual Draw Prep'!$A$7:$P$38,15))</f>
        <v/>
      </c>
      <c r="C61" s="202" t="str">
        <f>IF($D61="","",VLOOKUP($D61,'Girls Si Qual Draw Prep'!$A$7:$P$38,16))</f>
        <v/>
      </c>
      <c r="D61" s="203"/>
      <c r="E61" s="223" t="str">
        <f>UPPER(IF($D61="","",VLOOKUP($D61,'Girls Si Qual Draw Prep'!$A$7:$P$38,2)))</f>
        <v/>
      </c>
      <c r="F61" s="223" t="str">
        <f>IF($D61="","",VLOOKUP($D61,'Girls Si Qual Draw Prep'!$A$7:$P$38,3))</f>
        <v/>
      </c>
      <c r="G61" s="223"/>
      <c r="H61" s="223" t="str">
        <f>IF($D61="","",VLOOKUP($D61,'Girls Si Qual Draw Prep'!$A$7:$P$38,4))</f>
        <v/>
      </c>
      <c r="I61" s="234"/>
      <c r="J61" s="205"/>
      <c r="K61" s="205"/>
      <c r="L61" s="205"/>
      <c r="M61" s="232"/>
      <c r="N61" s="230"/>
      <c r="O61" s="230"/>
      <c r="P61" s="211"/>
      <c r="Q61" s="212"/>
      <c r="R61" s="213"/>
    </row>
    <row r="62" spans="1:18" s="50" customFormat="1" ht="9.6" customHeight="1">
      <c r="A62" s="215"/>
      <c r="B62" s="216"/>
      <c r="C62" s="216"/>
      <c r="D62" s="226"/>
      <c r="E62" s="205"/>
      <c r="F62" s="205"/>
      <c r="G62" s="68"/>
      <c r="H62" s="235"/>
      <c r="I62" s="227"/>
      <c r="J62" s="205"/>
      <c r="K62" s="205"/>
      <c r="L62" s="219" t="s">
        <v>15</v>
      </c>
      <c r="M62" s="228"/>
      <c r="N62" s="221" t="str">
        <f>UPPER(IF(OR(M62="a",M62="as"),L58,IF(OR(M62="b",M62="bs"),L66,)))</f>
        <v/>
      </c>
      <c r="O62" s="229"/>
      <c r="P62" s="211"/>
      <c r="Q62" s="212"/>
      <c r="R62" s="213"/>
    </row>
    <row r="63" spans="1:18" s="50" customFormat="1" ht="9.6" customHeight="1">
      <c r="A63" s="215">
        <v>29</v>
      </c>
      <c r="B63" s="202" t="str">
        <f>IF($D63="","",VLOOKUP($D63,'Girls Si Qual Draw Prep'!$A$7:$P$38,15))</f>
        <v/>
      </c>
      <c r="C63" s="202" t="str">
        <f>IF($D63="","",VLOOKUP($D63,'Girls Si Qual Draw Prep'!$A$7:$P$38,16))</f>
        <v/>
      </c>
      <c r="D63" s="203"/>
      <c r="E63" s="223" t="str">
        <f>UPPER(IF($D63="","",VLOOKUP($D63,'Girls Si Qual Draw Prep'!$A$7:$P$38,2)))</f>
        <v/>
      </c>
      <c r="F63" s="223" t="str">
        <f>IF($D63="","",VLOOKUP($D63,'Girls Si Qual Draw Prep'!$A$7:$P$38,3))</f>
        <v/>
      </c>
      <c r="G63" s="223"/>
      <c r="H63" s="223" t="str">
        <f>IF($D63="","",VLOOKUP($D63,'Girls Si Qual Draw Prep'!$A$7:$P$38,4))</f>
        <v/>
      </c>
      <c r="I63" s="236"/>
      <c r="J63" s="205"/>
      <c r="K63" s="205"/>
      <c r="L63" s="205"/>
      <c r="M63" s="232"/>
      <c r="N63" s="205"/>
      <c r="O63" s="230"/>
      <c r="P63" s="211"/>
      <c r="Q63" s="212"/>
      <c r="R63" s="213"/>
    </row>
    <row r="64" spans="1:18" s="50" customFormat="1" ht="9.6" customHeight="1">
      <c r="A64" s="215"/>
      <c r="B64" s="216"/>
      <c r="C64" s="216"/>
      <c r="D64" s="226"/>
      <c r="E64" s="217"/>
      <c r="F64" s="217"/>
      <c r="G64" s="218"/>
      <c r="H64" s="219" t="s">
        <v>15</v>
      </c>
      <c r="I64" s="220"/>
      <c r="J64" s="221" t="str">
        <f>UPPER(IF(OR(I64="a",I64="as"),E63,IF(OR(I64="b",I64="bs"),E65,)))</f>
        <v/>
      </c>
      <c r="K64" s="221"/>
      <c r="L64" s="205"/>
      <c r="M64" s="232"/>
      <c r="N64" s="230"/>
      <c r="O64" s="230"/>
      <c r="P64" s="211"/>
      <c r="Q64" s="212"/>
      <c r="R64" s="213"/>
    </row>
    <row r="65" spans="1:18" s="50" customFormat="1" ht="9.6" customHeight="1">
      <c r="A65" s="215">
        <v>30</v>
      </c>
      <c r="B65" s="202" t="str">
        <f>IF($D65="","",VLOOKUP($D65,'Girls Si Qual Draw Prep'!$A$7:$P$38,15))</f>
        <v/>
      </c>
      <c r="C65" s="202" t="str">
        <f>IF($D65="","",VLOOKUP($D65,'Girls Si Qual Draw Prep'!$A$7:$P$38,16))</f>
        <v/>
      </c>
      <c r="D65" s="203"/>
      <c r="E65" s="223" t="str">
        <f>UPPER(IF($D65="","",VLOOKUP($D65,'Girls Si Qual Draw Prep'!$A$7:$P$38,2)))</f>
        <v/>
      </c>
      <c r="F65" s="223" t="str">
        <f>IF($D65="","",VLOOKUP($D65,'Girls Si Qual Draw Prep'!$A$7:$P$38,3))</f>
        <v/>
      </c>
      <c r="G65" s="223"/>
      <c r="H65" s="223" t="str">
        <f>IF($D65="","",VLOOKUP($D65,'Girls Si Qual Draw Prep'!$A$7:$P$38,4))</f>
        <v/>
      </c>
      <c r="I65" s="224"/>
      <c r="J65" s="205"/>
      <c r="K65" s="225"/>
      <c r="L65" s="205"/>
      <c r="M65" s="232"/>
      <c r="N65" s="230"/>
      <c r="O65" s="230"/>
      <c r="P65" s="211"/>
      <c r="Q65" s="212"/>
      <c r="R65" s="213"/>
    </row>
    <row r="66" spans="1:18" s="50" customFormat="1" ht="9.6" customHeight="1">
      <c r="A66" s="215"/>
      <c r="B66" s="216"/>
      <c r="C66" s="216"/>
      <c r="D66" s="226"/>
      <c r="E66" s="217"/>
      <c r="F66" s="217"/>
      <c r="G66" s="218"/>
      <c r="H66" s="205"/>
      <c r="I66" s="227"/>
      <c r="J66" s="219" t="s">
        <v>15</v>
      </c>
      <c r="K66" s="228"/>
      <c r="L66" s="221" t="str">
        <f>UPPER(IF(OR(K66="a",K66="as"),J64,IF(OR(K66="b",K66="bs"),J68,)))</f>
        <v/>
      </c>
      <c r="M66" s="238"/>
      <c r="N66" s="230"/>
      <c r="O66" s="230"/>
      <c r="P66" s="211"/>
      <c r="Q66" s="212"/>
      <c r="R66" s="213"/>
    </row>
    <row r="67" spans="1:18" s="50" customFormat="1" ht="9.6" customHeight="1">
      <c r="A67" s="215">
        <v>31</v>
      </c>
      <c r="B67" s="202" t="str">
        <f>IF($D67="","",VLOOKUP($D67,'Girls Si Qual Draw Prep'!$A$7:$P$38,15))</f>
        <v/>
      </c>
      <c r="C67" s="202" t="str">
        <f>IF($D67="","",VLOOKUP($D67,'Girls Si Qual Draw Prep'!$A$7:$P$38,16))</f>
        <v/>
      </c>
      <c r="D67" s="203"/>
      <c r="E67" s="223" t="str">
        <f>UPPER(IF($D67="","",VLOOKUP($D67,'Girls Si Qual Draw Prep'!$A$7:$P$38,2)))</f>
        <v/>
      </c>
      <c r="F67" s="223" t="str">
        <f>IF($D67="","",VLOOKUP($D67,'Girls Si Qual Draw Prep'!$A$7:$P$38,3))</f>
        <v/>
      </c>
      <c r="G67" s="223"/>
      <c r="H67" s="223" t="str">
        <f>IF($D67="","",VLOOKUP($D67,'Girls Si Qual Draw Prep'!$A$7:$P$38,4))</f>
        <v/>
      </c>
      <c r="I67" s="206"/>
      <c r="J67" s="205"/>
      <c r="K67" s="231"/>
      <c r="L67" s="205"/>
      <c r="M67" s="230"/>
      <c r="N67" s="230"/>
      <c r="O67" s="230"/>
      <c r="P67" s="211"/>
      <c r="Q67" s="212"/>
      <c r="R67" s="213"/>
    </row>
    <row r="68" spans="1:18" s="50" customFormat="1" ht="9.6" customHeight="1">
      <c r="A68" s="215"/>
      <c r="B68" s="216"/>
      <c r="C68" s="216"/>
      <c r="D68" s="216"/>
      <c r="E68" s="217"/>
      <c r="F68" s="217"/>
      <c r="G68" s="218"/>
      <c r="H68" s="219" t="s">
        <v>15</v>
      </c>
      <c r="I68" s="220"/>
      <c r="J68" s="221" t="str">
        <f>UPPER(IF(OR(I68="a",I68="as"),E67,IF(OR(I68="b",I68="bs"),E69,)))</f>
        <v/>
      </c>
      <c r="K68" s="233"/>
      <c r="L68" s="205"/>
      <c r="M68" s="230"/>
      <c r="N68" s="230"/>
      <c r="O68" s="230"/>
      <c r="P68" s="211"/>
      <c r="Q68" s="212"/>
      <c r="R68" s="213"/>
    </row>
    <row r="69" spans="1:18" s="50" customFormat="1" ht="9.6" customHeight="1">
      <c r="A69" s="200">
        <v>32</v>
      </c>
      <c r="B69" s="202" t="str">
        <f>IF($D69="","",VLOOKUP($D69,'Girls Si Qual Draw Prep'!$A$7:$P$38,15))</f>
        <v/>
      </c>
      <c r="C69" s="202" t="str">
        <f>IF($D69="","",VLOOKUP($D69,'Girls Si Qual Draw Prep'!$A$7:$P$38,16))</f>
        <v/>
      </c>
      <c r="D69" s="203"/>
      <c r="E69" s="204" t="str">
        <f>UPPER(IF($D69="","",VLOOKUP($D69,'Girls Si Qual Draw Prep'!$A$7:$P$38,2)))</f>
        <v/>
      </c>
      <c r="F69" s="204" t="str">
        <f>IF($D69="","",VLOOKUP($D69,'Girls Si Qual Draw Prep'!$A$7:$P$38,3))</f>
        <v/>
      </c>
      <c r="G69" s="204"/>
      <c r="H69" s="204" t="str">
        <f>IF($D69="","",VLOOKUP($D69,'Girls Si Qual Draw Prep'!$A$7:$P$38,4))</f>
        <v/>
      </c>
      <c r="I69" s="234"/>
      <c r="J69" s="205"/>
      <c r="K69" s="205"/>
      <c r="L69" s="205"/>
      <c r="M69" s="205"/>
      <c r="N69" s="208"/>
      <c r="O69" s="210"/>
      <c r="P69" s="211"/>
      <c r="Q69" s="212"/>
      <c r="R69" s="213"/>
    </row>
    <row r="70" spans="1:18" s="2" customFormat="1" ht="6.75" customHeight="1">
      <c r="A70" s="248"/>
      <c r="B70" s="248"/>
      <c r="C70" s="248"/>
      <c r="D70" s="248"/>
      <c r="E70" s="249"/>
      <c r="F70" s="249"/>
      <c r="G70" s="249"/>
      <c r="H70" s="249"/>
      <c r="I70" s="250"/>
      <c r="J70" s="251"/>
      <c r="K70" s="252"/>
      <c r="L70" s="251"/>
      <c r="M70" s="252"/>
      <c r="N70" s="251"/>
      <c r="O70" s="252"/>
      <c r="P70" s="251"/>
      <c r="Q70" s="252"/>
      <c r="R70" s="253"/>
    </row>
    <row r="71" spans="1:18" s="19" customFormat="1" ht="10.5" customHeight="1">
      <c r="A71" s="254" t="s">
        <v>61</v>
      </c>
      <c r="B71" s="255"/>
      <c r="C71" s="256"/>
      <c r="D71" s="257" t="s">
        <v>62</v>
      </c>
      <c r="E71" s="258" t="s">
        <v>63</v>
      </c>
      <c r="F71" s="257"/>
      <c r="G71" s="259"/>
      <c r="H71" s="260"/>
      <c r="I71" s="257" t="s">
        <v>62</v>
      </c>
      <c r="J71" s="258" t="s">
        <v>64</v>
      </c>
      <c r="K71" s="261"/>
      <c r="L71" s="258" t="s">
        <v>65</v>
      </c>
      <c r="M71" s="262"/>
      <c r="N71" s="263" t="s">
        <v>66</v>
      </c>
      <c r="O71" s="263"/>
      <c r="P71" s="264"/>
      <c r="Q71" s="265"/>
    </row>
    <row r="72" spans="1:18" s="19" customFormat="1" ht="9" customHeight="1">
      <c r="A72" s="267" t="s">
        <v>67</v>
      </c>
      <c r="B72" s="266"/>
      <c r="C72" s="268"/>
      <c r="D72" s="269">
        <v>1</v>
      </c>
      <c r="E72" s="80">
        <f>IF(D72&gt;$Q$79,,UPPER(VLOOKUP(D72,'Girls Si Qual Draw Prep'!$A$7:$R$134,2)))</f>
        <v>0</v>
      </c>
      <c r="F72" s="270"/>
      <c r="G72" s="80"/>
      <c r="H72" s="79"/>
      <c r="I72" s="271" t="s">
        <v>68</v>
      </c>
      <c r="J72" s="266"/>
      <c r="K72" s="272"/>
      <c r="L72" s="266"/>
      <c r="M72" s="273"/>
      <c r="N72" s="275" t="s">
        <v>69</v>
      </c>
      <c r="O72" s="276"/>
      <c r="P72" s="276"/>
      <c r="Q72" s="277"/>
    </row>
    <row r="73" spans="1:18" s="19" customFormat="1" ht="9" customHeight="1">
      <c r="A73" s="267" t="s">
        <v>70</v>
      </c>
      <c r="B73" s="266"/>
      <c r="C73" s="268"/>
      <c r="D73" s="269">
        <v>2</v>
      </c>
      <c r="E73" s="80">
        <f>IF(D73&gt;$Q$79,,UPPER(VLOOKUP(D73,'Girls Si Qual Draw Prep'!$A$7:$R$134,2)))</f>
        <v>0</v>
      </c>
      <c r="F73" s="270"/>
      <c r="G73" s="80"/>
      <c r="H73" s="79"/>
      <c r="I73" s="271" t="s">
        <v>71</v>
      </c>
      <c r="J73" s="266"/>
      <c r="K73" s="272"/>
      <c r="L73" s="266"/>
      <c r="M73" s="273"/>
      <c r="N73" s="278"/>
      <c r="O73" s="279"/>
      <c r="P73" s="280"/>
      <c r="Q73" s="281"/>
    </row>
    <row r="74" spans="1:18" s="19" customFormat="1" ht="9" customHeight="1">
      <c r="A74" s="282" t="s">
        <v>72</v>
      </c>
      <c r="B74" s="280"/>
      <c r="C74" s="283"/>
      <c r="D74" s="269">
        <v>3</v>
      </c>
      <c r="E74" s="80">
        <f>IF(D74&gt;$Q$79,,UPPER(VLOOKUP(D74,'Girls Si Qual Draw Prep'!$A$7:$R$134,2)))</f>
        <v>0</v>
      </c>
      <c r="F74" s="270"/>
      <c r="G74" s="80"/>
      <c r="H74" s="79"/>
      <c r="I74" s="271" t="s">
        <v>73</v>
      </c>
      <c r="J74" s="266"/>
      <c r="K74" s="272"/>
      <c r="L74" s="266"/>
      <c r="M74" s="273"/>
      <c r="N74" s="275" t="s">
        <v>74</v>
      </c>
      <c r="O74" s="276"/>
      <c r="P74" s="276"/>
      <c r="Q74" s="277"/>
    </row>
    <row r="75" spans="1:18" s="19" customFormat="1" ht="9" customHeight="1">
      <c r="A75" s="284"/>
      <c r="B75" s="188"/>
      <c r="C75" s="285"/>
      <c r="D75" s="269">
        <v>4</v>
      </c>
      <c r="E75" s="80">
        <f>IF(D75&gt;$Q$79,,UPPER(VLOOKUP(D75,'Girls Si Qual Draw Prep'!$A$7:$R$134,2)))</f>
        <v>0</v>
      </c>
      <c r="F75" s="270"/>
      <c r="G75" s="80"/>
      <c r="H75" s="79"/>
      <c r="I75" s="271" t="s">
        <v>75</v>
      </c>
      <c r="J75" s="266"/>
      <c r="K75" s="272"/>
      <c r="L75" s="266"/>
      <c r="M75" s="273"/>
      <c r="N75" s="266"/>
      <c r="O75" s="272"/>
      <c r="P75" s="266"/>
      <c r="Q75" s="273"/>
    </row>
    <row r="76" spans="1:18" s="19" customFormat="1" ht="9" customHeight="1">
      <c r="A76" s="286" t="s">
        <v>76</v>
      </c>
      <c r="B76" s="287"/>
      <c r="C76" s="288"/>
      <c r="D76" s="269">
        <v>5</v>
      </c>
      <c r="E76" s="80">
        <f>IF(D76&gt;$Q$79,,UPPER(VLOOKUP(D76,'Girls Si Qual Draw Prep'!$A$7:$R$134,2)))</f>
        <v>0</v>
      </c>
      <c r="F76" s="270"/>
      <c r="G76" s="80"/>
      <c r="H76" s="79"/>
      <c r="I76" s="271" t="s">
        <v>77</v>
      </c>
      <c r="J76" s="266"/>
      <c r="K76" s="272"/>
      <c r="L76" s="266"/>
      <c r="M76" s="273"/>
      <c r="N76" s="280"/>
      <c r="O76" s="279"/>
      <c r="P76" s="280"/>
      <c r="Q76" s="281"/>
    </row>
    <row r="77" spans="1:18" s="19" customFormat="1" ht="9" customHeight="1">
      <c r="A77" s="267" t="s">
        <v>67</v>
      </c>
      <c r="B77" s="266"/>
      <c r="C77" s="268"/>
      <c r="D77" s="269">
        <v>6</v>
      </c>
      <c r="E77" s="80">
        <f>IF(D77&gt;$Q$79,,UPPER(VLOOKUP(D77,'Girls Si Qual Draw Prep'!$A$7:$R$134,2)))</f>
        <v>0</v>
      </c>
      <c r="F77" s="270"/>
      <c r="G77" s="80"/>
      <c r="H77" s="79"/>
      <c r="I77" s="271" t="s">
        <v>78</v>
      </c>
      <c r="J77" s="266"/>
      <c r="K77" s="272"/>
      <c r="L77" s="266"/>
      <c r="M77" s="273"/>
      <c r="N77" s="275" t="s">
        <v>24</v>
      </c>
      <c r="O77" s="276"/>
      <c r="P77" s="276"/>
      <c r="Q77" s="277"/>
    </row>
    <row r="78" spans="1:18" s="19" customFormat="1" ht="9" customHeight="1">
      <c r="A78" s="267" t="s">
        <v>79</v>
      </c>
      <c r="B78" s="266"/>
      <c r="C78" s="289"/>
      <c r="D78" s="269">
        <v>7</v>
      </c>
      <c r="E78" s="80">
        <f>IF(D78&gt;$Q$79,,UPPER(VLOOKUP(D78,'Girls Si Qual Draw Prep'!$A$7:$R$134,2)))</f>
        <v>0</v>
      </c>
      <c r="F78" s="270"/>
      <c r="G78" s="80"/>
      <c r="H78" s="79"/>
      <c r="I78" s="271" t="s">
        <v>80</v>
      </c>
      <c r="J78" s="266"/>
      <c r="K78" s="272"/>
      <c r="L78" s="266"/>
      <c r="M78" s="273"/>
      <c r="N78" s="266"/>
      <c r="O78" s="272"/>
      <c r="P78" s="266"/>
      <c r="Q78" s="273"/>
    </row>
    <row r="79" spans="1:18" s="19" customFormat="1" ht="9" customHeight="1">
      <c r="A79" s="282" t="s">
        <v>81</v>
      </c>
      <c r="B79" s="280"/>
      <c r="C79" s="290"/>
      <c r="D79" s="291">
        <v>8</v>
      </c>
      <c r="E79" s="292">
        <f>IF(D79&gt;$Q$79,,UPPER(VLOOKUP(D79,'Girls Si Qual Draw Prep'!$A$7:$R$134,2)))</f>
        <v>0</v>
      </c>
      <c r="F79" s="293"/>
      <c r="G79" s="292"/>
      <c r="H79" s="294"/>
      <c r="I79" s="295" t="s">
        <v>82</v>
      </c>
      <c r="J79" s="280"/>
      <c r="K79" s="279"/>
      <c r="L79" s="280"/>
      <c r="M79" s="281"/>
      <c r="N79" s="280">
        <f>Q4</f>
        <v>0</v>
      </c>
      <c r="O79" s="279"/>
      <c r="P79" s="280"/>
      <c r="Q79" s="296">
        <f>MIN(8,'Girls Si Qual Draw Prep'!R5)</f>
        <v>0</v>
      </c>
    </row>
  </sheetData>
  <mergeCells count="1">
    <mergeCell ref="A4:C4"/>
  </mergeCells>
  <phoneticPr fontId="78" type="noConversion"/>
  <conditionalFormatting sqref="G39 G41 G7 G9 G11 G13 G15 G17 G19 G23 G43 G45 G47 G49 G51 G53 G21 G25 G27 G29 G31 G33 G35 G37 G55 G57 G59 G61 G63 G65 G67 G69">
    <cfRule type="expression" dxfId="170" priority="1" stopIfTrue="1">
      <formula>AND($D7&lt;9,$C7&gt;0)</formula>
    </cfRule>
  </conditionalFormatting>
  <conditionalFormatting sqref="H8 H40 H16 L14 H20 L30 H24 H48 L46 H52 H32 H44 H36 H12 L62 H28 J18 J26 J34 J42 J50 J58 J66 J10 H56 H64 H68 H60">
    <cfRule type="expression" dxfId="169" priority="2" stopIfTrue="1">
      <formula>AND($N$1="CU",H8="Umpire")</formula>
    </cfRule>
    <cfRule type="expression" dxfId="168" priority="3" stopIfTrue="1">
      <formula>AND($N$1="CU",H8&lt;&gt;"Umpire",I8&lt;&gt;"")</formula>
    </cfRule>
    <cfRule type="expression" dxfId="167" priority="4" stopIfTrue="1">
      <formula>AND($N$1="CU",H8&lt;&gt;"Umpire")</formula>
    </cfRule>
  </conditionalFormatting>
  <conditionalFormatting sqref="L10 L18 L26 L34 L42 L50 L58 L66 N14 N30 N46 N62 J8 J12 J16 J20 J24 J28 J32 J36 J40 J44 J48 J52 J56 J60 J64 J68">
    <cfRule type="expression" dxfId="166" priority="5" stopIfTrue="1">
      <formula>I8="as"</formula>
    </cfRule>
    <cfRule type="expression" dxfId="165" priority="6" stopIfTrue="1">
      <formula>I8="bs"</formula>
    </cfRule>
  </conditionalFormatting>
  <conditionalFormatting sqref="B7 B9 B11 B13 B15 B17 B19 B21 B23 B25 B27 B29 B31 B33 B35 B37 B39 B41 B43 B45 B47 B49 B51 B53 B55 B57 B59 B61 B63 B65 B67 B69">
    <cfRule type="cellIs" dxfId="164" priority="7" stopIfTrue="1" operator="equal">
      <formula>"QA"</formula>
    </cfRule>
    <cfRule type="cellIs" dxfId="163" priority="8" stopIfTrue="1" operator="equal">
      <formula>"DA"</formula>
    </cfRule>
  </conditionalFormatting>
  <conditionalFormatting sqref="I8 I12 I16 I20 I24 I28 I32 I36 I40 I44 I48 I52 I56 I60 I64 I68 K66 K58 K50 K42 K34 K26 K18 K10 M14 M30 M46 M62 Q79">
    <cfRule type="expression" dxfId="162" priority="9" stopIfTrue="1">
      <formula>$N$1="CU"</formula>
    </cfRule>
  </conditionalFormatting>
  <conditionalFormatting sqref="D7 D9 D11 D13 D15 D17 D19 D21 D23 D25 D27 D29 D31 D33 D35 D37 D39 D41 D43 D45 D47 D49 D51 D53 D55 D57 D59 D61 D63 D65 D67 D69">
    <cfRule type="expression" dxfId="161" priority="10" stopIfTrue="1">
      <formula>$D7&lt;9</formula>
    </cfRule>
  </conditionalFormatting>
  <dataValidations count="1">
    <dataValidation type="list" allowBlank="1" showInputMessage="1" sqref="H8 H24 H12 H28 H16 H40 H20 H44 H48 H52 H32 H36 H56 H60 H64 H68 J66 J58 J50 J42 J34 J26 J18 J10 L14 L30 L46 L62">
      <formula1>$T$7:$T$16</formula1>
    </dataValidation>
  </dataValidations>
  <printOptions horizontalCentered="1"/>
  <pageMargins left="0.35" right="0.35" top="0.39" bottom="0.39" header="0" footer="0"/>
  <pageSetup paperSize="9" orientation="portrait" horizontalDpi="360" verticalDpi="200"/>
  <headerFooter alignWithMargins="0"/>
  <drawing r:id="rId1"/>
  <legacyDrawing r:id="rId2"/>
</worksheet>
</file>

<file path=xl/worksheets/sheet28.xml><?xml version="1.0" encoding="utf-8"?>
<worksheet xmlns="http://schemas.openxmlformats.org/spreadsheetml/2006/main" xmlns:r="http://schemas.openxmlformats.org/officeDocument/2006/relationships">
  <sheetPr codeName="Sheet142">
    <pageSetUpPr fitToPage="1"/>
  </sheetPr>
  <dimension ref="A1:T79"/>
  <sheetViews>
    <sheetView showGridLines="0" showZeros="0" workbookViewId="0">
      <selection activeCell="A4" sqref="A4:C4"/>
    </sheetView>
  </sheetViews>
  <sheetFormatPr defaultRowHeight="12.75"/>
  <cols>
    <col min="1" max="2" width="3.28515625" customWidth="1"/>
    <col min="3" max="3" width="4.7109375" customWidth="1"/>
    <col min="4" max="4" width="4.28515625" customWidth="1"/>
    <col min="5" max="5" width="12.7109375" customWidth="1"/>
    <col min="6" max="6" width="2.7109375" customWidth="1"/>
    <col min="7" max="7" width="7.7109375" customWidth="1"/>
    <col min="8" max="8" width="5.85546875" customWidth="1"/>
    <col min="9" max="9" width="1.7109375" style="172" customWidth="1"/>
    <col min="10" max="10" width="10.7109375" customWidth="1"/>
    <col min="11" max="11" width="1.7109375" style="172" customWidth="1"/>
    <col min="12" max="12" width="10.7109375" customWidth="1"/>
    <col min="13" max="13" width="1.7109375" style="173" customWidth="1"/>
    <col min="14" max="14" width="10.7109375" customWidth="1"/>
    <col min="15" max="15" width="1.7109375" style="172" customWidth="1"/>
    <col min="16" max="16" width="10.7109375" customWidth="1"/>
    <col min="17" max="17" width="1.7109375" style="173" customWidth="1"/>
    <col min="18" max="18" width="0" hidden="1" customWidth="1"/>
    <col min="19" max="19" width="8.7109375" customWidth="1"/>
    <col min="20" max="20" width="9.140625" hidden="1" customWidth="1"/>
  </cols>
  <sheetData>
    <row r="1" spans="1:20" s="174" customFormat="1" ht="21.75" customHeight="1">
      <c r="A1" s="82">
        <f>'Week SetUp'!$A$6</f>
        <v>0</v>
      </c>
      <c r="B1" s="82"/>
      <c r="C1" s="177"/>
      <c r="D1" s="177"/>
      <c r="E1" s="177"/>
      <c r="F1" s="177"/>
      <c r="G1" s="177"/>
      <c r="H1" s="177"/>
      <c r="I1" s="178"/>
      <c r="J1" s="146" t="s">
        <v>231</v>
      </c>
      <c r="K1" s="146"/>
      <c r="L1" s="83"/>
      <c r="M1" s="178"/>
      <c r="N1" s="178" t="s">
        <v>378</v>
      </c>
      <c r="O1" s="178"/>
      <c r="P1" s="177"/>
      <c r="Q1" s="178"/>
    </row>
    <row r="2" spans="1:20" s="103" customFormat="1">
      <c r="A2" s="85" t="str">
        <f>'Week SetUp'!$A$8</f>
        <v>ITF Junior Circuit</v>
      </c>
      <c r="B2" s="85"/>
      <c r="C2" s="85"/>
      <c r="D2" s="85"/>
      <c r="E2" s="85"/>
      <c r="F2" s="179"/>
      <c r="G2" s="108"/>
      <c r="H2" s="108"/>
      <c r="I2" s="180"/>
      <c r="J2" s="146" t="s">
        <v>243</v>
      </c>
      <c r="K2" s="146"/>
      <c r="L2" s="146"/>
      <c r="M2" s="180"/>
      <c r="N2" s="108"/>
      <c r="O2" s="180"/>
      <c r="P2" s="108"/>
      <c r="Q2" s="180"/>
    </row>
    <row r="3" spans="1:20" s="20" customFormat="1" ht="11.25" customHeight="1">
      <c r="A3" s="63" t="s">
        <v>12</v>
      </c>
      <c r="B3" s="63"/>
      <c r="C3" s="63"/>
      <c r="D3" s="63"/>
      <c r="E3" s="63"/>
      <c r="F3" s="63" t="s">
        <v>6</v>
      </c>
      <c r="G3" s="63"/>
      <c r="H3" s="63"/>
      <c r="I3" s="182"/>
      <c r="J3" s="63" t="s">
        <v>7</v>
      </c>
      <c r="K3" s="182"/>
      <c r="L3" s="63" t="s">
        <v>18</v>
      </c>
      <c r="M3" s="182"/>
      <c r="N3" s="63"/>
      <c r="O3" s="182"/>
      <c r="P3" s="63"/>
      <c r="Q3" s="64" t="s">
        <v>8</v>
      </c>
    </row>
    <row r="4" spans="1:20" s="39" customFormat="1" ht="11.25" customHeight="1" thickBot="1">
      <c r="A4" s="711">
        <f>'Week SetUp'!$A$10</f>
        <v>0</v>
      </c>
      <c r="B4" s="711"/>
      <c r="C4" s="711"/>
      <c r="D4" s="184"/>
      <c r="E4" s="184"/>
      <c r="F4" s="184">
        <f>'Week SetUp'!$C$10</f>
        <v>0</v>
      </c>
      <c r="G4" s="92"/>
      <c r="H4" s="184"/>
      <c r="I4" s="185"/>
      <c r="J4" s="186">
        <f>'Week SetUp'!$D$10</f>
        <v>0</v>
      </c>
      <c r="K4" s="185"/>
      <c r="L4" s="187">
        <f>'Week SetUp'!$A$12</f>
        <v>0</v>
      </c>
      <c r="M4" s="185"/>
      <c r="N4" s="184"/>
      <c r="O4" s="185"/>
      <c r="P4" s="184"/>
      <c r="Q4" s="76">
        <f>'Week SetUp'!$E$10</f>
        <v>0</v>
      </c>
    </row>
    <row r="5" spans="1:20" s="20" customFormat="1" ht="9.75">
      <c r="A5" s="188"/>
      <c r="B5" s="189" t="s">
        <v>52</v>
      </c>
      <c r="C5" s="189" t="s">
        <v>53</v>
      </c>
      <c r="D5" s="189" t="s">
        <v>54</v>
      </c>
      <c r="E5" s="190" t="s">
        <v>55</v>
      </c>
      <c r="F5" s="190" t="s">
        <v>14</v>
      </c>
      <c r="G5" s="190"/>
      <c r="H5" s="190" t="s">
        <v>56</v>
      </c>
      <c r="I5" s="190"/>
      <c r="J5" s="189" t="s">
        <v>237</v>
      </c>
      <c r="K5" s="191"/>
      <c r="L5" s="189" t="s">
        <v>238</v>
      </c>
      <c r="M5" s="191"/>
      <c r="N5" s="189"/>
      <c r="O5" s="191"/>
      <c r="P5" s="189"/>
      <c r="Q5" s="192"/>
    </row>
    <row r="6" spans="1:20" s="20" customFormat="1" ht="3.75" customHeight="1" thickBot="1">
      <c r="A6" s="193"/>
      <c r="B6" s="194"/>
      <c r="C6" s="91"/>
      <c r="D6" s="194"/>
      <c r="E6" s="195"/>
      <c r="F6" s="195"/>
      <c r="G6" s="196"/>
      <c r="H6" s="195"/>
      <c r="I6" s="197"/>
      <c r="J6" s="194"/>
      <c r="K6" s="197"/>
      <c r="L6" s="194"/>
      <c r="M6" s="197"/>
      <c r="N6" s="194"/>
      <c r="O6" s="197"/>
      <c r="P6" s="194"/>
      <c r="Q6" s="198"/>
    </row>
    <row r="7" spans="1:20" s="50" customFormat="1" ht="10.5" customHeight="1">
      <c r="A7" s="200">
        <v>1</v>
      </c>
      <c r="B7" s="202" t="str">
        <f>IF($D7="","",VLOOKUP($D7,'Girls Si Qual Draw Prep'!$A$7:$P$38,15))</f>
        <v/>
      </c>
      <c r="C7" s="202" t="str">
        <f>IF($D7="","",VLOOKUP($D7,'Girls Si Qual Draw Prep'!$A$7:$P$38,16))</f>
        <v/>
      </c>
      <c r="D7" s="203"/>
      <c r="E7" s="204" t="str">
        <f>UPPER(IF($D7="","",VLOOKUP($D7,'Girls Si Qual Draw Prep'!$A$7:$P$38,2)))</f>
        <v/>
      </c>
      <c r="F7" s="204" t="str">
        <f>IF($D7="","",VLOOKUP($D7,'Girls Si Qual Draw Prep'!$A$7:$P$38,3))</f>
        <v/>
      </c>
      <c r="G7" s="204"/>
      <c r="H7" s="204" t="str">
        <f>IF($D7="","",VLOOKUP($D7,'Girls Si Qual Draw Prep'!$A$7:$P$38,4))</f>
        <v/>
      </c>
      <c r="I7" s="206"/>
      <c r="J7" s="205"/>
      <c r="K7" s="205"/>
      <c r="L7" s="205"/>
      <c r="M7" s="205"/>
      <c r="N7" s="208"/>
      <c r="O7" s="210"/>
      <c r="P7" s="211"/>
      <c r="Q7" s="212"/>
      <c r="R7" s="213"/>
      <c r="T7" s="214" t="e">
        <f>#REF!</f>
        <v>#REF!</v>
      </c>
    </row>
    <row r="8" spans="1:20" s="50" customFormat="1" ht="9.6" customHeight="1">
      <c r="A8" s="215"/>
      <c r="B8" s="216"/>
      <c r="C8" s="216"/>
      <c r="D8" s="216"/>
      <c r="E8" s="217"/>
      <c r="F8" s="217"/>
      <c r="G8" s="218"/>
      <c r="H8" s="219" t="s">
        <v>15</v>
      </c>
      <c r="I8" s="220"/>
      <c r="J8" s="221" t="str">
        <f>UPPER(IF(OR(I8="a",I8="as"),E7,IF(OR(I8="b",I8="bs"),E9,)))</f>
        <v/>
      </c>
      <c r="K8" s="221"/>
      <c r="L8" s="205"/>
      <c r="M8" s="205"/>
      <c r="N8" s="208"/>
      <c r="O8" s="210"/>
      <c r="P8" s="211"/>
      <c r="Q8" s="212"/>
      <c r="R8" s="213"/>
      <c r="T8" s="222" t="e">
        <f>#REF!</f>
        <v>#REF!</v>
      </c>
    </row>
    <row r="9" spans="1:20" s="50" customFormat="1" ht="9.6" customHeight="1">
      <c r="A9" s="215">
        <v>2</v>
      </c>
      <c r="B9" s="202" t="str">
        <f>IF($D9="","",VLOOKUP($D9,'Girls Si Qual Draw Prep'!$A$7:$P$38,15))</f>
        <v/>
      </c>
      <c r="C9" s="202" t="str">
        <f>IF($D9="","",VLOOKUP($D9,'Girls Si Qual Draw Prep'!$A$7:$P$38,16))</f>
        <v/>
      </c>
      <c r="D9" s="203"/>
      <c r="E9" s="223" t="str">
        <f>UPPER(IF($D9="","",VLOOKUP($D9,'Girls Si Qual Draw Prep'!$A$7:$P$38,2)))</f>
        <v/>
      </c>
      <c r="F9" s="223" t="str">
        <f>IF($D9="","",VLOOKUP($D9,'Girls Si Qual Draw Prep'!$A$7:$P$38,3))</f>
        <v/>
      </c>
      <c r="G9" s="223"/>
      <c r="H9" s="223" t="str">
        <f>IF($D9="","",VLOOKUP($D9,'Girls Si Qual Draw Prep'!$A$7:$P$38,4))</f>
        <v/>
      </c>
      <c r="I9" s="224"/>
      <c r="J9" s="205"/>
      <c r="K9" s="225"/>
      <c r="L9" s="205"/>
      <c r="M9" s="205"/>
      <c r="N9" s="208"/>
      <c r="O9" s="210"/>
      <c r="P9" s="211"/>
      <c r="Q9" s="212"/>
      <c r="R9" s="213"/>
      <c r="T9" s="222" t="e">
        <f>#REF!</f>
        <v>#REF!</v>
      </c>
    </row>
    <row r="10" spans="1:20" s="50" customFormat="1" ht="9.6" customHeight="1">
      <c r="A10" s="215"/>
      <c r="B10" s="216"/>
      <c r="C10" s="216"/>
      <c r="D10" s="226"/>
      <c r="E10" s="217"/>
      <c r="F10" s="217"/>
      <c r="G10" s="218"/>
      <c r="H10" s="217"/>
      <c r="I10" s="227"/>
      <c r="J10" s="219" t="s">
        <v>15</v>
      </c>
      <c r="K10" s="228"/>
      <c r="L10" s="221" t="str">
        <f>UPPER(IF(OR(K10="a",K10="as"),J8,IF(OR(K10="b",K10="bs"),J12,)))</f>
        <v/>
      </c>
      <c r="M10" s="229"/>
      <c r="N10" s="230"/>
      <c r="O10" s="230"/>
      <c r="P10" s="211"/>
      <c r="Q10" s="212"/>
      <c r="R10" s="213"/>
      <c r="T10" s="222" t="e">
        <f>#REF!</f>
        <v>#REF!</v>
      </c>
    </row>
    <row r="11" spans="1:20" s="50" customFormat="1" ht="9.6" customHeight="1">
      <c r="A11" s="215">
        <v>3</v>
      </c>
      <c r="B11" s="202" t="str">
        <f>IF($D11="","",VLOOKUP($D11,'Girls Si Qual Draw Prep'!$A$7:$P$38,15))</f>
        <v/>
      </c>
      <c r="C11" s="202" t="str">
        <f>IF($D11="","",VLOOKUP($D11,'Girls Si Qual Draw Prep'!$A$7:$P$38,16))</f>
        <v/>
      </c>
      <c r="D11" s="203"/>
      <c r="E11" s="223" t="str">
        <f>UPPER(IF($D11="","",VLOOKUP($D11,'Girls Si Qual Draw Prep'!$A$7:$P$38,2)))</f>
        <v/>
      </c>
      <c r="F11" s="223" t="str">
        <f>IF($D11="","",VLOOKUP($D11,'Girls Si Qual Draw Prep'!$A$7:$P$38,3))</f>
        <v/>
      </c>
      <c r="G11" s="223"/>
      <c r="H11" s="223" t="str">
        <f>IF($D11="","",VLOOKUP($D11,'Girls Si Qual Draw Prep'!$A$7:$P$38,4))</f>
        <v/>
      </c>
      <c r="I11" s="206"/>
      <c r="J11" s="205"/>
      <c r="K11" s="231"/>
      <c r="L11" s="205"/>
      <c r="M11" s="667"/>
      <c r="N11" s="230"/>
      <c r="O11" s="230"/>
      <c r="P11" s="211"/>
      <c r="Q11" s="212"/>
      <c r="R11" s="213"/>
      <c r="T11" s="222" t="e">
        <f>#REF!</f>
        <v>#REF!</v>
      </c>
    </row>
    <row r="12" spans="1:20" s="50" customFormat="1" ht="9.6" customHeight="1">
      <c r="A12" s="215"/>
      <c r="B12" s="216"/>
      <c r="C12" s="216"/>
      <c r="D12" s="226"/>
      <c r="E12" s="217"/>
      <c r="F12" s="217"/>
      <c r="G12" s="218"/>
      <c r="H12" s="219" t="s">
        <v>15</v>
      </c>
      <c r="I12" s="220"/>
      <c r="J12" s="221" t="str">
        <f>UPPER(IF(OR(I12="a",I12="as"),E11,IF(OR(I12="b",I12="bs"),E13,)))</f>
        <v/>
      </c>
      <c r="K12" s="233"/>
      <c r="L12" s="205"/>
      <c r="M12" s="668"/>
      <c r="N12" s="230"/>
      <c r="O12" s="230"/>
      <c r="P12" s="211"/>
      <c r="Q12" s="212"/>
      <c r="R12" s="213"/>
      <c r="T12" s="222" t="e">
        <f>#REF!</f>
        <v>#REF!</v>
      </c>
    </row>
    <row r="13" spans="1:20" s="50" customFormat="1" ht="9.6" customHeight="1">
      <c r="A13" s="200">
        <v>4</v>
      </c>
      <c r="B13" s="202" t="str">
        <f>IF($D13="","",VLOOKUP($D13,'Girls Si Qual Draw Prep'!$A$7:$P$38,15))</f>
        <v/>
      </c>
      <c r="C13" s="202" t="str">
        <f>IF($D13="","",VLOOKUP($D13,'Girls Si Qual Draw Prep'!$A$7:$P$38,16))</f>
        <v/>
      </c>
      <c r="D13" s="203"/>
      <c r="E13" s="204" t="str">
        <f>UPPER(IF($D13="","",VLOOKUP($D13,'Girls Si Qual Draw Prep'!$A$7:$P$38,2)))</f>
        <v/>
      </c>
      <c r="F13" s="204" t="str">
        <f>IF($D13="","",VLOOKUP($D13,'Girls Si Qual Draw Prep'!$A$7:$P$38,3))</f>
        <v/>
      </c>
      <c r="G13" s="204"/>
      <c r="H13" s="204" t="str">
        <f>IF($D13="","",VLOOKUP($D13,'Girls Si Qual Draw Prep'!$A$7:$P$38,4))</f>
        <v/>
      </c>
      <c r="I13" s="234"/>
      <c r="J13" s="205"/>
      <c r="K13" s="205"/>
      <c r="L13" s="205"/>
      <c r="M13" s="668"/>
      <c r="N13" s="230"/>
      <c r="O13" s="230"/>
      <c r="P13" s="211"/>
      <c r="Q13" s="212"/>
      <c r="R13" s="213"/>
      <c r="T13" s="222" t="e">
        <f>#REF!</f>
        <v>#REF!</v>
      </c>
    </row>
    <row r="14" spans="1:20" s="50" customFormat="1" ht="9.6" customHeight="1">
      <c r="A14" s="215"/>
      <c r="B14" s="216"/>
      <c r="C14" s="216"/>
      <c r="D14" s="226"/>
      <c r="E14" s="205"/>
      <c r="F14" s="205"/>
      <c r="G14" s="68"/>
      <c r="H14" s="235"/>
      <c r="I14" s="227"/>
      <c r="J14" s="205"/>
      <c r="K14" s="205"/>
      <c r="L14" s="205"/>
      <c r="M14" s="668"/>
      <c r="N14" s="669" t="str">
        <f>UPPER(IF(OR(M14="a",M14="as"),L10,IF(OR(M14="b",M14="bs"),L18,)))</f>
        <v/>
      </c>
      <c r="O14" s="668"/>
      <c r="P14" s="211"/>
      <c r="Q14" s="212"/>
      <c r="R14" s="213"/>
      <c r="T14" s="222" t="e">
        <f>#REF!</f>
        <v>#REF!</v>
      </c>
    </row>
    <row r="15" spans="1:20" s="50" customFormat="1" ht="9.6" customHeight="1">
      <c r="A15" s="200">
        <v>5</v>
      </c>
      <c r="B15" s="202" t="str">
        <f>IF($D15="","",VLOOKUP($D15,'Girls Si Qual Draw Prep'!$A$7:$P$38,15))</f>
        <v/>
      </c>
      <c r="C15" s="202" t="str">
        <f>IF($D15="","",VLOOKUP($D15,'Girls Si Qual Draw Prep'!$A$7:$P$38,16))</f>
        <v/>
      </c>
      <c r="D15" s="203"/>
      <c r="E15" s="204" t="str">
        <f>UPPER(IF($D15="","",VLOOKUP($D15,'Girls Si Qual Draw Prep'!$A$7:$P$38,2)))</f>
        <v/>
      </c>
      <c r="F15" s="204" t="str">
        <f>IF($D15="","",VLOOKUP($D15,'Girls Si Qual Draw Prep'!$A$7:$P$38,3))</f>
        <v/>
      </c>
      <c r="G15" s="204"/>
      <c r="H15" s="204" t="str">
        <f>IF($D15="","",VLOOKUP($D15,'Girls Si Qual Draw Prep'!$A$7:$P$38,4))</f>
        <v/>
      </c>
      <c r="I15" s="236"/>
      <c r="J15" s="205"/>
      <c r="K15" s="205"/>
      <c r="L15" s="205"/>
      <c r="M15" s="668"/>
      <c r="N15" s="205"/>
      <c r="O15" s="230"/>
      <c r="P15" s="211"/>
      <c r="Q15" s="212"/>
      <c r="R15" s="213"/>
      <c r="T15" s="222" t="e">
        <f>#REF!</f>
        <v>#REF!</v>
      </c>
    </row>
    <row r="16" spans="1:20" s="50" customFormat="1" ht="9.6" customHeight="1" thickBot="1">
      <c r="A16" s="215"/>
      <c r="B16" s="216"/>
      <c r="C16" s="216"/>
      <c r="D16" s="226"/>
      <c r="E16" s="217"/>
      <c r="F16" s="217"/>
      <c r="G16" s="218"/>
      <c r="H16" s="219" t="s">
        <v>15</v>
      </c>
      <c r="I16" s="220"/>
      <c r="J16" s="221" t="str">
        <f>UPPER(IF(OR(I16="a",I16="as"),E15,IF(OR(I16="b",I16="bs"),E17,)))</f>
        <v/>
      </c>
      <c r="K16" s="221"/>
      <c r="L16" s="205"/>
      <c r="M16" s="668"/>
      <c r="N16" s="230"/>
      <c r="O16" s="230"/>
      <c r="P16" s="211"/>
      <c r="Q16" s="212"/>
      <c r="R16" s="213"/>
      <c r="T16" s="237" t="e">
        <f>#REF!</f>
        <v>#REF!</v>
      </c>
    </row>
    <row r="17" spans="1:18" s="50" customFormat="1" ht="9.6" customHeight="1">
      <c r="A17" s="215">
        <v>6</v>
      </c>
      <c r="B17" s="202" t="str">
        <f>IF($D17="","",VLOOKUP($D17,'Girls Si Qual Draw Prep'!$A$7:$P$38,15))</f>
        <v/>
      </c>
      <c r="C17" s="202" t="str">
        <f>IF($D17="","",VLOOKUP($D17,'Girls Si Qual Draw Prep'!$A$7:$P$38,16))</f>
        <v/>
      </c>
      <c r="D17" s="203"/>
      <c r="E17" s="223" t="str">
        <f>UPPER(IF($D17="","",VLOOKUP($D17,'Girls Si Qual Draw Prep'!$A$7:$P$38,2)))</f>
        <v/>
      </c>
      <c r="F17" s="223" t="str">
        <f>IF($D17="","",VLOOKUP($D17,'Girls Si Qual Draw Prep'!$A$7:$P$38,3))</f>
        <v/>
      </c>
      <c r="G17" s="223"/>
      <c r="H17" s="223" t="str">
        <f>IF($D17="","",VLOOKUP($D17,'Girls Si Qual Draw Prep'!$A$7:$P$38,4))</f>
        <v/>
      </c>
      <c r="I17" s="224"/>
      <c r="J17" s="205"/>
      <c r="K17" s="225"/>
      <c r="L17" s="205"/>
      <c r="M17" s="668"/>
      <c r="N17" s="230"/>
      <c r="O17" s="230"/>
      <c r="P17" s="211"/>
      <c r="Q17" s="212"/>
      <c r="R17" s="213"/>
    </row>
    <row r="18" spans="1:18" s="50" customFormat="1" ht="9.6" customHeight="1">
      <c r="A18" s="215"/>
      <c r="B18" s="216"/>
      <c r="C18" s="216"/>
      <c r="D18" s="226"/>
      <c r="E18" s="217"/>
      <c r="F18" s="217"/>
      <c r="G18" s="218"/>
      <c r="H18" s="205"/>
      <c r="I18" s="227"/>
      <c r="J18" s="219" t="s">
        <v>15</v>
      </c>
      <c r="K18" s="228"/>
      <c r="L18" s="221" t="str">
        <f>UPPER(IF(OR(K18="a",K18="as"),J16,IF(OR(K18="b",K18="bs"),J20,)))</f>
        <v/>
      </c>
      <c r="M18" s="229"/>
      <c r="N18" s="230"/>
      <c r="O18" s="230"/>
      <c r="P18" s="211"/>
      <c r="Q18" s="212"/>
      <c r="R18" s="213"/>
    </row>
    <row r="19" spans="1:18" s="50" customFormat="1" ht="9.6" customHeight="1">
      <c r="A19" s="215">
        <v>7</v>
      </c>
      <c r="B19" s="202" t="str">
        <f>IF($D19="","",VLOOKUP($D19,'Girls Si Qual Draw Prep'!$A$7:$P$38,15))</f>
        <v/>
      </c>
      <c r="C19" s="202" t="str">
        <f>IF($D19="","",VLOOKUP($D19,'Girls Si Qual Draw Prep'!$A$7:$P$38,16))</f>
        <v/>
      </c>
      <c r="D19" s="203"/>
      <c r="E19" s="223" t="str">
        <f>UPPER(IF($D19="","",VLOOKUP($D19,'Girls Si Qual Draw Prep'!$A$7:$P$38,2)))</f>
        <v/>
      </c>
      <c r="F19" s="223" t="str">
        <f>IF($D19="","",VLOOKUP($D19,'Girls Si Qual Draw Prep'!$A$7:$P$38,3))</f>
        <v/>
      </c>
      <c r="G19" s="223"/>
      <c r="H19" s="223" t="str">
        <f>IF($D19="","",VLOOKUP($D19,'Girls Si Qual Draw Prep'!$A$7:$P$38,4))</f>
        <v/>
      </c>
      <c r="I19" s="206"/>
      <c r="J19" s="205"/>
      <c r="K19" s="231"/>
      <c r="L19" s="205"/>
      <c r="M19" s="230"/>
      <c r="N19" s="230"/>
      <c r="O19" s="230"/>
      <c r="P19" s="211"/>
      <c r="Q19" s="212"/>
      <c r="R19" s="213"/>
    </row>
    <row r="20" spans="1:18" s="50" customFormat="1" ht="9.6" customHeight="1">
      <c r="A20" s="215"/>
      <c r="B20" s="216"/>
      <c r="C20" s="216"/>
      <c r="D20" s="216"/>
      <c r="E20" s="217"/>
      <c r="F20" s="217"/>
      <c r="G20" s="218"/>
      <c r="H20" s="219" t="s">
        <v>15</v>
      </c>
      <c r="I20" s="220"/>
      <c r="J20" s="221" t="str">
        <f>UPPER(IF(OR(I20="a",I20="as"),E19,IF(OR(I20="b",I20="bs"),E21,)))</f>
        <v/>
      </c>
      <c r="K20" s="233"/>
      <c r="L20" s="205"/>
      <c r="M20" s="230"/>
      <c r="N20" s="230"/>
      <c r="O20" s="230"/>
      <c r="P20" s="211"/>
      <c r="Q20" s="212"/>
      <c r="R20" s="213"/>
    </row>
    <row r="21" spans="1:18" s="50" customFormat="1" ht="9.6" customHeight="1">
      <c r="A21" s="200">
        <v>8</v>
      </c>
      <c r="B21" s="202" t="str">
        <f>IF($D21="","",VLOOKUP($D21,'Girls Si Qual Draw Prep'!$A$7:$P$38,15))</f>
        <v/>
      </c>
      <c r="C21" s="202" t="str">
        <f>IF($D21="","",VLOOKUP($D21,'Girls Si Qual Draw Prep'!$A$7:$P$38,16))</f>
        <v/>
      </c>
      <c r="D21" s="203"/>
      <c r="E21" s="204" t="str">
        <f>UPPER(IF($D21="","",VLOOKUP($D21,'Girls Si Qual Draw Prep'!$A$7:$P$38,2)))</f>
        <v/>
      </c>
      <c r="F21" s="204" t="str">
        <f>IF($D21="","",VLOOKUP($D21,'Girls Si Qual Draw Prep'!$A$7:$P$38,3))</f>
        <v/>
      </c>
      <c r="G21" s="204"/>
      <c r="H21" s="204" t="str">
        <f>IF($D21="","",VLOOKUP($D21,'Girls Si Qual Draw Prep'!$A$7:$P$38,4))</f>
        <v/>
      </c>
      <c r="I21" s="234"/>
      <c r="J21" s="205"/>
      <c r="K21" s="205"/>
      <c r="L21" s="205"/>
      <c r="M21" s="230"/>
      <c r="N21" s="230"/>
      <c r="O21" s="230"/>
      <c r="P21" s="211"/>
      <c r="Q21" s="212"/>
      <c r="R21" s="213"/>
    </row>
    <row r="22" spans="1:18" s="50" customFormat="1" ht="9.6" customHeight="1">
      <c r="A22" s="215"/>
      <c r="B22" s="216"/>
      <c r="C22" s="216"/>
      <c r="D22" s="216"/>
      <c r="E22" s="235"/>
      <c r="F22" s="235"/>
      <c r="G22" s="239"/>
      <c r="H22" s="235"/>
      <c r="I22" s="227"/>
      <c r="J22" s="205"/>
      <c r="K22" s="205"/>
      <c r="L22" s="205"/>
      <c r="M22" s="230"/>
      <c r="N22" s="230"/>
      <c r="O22" s="230"/>
      <c r="P22" s="211"/>
      <c r="Q22" s="212"/>
      <c r="R22" s="213"/>
    </row>
    <row r="23" spans="1:18" s="50" customFormat="1" ht="9.6" customHeight="1">
      <c r="A23" s="200">
        <v>9</v>
      </c>
      <c r="B23" s="202" t="str">
        <f>IF($D23="","",VLOOKUP($D23,'Girls Si Qual Draw Prep'!$A$7:$P$38,15))</f>
        <v/>
      </c>
      <c r="C23" s="202" t="str">
        <f>IF($D23="","",VLOOKUP($D23,'Girls Si Qual Draw Prep'!$A$7:$P$38,16))</f>
        <v/>
      </c>
      <c r="D23" s="203"/>
      <c r="E23" s="204" t="str">
        <f>UPPER(IF($D23="","",VLOOKUP($D23,'Girls Si Qual Draw Prep'!$A$7:$P$38,2)))</f>
        <v/>
      </c>
      <c r="F23" s="204" t="str">
        <f>IF($D23="","",VLOOKUP($D23,'Girls Si Qual Draw Prep'!$A$7:$P$38,3))</f>
        <v/>
      </c>
      <c r="G23" s="204"/>
      <c r="H23" s="204" t="str">
        <f>IF($D23="","",VLOOKUP($D23,'Girls Si Qual Draw Prep'!$A$7:$P$38,4))</f>
        <v/>
      </c>
      <c r="I23" s="206"/>
      <c r="J23" s="205"/>
      <c r="K23" s="205"/>
      <c r="L23" s="205"/>
      <c r="M23" s="230"/>
      <c r="N23" s="230"/>
      <c r="O23" s="230"/>
      <c r="P23" s="211"/>
      <c r="Q23" s="212"/>
      <c r="R23" s="213"/>
    </row>
    <row r="24" spans="1:18" s="50" customFormat="1" ht="9.6" customHeight="1">
      <c r="A24" s="215"/>
      <c r="B24" s="216"/>
      <c r="C24" s="216"/>
      <c r="D24" s="216"/>
      <c r="E24" s="217"/>
      <c r="F24" s="217"/>
      <c r="G24" s="218"/>
      <c r="H24" s="219" t="s">
        <v>15</v>
      </c>
      <c r="I24" s="220"/>
      <c r="J24" s="221" t="str">
        <f>UPPER(IF(OR(I24="a",I24="as"),E23,IF(OR(I24="b",I24="bs"),E25,)))</f>
        <v/>
      </c>
      <c r="K24" s="221"/>
      <c r="L24" s="205"/>
      <c r="M24" s="230"/>
      <c r="N24" s="230"/>
      <c r="O24" s="230"/>
      <c r="P24" s="211"/>
      <c r="Q24" s="212"/>
      <c r="R24" s="213"/>
    </row>
    <row r="25" spans="1:18" s="50" customFormat="1" ht="9.6" customHeight="1">
      <c r="A25" s="215">
        <v>10</v>
      </c>
      <c r="B25" s="202" t="str">
        <f>IF($D25="","",VLOOKUP($D25,'Girls Si Qual Draw Prep'!$A$7:$P$38,15))</f>
        <v/>
      </c>
      <c r="C25" s="202" t="str">
        <f>IF($D25="","",VLOOKUP($D25,'Girls Si Qual Draw Prep'!$A$7:$P$38,16))</f>
        <v/>
      </c>
      <c r="D25" s="203"/>
      <c r="E25" s="223" t="str">
        <f>UPPER(IF($D25="","",VLOOKUP($D25,'Girls Si Qual Draw Prep'!$A$7:$P$38,2)))</f>
        <v/>
      </c>
      <c r="F25" s="223" t="str">
        <f>IF($D25="","",VLOOKUP($D25,'Girls Si Qual Draw Prep'!$A$7:$P$38,3))</f>
        <v/>
      </c>
      <c r="G25" s="223"/>
      <c r="H25" s="223" t="str">
        <f>IF($D25="","",VLOOKUP($D25,'Girls Si Qual Draw Prep'!$A$7:$P$38,4))</f>
        <v/>
      </c>
      <c r="I25" s="224"/>
      <c r="J25" s="205"/>
      <c r="K25" s="225"/>
      <c r="L25" s="205"/>
      <c r="M25" s="230"/>
      <c r="N25" s="230"/>
      <c r="O25" s="230"/>
      <c r="P25" s="211"/>
      <c r="Q25" s="212"/>
      <c r="R25" s="213"/>
    </row>
    <row r="26" spans="1:18" s="50" customFormat="1" ht="9.6" customHeight="1">
      <c r="A26" s="215"/>
      <c r="B26" s="216"/>
      <c r="C26" s="216"/>
      <c r="D26" s="226"/>
      <c r="E26" s="217"/>
      <c r="F26" s="217"/>
      <c r="G26" s="218"/>
      <c r="H26" s="217"/>
      <c r="I26" s="227"/>
      <c r="J26" s="219" t="s">
        <v>15</v>
      </c>
      <c r="K26" s="228"/>
      <c r="L26" s="221" t="str">
        <f>UPPER(IF(OR(K26="a",K26="as"),J24,IF(OR(K26="b",K26="bs"),J28,)))</f>
        <v/>
      </c>
      <c r="M26" s="229"/>
      <c r="N26" s="230"/>
      <c r="O26" s="230"/>
      <c r="P26" s="211"/>
      <c r="Q26" s="212"/>
      <c r="R26" s="213"/>
    </row>
    <row r="27" spans="1:18" s="50" customFormat="1" ht="9.6" customHeight="1">
      <c r="A27" s="215">
        <v>11</v>
      </c>
      <c r="B27" s="202" t="str">
        <f>IF($D27="","",VLOOKUP($D27,'Girls Si Qual Draw Prep'!$A$7:$P$38,15))</f>
        <v/>
      </c>
      <c r="C27" s="202" t="str">
        <f>IF($D27="","",VLOOKUP($D27,'Girls Si Qual Draw Prep'!$A$7:$P$38,16))</f>
        <v/>
      </c>
      <c r="D27" s="203"/>
      <c r="E27" s="223" t="str">
        <f>UPPER(IF($D27="","",VLOOKUP($D27,'Girls Si Qual Draw Prep'!$A$7:$P$38,2)))</f>
        <v/>
      </c>
      <c r="F27" s="223" t="str">
        <f>IF($D27="","",VLOOKUP($D27,'Girls Si Qual Draw Prep'!$A$7:$P$38,3))</f>
        <v/>
      </c>
      <c r="G27" s="223"/>
      <c r="H27" s="223" t="str">
        <f>IF($D27="","",VLOOKUP($D27,'Girls Si Qual Draw Prep'!$A$7:$P$38,4))</f>
        <v/>
      </c>
      <c r="I27" s="206"/>
      <c r="J27" s="205"/>
      <c r="K27" s="231"/>
      <c r="L27" s="205"/>
      <c r="M27" s="667"/>
      <c r="N27" s="230"/>
      <c r="O27" s="230"/>
      <c r="P27" s="211"/>
      <c r="Q27" s="212"/>
      <c r="R27" s="213"/>
    </row>
    <row r="28" spans="1:18" s="50" customFormat="1" ht="9.6" customHeight="1">
      <c r="A28" s="241"/>
      <c r="B28" s="216"/>
      <c r="C28" s="216"/>
      <c r="D28" s="226"/>
      <c r="E28" s="217"/>
      <c r="F28" s="217"/>
      <c r="G28" s="218"/>
      <c r="H28" s="219" t="s">
        <v>15</v>
      </c>
      <c r="I28" s="220"/>
      <c r="J28" s="221" t="str">
        <f>UPPER(IF(OR(I28="a",I28="as"),E27,IF(OR(I28="b",I28="bs"),E29,)))</f>
        <v/>
      </c>
      <c r="K28" s="233"/>
      <c r="L28" s="205"/>
      <c r="M28" s="668"/>
      <c r="N28" s="230"/>
      <c r="O28" s="230"/>
      <c r="P28" s="211"/>
      <c r="Q28" s="212"/>
      <c r="R28" s="213"/>
    </row>
    <row r="29" spans="1:18" s="50" customFormat="1" ht="9.6" customHeight="1">
      <c r="A29" s="200">
        <v>12</v>
      </c>
      <c r="B29" s="202" t="str">
        <f>IF($D29="","",VLOOKUP($D29,'Girls Si Qual Draw Prep'!$A$7:$P$38,15))</f>
        <v/>
      </c>
      <c r="C29" s="202" t="str">
        <f>IF($D29="","",VLOOKUP($D29,'Girls Si Qual Draw Prep'!$A$7:$P$38,16))</f>
        <v/>
      </c>
      <c r="D29" s="203"/>
      <c r="E29" s="204" t="str">
        <f>UPPER(IF($D29="","",VLOOKUP($D29,'Girls Si Qual Draw Prep'!$A$7:$P$38,2)))</f>
        <v/>
      </c>
      <c r="F29" s="204" t="str">
        <f>IF($D29="","",VLOOKUP($D29,'Girls Si Qual Draw Prep'!$A$7:$P$38,3))</f>
        <v/>
      </c>
      <c r="G29" s="204"/>
      <c r="H29" s="204" t="str">
        <f>IF($D29="","",VLOOKUP($D29,'Girls Si Qual Draw Prep'!$A$7:$P$38,4))</f>
        <v/>
      </c>
      <c r="I29" s="234"/>
      <c r="J29" s="205"/>
      <c r="K29" s="205"/>
      <c r="L29" s="205"/>
      <c r="M29" s="668"/>
      <c r="N29" s="230"/>
      <c r="O29" s="230"/>
      <c r="P29" s="211"/>
      <c r="Q29" s="212"/>
      <c r="R29" s="213"/>
    </row>
    <row r="30" spans="1:18" s="50" customFormat="1" ht="9.6" customHeight="1">
      <c r="A30" s="215"/>
      <c r="B30" s="216"/>
      <c r="C30" s="216"/>
      <c r="D30" s="226"/>
      <c r="E30" s="205"/>
      <c r="F30" s="205"/>
      <c r="G30" s="68"/>
      <c r="H30" s="235"/>
      <c r="I30" s="227"/>
      <c r="J30" s="205"/>
      <c r="K30" s="205"/>
      <c r="L30" s="205"/>
      <c r="M30" s="668"/>
      <c r="N30" s="669" t="str">
        <f>UPPER(IF(OR(M30="a",M30="as"),L26,IF(OR(M30="b",M30="bs"),L34,)))</f>
        <v/>
      </c>
      <c r="O30" s="668"/>
      <c r="P30" s="211"/>
      <c r="Q30" s="212"/>
      <c r="R30" s="213"/>
    </row>
    <row r="31" spans="1:18" s="50" customFormat="1" ht="9.6" customHeight="1">
      <c r="A31" s="200">
        <v>13</v>
      </c>
      <c r="B31" s="202" t="str">
        <f>IF($D31="","",VLOOKUP($D31,'Girls Si Qual Draw Prep'!$A$7:$P$38,15))</f>
        <v/>
      </c>
      <c r="C31" s="202" t="str">
        <f>IF($D31="","",VLOOKUP($D31,'Girls Si Qual Draw Prep'!$A$7:$P$38,16))</f>
        <v/>
      </c>
      <c r="D31" s="203"/>
      <c r="E31" s="204" t="str">
        <f>UPPER(IF($D31="","",VLOOKUP($D31,'Girls Si Qual Draw Prep'!$A$7:$P$38,2)))</f>
        <v/>
      </c>
      <c r="F31" s="204" t="str">
        <f>IF($D31="","",VLOOKUP($D31,'Girls Si Qual Draw Prep'!$A$7:$P$38,3))</f>
        <v/>
      </c>
      <c r="G31" s="204"/>
      <c r="H31" s="204" t="str">
        <f>IF($D31="","",VLOOKUP($D31,'Girls Si Qual Draw Prep'!$A$7:$P$38,4))</f>
        <v/>
      </c>
      <c r="I31" s="236"/>
      <c r="J31" s="205"/>
      <c r="K31" s="205"/>
      <c r="L31" s="205"/>
      <c r="M31" s="668"/>
      <c r="N31" s="205"/>
      <c r="O31" s="230"/>
      <c r="P31" s="211"/>
      <c r="Q31" s="212"/>
      <c r="R31" s="213"/>
    </row>
    <row r="32" spans="1:18" s="50" customFormat="1" ht="9.6" customHeight="1">
      <c r="A32" s="215"/>
      <c r="B32" s="216"/>
      <c r="C32" s="216"/>
      <c r="D32" s="226"/>
      <c r="E32" s="217"/>
      <c r="F32" s="217"/>
      <c r="G32" s="218"/>
      <c r="H32" s="219" t="s">
        <v>15</v>
      </c>
      <c r="I32" s="220"/>
      <c r="J32" s="221" t="str">
        <f>UPPER(IF(OR(I32="a",I32="as"),E31,IF(OR(I32="b",I32="bs"),E33,)))</f>
        <v/>
      </c>
      <c r="K32" s="221"/>
      <c r="L32" s="205"/>
      <c r="M32" s="668"/>
      <c r="N32" s="230"/>
      <c r="O32" s="230"/>
      <c r="P32" s="211"/>
      <c r="Q32" s="212"/>
      <c r="R32" s="213"/>
    </row>
    <row r="33" spans="1:18" s="50" customFormat="1" ht="9.6" customHeight="1">
      <c r="A33" s="215">
        <v>14</v>
      </c>
      <c r="B33" s="202" t="str">
        <f>IF($D33="","",VLOOKUP($D33,'Girls Si Qual Draw Prep'!$A$7:$P$38,15))</f>
        <v/>
      </c>
      <c r="C33" s="202" t="str">
        <f>IF($D33="","",VLOOKUP($D33,'Girls Si Qual Draw Prep'!$A$7:$P$38,16))</f>
        <v/>
      </c>
      <c r="D33" s="203"/>
      <c r="E33" s="223" t="str">
        <f>UPPER(IF($D33="","",VLOOKUP($D33,'Girls Si Qual Draw Prep'!$A$7:$P$38,2)))</f>
        <v/>
      </c>
      <c r="F33" s="223" t="str">
        <f>IF($D33="","",VLOOKUP($D33,'Girls Si Qual Draw Prep'!$A$7:$P$38,3))</f>
        <v/>
      </c>
      <c r="G33" s="223"/>
      <c r="H33" s="223" t="str">
        <f>IF($D33="","",VLOOKUP($D33,'Girls Si Qual Draw Prep'!$A$7:$P$38,4))</f>
        <v/>
      </c>
      <c r="I33" s="224"/>
      <c r="J33" s="205"/>
      <c r="K33" s="225"/>
      <c r="L33" s="205"/>
      <c r="M33" s="668"/>
      <c r="N33" s="230"/>
      <c r="O33" s="230"/>
      <c r="P33" s="211"/>
      <c r="Q33" s="212"/>
      <c r="R33" s="213"/>
    </row>
    <row r="34" spans="1:18" s="50" customFormat="1" ht="9.6" customHeight="1">
      <c r="A34" s="215"/>
      <c r="B34" s="216"/>
      <c r="C34" s="216"/>
      <c r="D34" s="226"/>
      <c r="E34" s="217"/>
      <c r="F34" s="217"/>
      <c r="G34" s="218"/>
      <c r="H34" s="205"/>
      <c r="I34" s="227"/>
      <c r="J34" s="219" t="s">
        <v>15</v>
      </c>
      <c r="K34" s="228"/>
      <c r="L34" s="221" t="str">
        <f>UPPER(IF(OR(K34="a",K34="as"),J32,IF(OR(K34="b",K34="bs"),J36,)))</f>
        <v/>
      </c>
      <c r="M34" s="229"/>
      <c r="N34" s="230"/>
      <c r="O34" s="230"/>
      <c r="P34" s="211"/>
      <c r="Q34" s="212"/>
      <c r="R34" s="213"/>
    </row>
    <row r="35" spans="1:18" s="50" customFormat="1" ht="9.6" customHeight="1">
      <c r="A35" s="215">
        <v>15</v>
      </c>
      <c r="B35" s="202" t="str">
        <f>IF($D35="","",VLOOKUP($D35,'Girls Si Qual Draw Prep'!$A$7:$P$38,15))</f>
        <v/>
      </c>
      <c r="C35" s="202" t="str">
        <f>IF($D35="","",VLOOKUP($D35,'Girls Si Qual Draw Prep'!$A$7:$P$38,16))</f>
        <v/>
      </c>
      <c r="D35" s="203"/>
      <c r="E35" s="223" t="str">
        <f>UPPER(IF($D35="","",VLOOKUP($D35,'Girls Si Qual Draw Prep'!$A$7:$P$38,2)))</f>
        <v/>
      </c>
      <c r="F35" s="223" t="str">
        <f>IF($D35="","",VLOOKUP($D35,'Girls Si Qual Draw Prep'!$A$7:$P$38,3))</f>
        <v/>
      </c>
      <c r="G35" s="223"/>
      <c r="H35" s="223" t="str">
        <f>IF($D35="","",VLOOKUP($D35,'Girls Si Qual Draw Prep'!$A$7:$P$38,4))</f>
        <v/>
      </c>
      <c r="I35" s="206"/>
      <c r="J35" s="205"/>
      <c r="K35" s="231"/>
      <c r="L35" s="205"/>
      <c r="M35" s="230"/>
      <c r="N35" s="230"/>
      <c r="O35" s="230"/>
      <c r="P35" s="211"/>
      <c r="Q35" s="212"/>
      <c r="R35" s="213"/>
    </row>
    <row r="36" spans="1:18" s="50" customFormat="1" ht="9.6" customHeight="1">
      <c r="A36" s="215"/>
      <c r="B36" s="216"/>
      <c r="C36" s="216"/>
      <c r="D36" s="216"/>
      <c r="E36" s="217"/>
      <c r="F36" s="217"/>
      <c r="G36" s="218"/>
      <c r="H36" s="219" t="s">
        <v>15</v>
      </c>
      <c r="I36" s="220"/>
      <c r="J36" s="221" t="str">
        <f>UPPER(IF(OR(I36="a",I36="as"),E35,IF(OR(I36="b",I36="bs"),E37,)))</f>
        <v/>
      </c>
      <c r="K36" s="233"/>
      <c r="L36" s="205"/>
      <c r="M36" s="230"/>
      <c r="N36" s="230"/>
      <c r="O36" s="230"/>
      <c r="P36" s="211"/>
      <c r="Q36" s="212"/>
      <c r="R36" s="213"/>
    </row>
    <row r="37" spans="1:18" s="50" customFormat="1" ht="9.6" customHeight="1">
      <c r="A37" s="200">
        <v>16</v>
      </c>
      <c r="B37" s="202" t="str">
        <f>IF($D37="","",VLOOKUP($D37,'Girls Si Qual Draw Prep'!$A$7:$P$38,15))</f>
        <v/>
      </c>
      <c r="C37" s="202" t="str">
        <f>IF($D37="","",VLOOKUP($D37,'Girls Si Qual Draw Prep'!$A$7:$P$38,16))</f>
        <v/>
      </c>
      <c r="D37" s="203"/>
      <c r="E37" s="204" t="str">
        <f>UPPER(IF($D37="","",VLOOKUP($D37,'Girls Si Qual Draw Prep'!$A$7:$P$38,2)))</f>
        <v/>
      </c>
      <c r="F37" s="204" t="str">
        <f>IF($D37="","",VLOOKUP($D37,'Girls Si Qual Draw Prep'!$A$7:$P$38,3))</f>
        <v/>
      </c>
      <c r="G37" s="204"/>
      <c r="H37" s="204" t="str">
        <f>IF($D37="","",VLOOKUP($D37,'Girls Si Qual Draw Prep'!$A$7:$P$38,4))</f>
        <v/>
      </c>
      <c r="I37" s="234"/>
      <c r="J37" s="205"/>
      <c r="K37" s="205"/>
      <c r="L37" s="205"/>
      <c r="M37" s="230"/>
      <c r="N37" s="230"/>
      <c r="O37" s="230"/>
      <c r="P37" s="211"/>
      <c r="Q37" s="212"/>
      <c r="R37" s="213"/>
    </row>
    <row r="38" spans="1:18" s="50" customFormat="1" ht="9.6" customHeight="1">
      <c r="A38" s="215"/>
      <c r="B38" s="216"/>
      <c r="C38" s="216"/>
      <c r="D38" s="216"/>
      <c r="E38" s="217"/>
      <c r="F38" s="217"/>
      <c r="G38" s="218"/>
      <c r="H38" s="217"/>
      <c r="I38" s="227"/>
      <c r="J38" s="205"/>
      <c r="K38" s="205"/>
      <c r="L38" s="205"/>
      <c r="M38" s="230"/>
      <c r="N38" s="230"/>
      <c r="O38" s="230"/>
      <c r="P38" s="211"/>
      <c r="Q38" s="212"/>
      <c r="R38" s="213"/>
    </row>
    <row r="39" spans="1:18" s="50" customFormat="1" ht="9.6" customHeight="1">
      <c r="A39" s="200">
        <v>17</v>
      </c>
      <c r="B39" s="202" t="str">
        <f>IF($D39="","",VLOOKUP($D39,'Girls Si Qual Draw Prep'!$A$7:$P$38,15))</f>
        <v/>
      </c>
      <c r="C39" s="202" t="str">
        <f>IF($D39="","",VLOOKUP($D39,'Girls Si Qual Draw Prep'!$A$7:$P$38,16))</f>
        <v/>
      </c>
      <c r="D39" s="203"/>
      <c r="E39" s="204" t="str">
        <f>UPPER(IF($D39="","",VLOOKUP($D39,'Girls Si Qual Draw Prep'!$A$7:$P$38,2)))</f>
        <v/>
      </c>
      <c r="F39" s="204" t="str">
        <f>IF($D39="","",VLOOKUP($D39,'Girls Si Qual Draw Prep'!$A$7:$P$38,3))</f>
        <v/>
      </c>
      <c r="G39" s="204"/>
      <c r="H39" s="204" t="str">
        <f>IF($D39="","",VLOOKUP($D39,'Girls Si Qual Draw Prep'!$A$7:$P$38,4))</f>
        <v/>
      </c>
      <c r="I39" s="206"/>
      <c r="J39" s="205"/>
      <c r="K39" s="205"/>
      <c r="L39" s="205"/>
      <c r="M39" s="230"/>
      <c r="N39" s="230"/>
      <c r="O39" s="230"/>
      <c r="P39" s="357"/>
      <c r="Q39" s="212"/>
      <c r="R39" s="213"/>
    </row>
    <row r="40" spans="1:18" s="50" customFormat="1" ht="9.6" customHeight="1">
      <c r="A40" s="215"/>
      <c r="B40" s="216"/>
      <c r="C40" s="216"/>
      <c r="D40" s="216"/>
      <c r="E40" s="217"/>
      <c r="F40" s="217"/>
      <c r="G40" s="218"/>
      <c r="H40" s="219" t="s">
        <v>15</v>
      </c>
      <c r="I40" s="220"/>
      <c r="J40" s="221" t="str">
        <f>UPPER(IF(OR(I40="a",I40="as"),E39,IF(OR(I40="b",I40="bs"),E41,)))</f>
        <v/>
      </c>
      <c r="K40" s="221"/>
      <c r="L40" s="205"/>
      <c r="M40" s="230"/>
      <c r="N40" s="230"/>
      <c r="O40" s="230"/>
      <c r="P40" s="359"/>
      <c r="Q40" s="360"/>
      <c r="R40" s="213"/>
    </row>
    <row r="41" spans="1:18" s="50" customFormat="1" ht="9.6" customHeight="1">
      <c r="A41" s="215">
        <v>18</v>
      </c>
      <c r="B41" s="202" t="str">
        <f>IF($D41="","",VLOOKUP($D41,'Girls Si Qual Draw Prep'!$A$7:$P$38,15))</f>
        <v/>
      </c>
      <c r="C41" s="202" t="str">
        <f>IF($D41="","",VLOOKUP($D41,'Girls Si Qual Draw Prep'!$A$7:$P$38,16))</f>
        <v/>
      </c>
      <c r="D41" s="203"/>
      <c r="E41" s="223" t="str">
        <f>UPPER(IF($D41="","",VLOOKUP($D41,'Girls Si Qual Draw Prep'!$A$7:$P$38,2)))</f>
        <v/>
      </c>
      <c r="F41" s="223" t="str">
        <f>IF($D41="","",VLOOKUP($D41,'Girls Si Qual Draw Prep'!$A$7:$P$38,3))</f>
        <v/>
      </c>
      <c r="G41" s="223"/>
      <c r="H41" s="223" t="str">
        <f>IF($D41="","",VLOOKUP($D41,'Girls Si Qual Draw Prep'!$A$7:$P$38,4))</f>
        <v/>
      </c>
      <c r="I41" s="224"/>
      <c r="J41" s="205"/>
      <c r="K41" s="225"/>
      <c r="L41" s="205"/>
      <c r="M41" s="230"/>
      <c r="N41" s="230"/>
      <c r="O41" s="230"/>
      <c r="P41" s="211"/>
      <c r="Q41" s="212"/>
      <c r="R41" s="213"/>
    </row>
    <row r="42" spans="1:18" s="50" customFormat="1" ht="9.6" customHeight="1">
      <c r="A42" s="215"/>
      <c r="B42" s="216"/>
      <c r="C42" s="216"/>
      <c r="D42" s="226"/>
      <c r="E42" s="217"/>
      <c r="F42" s="217"/>
      <c r="G42" s="218"/>
      <c r="H42" s="217"/>
      <c r="I42" s="227"/>
      <c r="J42" s="219" t="s">
        <v>15</v>
      </c>
      <c r="K42" s="228"/>
      <c r="L42" s="221" t="str">
        <f>UPPER(IF(OR(K42="a",K42="as"),J40,IF(OR(K42="b",K42="bs"),J44,)))</f>
        <v/>
      </c>
      <c r="M42" s="229"/>
      <c r="N42" s="230"/>
      <c r="O42" s="230"/>
      <c r="P42" s="211"/>
      <c r="Q42" s="212"/>
      <c r="R42" s="213"/>
    </row>
    <row r="43" spans="1:18" s="50" customFormat="1" ht="9.6" customHeight="1">
      <c r="A43" s="215">
        <v>19</v>
      </c>
      <c r="B43" s="202" t="str">
        <f>IF($D43="","",VLOOKUP($D43,'Girls Si Qual Draw Prep'!$A$7:$P$38,15))</f>
        <v/>
      </c>
      <c r="C43" s="202" t="str">
        <f>IF($D43="","",VLOOKUP($D43,'Girls Si Qual Draw Prep'!$A$7:$P$38,16))</f>
        <v/>
      </c>
      <c r="D43" s="203"/>
      <c r="E43" s="223" t="str">
        <f>UPPER(IF($D43="","",VLOOKUP($D43,'Girls Si Qual Draw Prep'!$A$7:$P$38,2)))</f>
        <v/>
      </c>
      <c r="F43" s="223" t="str">
        <f>IF($D43="","",VLOOKUP($D43,'Girls Si Qual Draw Prep'!$A$7:$P$38,3))</f>
        <v/>
      </c>
      <c r="G43" s="223"/>
      <c r="H43" s="223" t="str">
        <f>IF($D43="","",VLOOKUP($D43,'Girls Si Qual Draw Prep'!$A$7:$P$38,4))</f>
        <v/>
      </c>
      <c r="I43" s="206"/>
      <c r="J43" s="205"/>
      <c r="K43" s="231"/>
      <c r="L43" s="205"/>
      <c r="M43" s="667"/>
      <c r="N43" s="230"/>
      <c r="O43" s="230"/>
      <c r="P43" s="211"/>
      <c r="Q43" s="212"/>
      <c r="R43" s="213"/>
    </row>
    <row r="44" spans="1:18" s="50" customFormat="1" ht="9.6" customHeight="1">
      <c r="A44" s="215"/>
      <c r="B44" s="216"/>
      <c r="C44" s="216"/>
      <c r="D44" s="226"/>
      <c r="E44" s="217"/>
      <c r="F44" s="217"/>
      <c r="G44" s="218"/>
      <c r="H44" s="219" t="s">
        <v>15</v>
      </c>
      <c r="I44" s="220"/>
      <c r="J44" s="221" t="str">
        <f>UPPER(IF(OR(I44="a",I44="as"),E43,IF(OR(I44="b",I44="bs"),E45,)))</f>
        <v/>
      </c>
      <c r="K44" s="233"/>
      <c r="L44" s="205"/>
      <c r="M44" s="668"/>
      <c r="N44" s="230"/>
      <c r="O44" s="230"/>
      <c r="P44" s="211"/>
      <c r="Q44" s="212"/>
      <c r="R44" s="213"/>
    </row>
    <row r="45" spans="1:18" s="50" customFormat="1" ht="9.6" customHeight="1">
      <c r="A45" s="200">
        <v>20</v>
      </c>
      <c r="B45" s="202" t="str">
        <f>IF($D45="","",VLOOKUP($D45,'Girls Si Qual Draw Prep'!$A$7:$P$38,15))</f>
        <v/>
      </c>
      <c r="C45" s="202" t="str">
        <f>IF($D45="","",VLOOKUP($D45,'Girls Si Qual Draw Prep'!$A$7:$P$38,16))</f>
        <v/>
      </c>
      <c r="D45" s="203"/>
      <c r="E45" s="204" t="str">
        <f>UPPER(IF($D45="","",VLOOKUP($D45,'Girls Si Qual Draw Prep'!$A$7:$P$38,2)))</f>
        <v/>
      </c>
      <c r="F45" s="204" t="str">
        <f>IF($D45="","",VLOOKUP($D45,'Girls Si Qual Draw Prep'!$A$7:$P$38,3))</f>
        <v/>
      </c>
      <c r="G45" s="204"/>
      <c r="H45" s="204" t="str">
        <f>IF($D45="","",VLOOKUP($D45,'Girls Si Qual Draw Prep'!$A$7:$P$38,4))</f>
        <v/>
      </c>
      <c r="I45" s="234"/>
      <c r="J45" s="205"/>
      <c r="K45" s="205"/>
      <c r="L45" s="205"/>
      <c r="M45" s="668"/>
      <c r="N45" s="230"/>
      <c r="O45" s="230"/>
      <c r="P45" s="211"/>
      <c r="Q45" s="212"/>
      <c r="R45" s="213"/>
    </row>
    <row r="46" spans="1:18" s="50" customFormat="1" ht="9.6" customHeight="1">
      <c r="A46" s="215"/>
      <c r="B46" s="216"/>
      <c r="C46" s="216"/>
      <c r="D46" s="226"/>
      <c r="E46" s="205"/>
      <c r="F46" s="205"/>
      <c r="G46" s="68"/>
      <c r="H46" s="235"/>
      <c r="I46" s="227"/>
      <c r="J46" s="205"/>
      <c r="K46" s="205"/>
      <c r="L46" s="205"/>
      <c r="M46" s="668"/>
      <c r="N46" s="669" t="str">
        <f>UPPER(IF(OR(M46="a",M46="as"),L42,IF(OR(M46="b",M46="bs"),L50,)))</f>
        <v/>
      </c>
      <c r="O46" s="668"/>
      <c r="P46" s="211"/>
      <c r="Q46" s="212"/>
      <c r="R46" s="213"/>
    </row>
    <row r="47" spans="1:18" s="50" customFormat="1" ht="9.6" customHeight="1">
      <c r="A47" s="200">
        <v>21</v>
      </c>
      <c r="B47" s="202" t="str">
        <f>IF($D47="","",VLOOKUP($D47,'Girls Si Qual Draw Prep'!$A$7:$P$38,15))</f>
        <v/>
      </c>
      <c r="C47" s="202" t="str">
        <f>IF($D47="","",VLOOKUP($D47,'Girls Si Qual Draw Prep'!$A$7:$P$38,16))</f>
        <v/>
      </c>
      <c r="D47" s="203"/>
      <c r="E47" s="204" t="str">
        <f>UPPER(IF($D47="","",VLOOKUP($D47,'Girls Si Qual Draw Prep'!$A$7:$P$38,2)))</f>
        <v/>
      </c>
      <c r="F47" s="204" t="str">
        <f>IF($D47="","",VLOOKUP($D47,'Girls Si Qual Draw Prep'!$A$7:$P$38,3))</f>
        <v/>
      </c>
      <c r="G47" s="204"/>
      <c r="H47" s="204" t="str">
        <f>IF($D47="","",VLOOKUP($D47,'Girls Si Qual Draw Prep'!$A$7:$P$38,4))</f>
        <v/>
      </c>
      <c r="I47" s="236"/>
      <c r="J47" s="205"/>
      <c r="K47" s="205"/>
      <c r="L47" s="205"/>
      <c r="M47" s="668"/>
      <c r="N47" s="205"/>
      <c r="O47" s="230"/>
      <c r="P47" s="211"/>
      <c r="Q47" s="212"/>
      <c r="R47" s="213"/>
    </row>
    <row r="48" spans="1:18" s="50" customFormat="1" ht="9.6" customHeight="1">
      <c r="A48" s="215"/>
      <c r="B48" s="216"/>
      <c r="C48" s="216"/>
      <c r="D48" s="226"/>
      <c r="E48" s="217"/>
      <c r="F48" s="217"/>
      <c r="G48" s="218"/>
      <c r="H48" s="219" t="s">
        <v>15</v>
      </c>
      <c r="I48" s="220"/>
      <c r="J48" s="221" t="str">
        <f>UPPER(IF(OR(I48="a",I48="as"),E47,IF(OR(I48="b",I48="bs"),E49,)))</f>
        <v/>
      </c>
      <c r="K48" s="221"/>
      <c r="L48" s="205"/>
      <c r="M48" s="668"/>
      <c r="N48" s="230"/>
      <c r="O48" s="230"/>
      <c r="P48" s="211"/>
      <c r="Q48" s="212"/>
      <c r="R48" s="213"/>
    </row>
    <row r="49" spans="1:18" s="50" customFormat="1" ht="9.6" customHeight="1">
      <c r="A49" s="215">
        <v>22</v>
      </c>
      <c r="B49" s="202" t="str">
        <f>IF($D49="","",VLOOKUP($D49,'Girls Si Qual Draw Prep'!$A$7:$P$38,15))</f>
        <v/>
      </c>
      <c r="C49" s="202" t="str">
        <f>IF($D49="","",VLOOKUP($D49,'Girls Si Qual Draw Prep'!$A$7:$P$38,16))</f>
        <v/>
      </c>
      <c r="D49" s="203"/>
      <c r="E49" s="223" t="str">
        <f>UPPER(IF($D49="","",VLOOKUP($D49,'Girls Si Qual Draw Prep'!$A$7:$P$38,2)))</f>
        <v/>
      </c>
      <c r="F49" s="223" t="str">
        <f>IF($D49="","",VLOOKUP($D49,'Girls Si Qual Draw Prep'!$A$7:$P$38,3))</f>
        <v/>
      </c>
      <c r="G49" s="223"/>
      <c r="H49" s="223" t="str">
        <f>IF($D49="","",VLOOKUP($D49,'Girls Si Qual Draw Prep'!$A$7:$P$38,4))</f>
        <v/>
      </c>
      <c r="I49" s="224"/>
      <c r="J49" s="205"/>
      <c r="K49" s="225"/>
      <c r="L49" s="205"/>
      <c r="M49" s="668"/>
      <c r="N49" s="230"/>
      <c r="O49" s="230"/>
      <c r="P49" s="211"/>
      <c r="Q49" s="212"/>
      <c r="R49" s="213"/>
    </row>
    <row r="50" spans="1:18" s="50" customFormat="1" ht="9.6" customHeight="1">
      <c r="A50" s="215"/>
      <c r="B50" s="216"/>
      <c r="C50" s="216"/>
      <c r="D50" s="226"/>
      <c r="E50" s="217"/>
      <c r="F50" s="217"/>
      <c r="G50" s="218"/>
      <c r="H50" s="205"/>
      <c r="I50" s="227"/>
      <c r="J50" s="219" t="s">
        <v>15</v>
      </c>
      <c r="K50" s="228"/>
      <c r="L50" s="221" t="str">
        <f>UPPER(IF(OR(K50="a",K50="as"),J48,IF(OR(K50="b",K50="bs"),J52,)))</f>
        <v/>
      </c>
      <c r="M50" s="229"/>
      <c r="N50" s="230"/>
      <c r="O50" s="230"/>
      <c r="P50" s="211"/>
      <c r="Q50" s="212"/>
      <c r="R50" s="213"/>
    </row>
    <row r="51" spans="1:18" s="50" customFormat="1" ht="9.6" customHeight="1">
      <c r="A51" s="215">
        <v>23</v>
      </c>
      <c r="B51" s="202" t="str">
        <f>IF($D51="","",VLOOKUP($D51,'Girls Si Qual Draw Prep'!$A$7:$P$38,15))</f>
        <v/>
      </c>
      <c r="C51" s="202" t="str">
        <f>IF($D51="","",VLOOKUP($D51,'Girls Si Qual Draw Prep'!$A$7:$P$38,16))</f>
        <v/>
      </c>
      <c r="D51" s="203"/>
      <c r="E51" s="223" t="str">
        <f>UPPER(IF($D51="","",VLOOKUP($D51,'Girls Si Qual Draw Prep'!$A$7:$P$38,2)))</f>
        <v/>
      </c>
      <c r="F51" s="223" t="str">
        <f>IF($D51="","",VLOOKUP($D51,'Girls Si Qual Draw Prep'!$A$7:$P$38,3))</f>
        <v/>
      </c>
      <c r="G51" s="223"/>
      <c r="H51" s="223" t="str">
        <f>IF($D51="","",VLOOKUP($D51,'Girls Si Qual Draw Prep'!$A$7:$P$38,4))</f>
        <v/>
      </c>
      <c r="I51" s="206"/>
      <c r="J51" s="205"/>
      <c r="K51" s="231"/>
      <c r="L51" s="205"/>
      <c r="M51" s="230"/>
      <c r="N51" s="230"/>
      <c r="O51" s="230"/>
      <c r="P51" s="211"/>
      <c r="Q51" s="212"/>
      <c r="R51" s="213"/>
    </row>
    <row r="52" spans="1:18" s="50" customFormat="1" ht="9.6" customHeight="1">
      <c r="A52" s="215"/>
      <c r="B52" s="216"/>
      <c r="C52" s="216"/>
      <c r="D52" s="216"/>
      <c r="E52" s="217"/>
      <c r="F52" s="217"/>
      <c r="G52" s="218"/>
      <c r="H52" s="219" t="s">
        <v>15</v>
      </c>
      <c r="I52" s="220"/>
      <c r="J52" s="221" t="str">
        <f>UPPER(IF(OR(I52="a",I52="as"),E51,IF(OR(I52="b",I52="bs"),E53,)))</f>
        <v/>
      </c>
      <c r="K52" s="233"/>
      <c r="L52" s="205"/>
      <c r="M52" s="230"/>
      <c r="N52" s="230"/>
      <c r="O52" s="230"/>
      <c r="P52" s="211"/>
      <c r="Q52" s="212"/>
      <c r="R52" s="213"/>
    </row>
    <row r="53" spans="1:18" s="50" customFormat="1" ht="9.6" customHeight="1">
      <c r="A53" s="200">
        <v>24</v>
      </c>
      <c r="B53" s="202" t="str">
        <f>IF($D53="","",VLOOKUP($D53,'Girls Si Qual Draw Prep'!$A$7:$P$38,15))</f>
        <v/>
      </c>
      <c r="C53" s="202" t="str">
        <f>IF($D53="","",VLOOKUP($D53,'Girls Si Qual Draw Prep'!$A$7:$P$38,16))</f>
        <v/>
      </c>
      <c r="D53" s="203"/>
      <c r="E53" s="204" t="str">
        <f>UPPER(IF($D53="","",VLOOKUP($D53,'Girls Si Qual Draw Prep'!$A$7:$P$38,2)))</f>
        <v/>
      </c>
      <c r="F53" s="204" t="str">
        <f>IF($D53="","",VLOOKUP($D53,'Girls Si Qual Draw Prep'!$A$7:$P$38,3))</f>
        <v/>
      </c>
      <c r="G53" s="204"/>
      <c r="H53" s="204" t="str">
        <f>IF($D53="","",VLOOKUP($D53,'Girls Si Qual Draw Prep'!$A$7:$P$38,4))</f>
        <v/>
      </c>
      <c r="I53" s="234"/>
      <c r="J53" s="205"/>
      <c r="K53" s="205"/>
      <c r="L53" s="205"/>
      <c r="M53" s="230"/>
      <c r="N53" s="230"/>
      <c r="O53" s="230"/>
      <c r="P53" s="211"/>
      <c r="Q53" s="212"/>
      <c r="R53" s="213"/>
    </row>
    <row r="54" spans="1:18" s="50" customFormat="1" ht="9.6" customHeight="1">
      <c r="A54" s="215"/>
      <c r="B54" s="216"/>
      <c r="C54" s="216"/>
      <c r="D54" s="216"/>
      <c r="E54" s="235"/>
      <c r="F54" s="235"/>
      <c r="G54" s="239"/>
      <c r="H54" s="235"/>
      <c r="I54" s="227"/>
      <c r="J54" s="205"/>
      <c r="K54" s="205"/>
      <c r="L54" s="205"/>
      <c r="M54" s="230"/>
      <c r="N54" s="230"/>
      <c r="O54" s="230"/>
      <c r="P54" s="211"/>
      <c r="Q54" s="212"/>
      <c r="R54" s="213"/>
    </row>
    <row r="55" spans="1:18" s="50" customFormat="1" ht="9.6" customHeight="1">
      <c r="A55" s="200">
        <v>25</v>
      </c>
      <c r="B55" s="202" t="str">
        <f>IF($D55="","",VLOOKUP($D55,'Girls Si Qual Draw Prep'!$A$7:$P$38,15))</f>
        <v/>
      </c>
      <c r="C55" s="202" t="str">
        <f>IF($D55="","",VLOOKUP($D55,'Girls Si Qual Draw Prep'!$A$7:$P$38,16))</f>
        <v/>
      </c>
      <c r="D55" s="203"/>
      <c r="E55" s="204" t="str">
        <f>UPPER(IF($D55="","",VLOOKUP($D55,'Girls Si Qual Draw Prep'!$A$7:$P$38,2)))</f>
        <v/>
      </c>
      <c r="F55" s="204" t="str">
        <f>IF($D55="","",VLOOKUP($D55,'Girls Si Qual Draw Prep'!$A$7:$P$38,3))</f>
        <v/>
      </c>
      <c r="G55" s="204"/>
      <c r="H55" s="204" t="str">
        <f>IF($D55="","",VLOOKUP($D55,'Girls Si Qual Draw Prep'!$A$7:$P$38,4))</f>
        <v/>
      </c>
      <c r="I55" s="206"/>
      <c r="J55" s="205"/>
      <c r="K55" s="205"/>
      <c r="L55" s="205"/>
      <c r="M55" s="230"/>
      <c r="N55" s="230"/>
      <c r="O55" s="230"/>
      <c r="P55" s="211"/>
      <c r="Q55" s="212"/>
      <c r="R55" s="213"/>
    </row>
    <row r="56" spans="1:18" s="50" customFormat="1" ht="9.6" customHeight="1">
      <c r="A56" s="215"/>
      <c r="B56" s="216"/>
      <c r="C56" s="216"/>
      <c r="D56" s="216"/>
      <c r="E56" s="217"/>
      <c r="F56" s="217"/>
      <c r="G56" s="218"/>
      <c r="H56" s="219" t="s">
        <v>15</v>
      </c>
      <c r="I56" s="220"/>
      <c r="J56" s="221" t="str">
        <f>UPPER(IF(OR(I56="a",I56="as"),E55,IF(OR(I56="b",I56="bs"),E57,)))</f>
        <v/>
      </c>
      <c r="K56" s="221"/>
      <c r="L56" s="205"/>
      <c r="M56" s="230"/>
      <c r="N56" s="230"/>
      <c r="O56" s="230"/>
      <c r="P56" s="211"/>
      <c r="Q56" s="212"/>
      <c r="R56" s="213"/>
    </row>
    <row r="57" spans="1:18" s="50" customFormat="1" ht="9.6" customHeight="1">
      <c r="A57" s="215">
        <v>26</v>
      </c>
      <c r="B57" s="202" t="str">
        <f>IF($D57="","",VLOOKUP($D57,'Girls Si Qual Draw Prep'!$A$7:$P$38,15))</f>
        <v/>
      </c>
      <c r="C57" s="202" t="str">
        <f>IF($D57="","",VLOOKUP($D57,'Girls Si Qual Draw Prep'!$A$7:$P$38,16))</f>
        <v/>
      </c>
      <c r="D57" s="203"/>
      <c r="E57" s="223" t="str">
        <f>UPPER(IF($D57="","",VLOOKUP($D57,'Girls Si Qual Draw Prep'!$A$7:$P$38,2)))</f>
        <v/>
      </c>
      <c r="F57" s="223" t="str">
        <f>IF($D57="","",VLOOKUP($D57,'Girls Si Qual Draw Prep'!$A$7:$P$38,3))</f>
        <v/>
      </c>
      <c r="G57" s="223"/>
      <c r="H57" s="223" t="str">
        <f>IF($D57="","",VLOOKUP($D57,'Girls Si Qual Draw Prep'!$A$7:$P$38,4))</f>
        <v/>
      </c>
      <c r="I57" s="224"/>
      <c r="J57" s="205"/>
      <c r="K57" s="225"/>
      <c r="L57" s="205"/>
      <c r="M57" s="230"/>
      <c r="N57" s="230"/>
      <c r="O57" s="230"/>
      <c r="P57" s="211"/>
      <c r="Q57" s="212"/>
      <c r="R57" s="213"/>
    </row>
    <row r="58" spans="1:18" s="50" customFormat="1" ht="9.6" customHeight="1">
      <c r="A58" s="215"/>
      <c r="B58" s="216"/>
      <c r="C58" s="216"/>
      <c r="D58" s="226"/>
      <c r="E58" s="217"/>
      <c r="F58" s="217"/>
      <c r="G58" s="218"/>
      <c r="H58" s="217"/>
      <c r="I58" s="227"/>
      <c r="J58" s="219" t="s">
        <v>15</v>
      </c>
      <c r="K58" s="228"/>
      <c r="L58" s="221" t="str">
        <f>UPPER(IF(OR(K58="a",K58="as"),J56,IF(OR(K58="b",K58="bs"),J60,)))</f>
        <v/>
      </c>
      <c r="M58" s="229"/>
      <c r="N58" s="230"/>
      <c r="O58" s="230"/>
      <c r="P58" s="211"/>
      <c r="Q58" s="212"/>
      <c r="R58" s="213"/>
    </row>
    <row r="59" spans="1:18" s="50" customFormat="1" ht="9.6" customHeight="1">
      <c r="A59" s="215">
        <v>27</v>
      </c>
      <c r="B59" s="202" t="str">
        <f>IF($D59="","",VLOOKUP($D59,'Girls Si Qual Draw Prep'!$A$7:$P$38,15))</f>
        <v/>
      </c>
      <c r="C59" s="202" t="str">
        <f>IF($D59="","",VLOOKUP($D59,'Girls Si Qual Draw Prep'!$A$7:$P$38,16))</f>
        <v/>
      </c>
      <c r="D59" s="203"/>
      <c r="E59" s="223" t="str">
        <f>UPPER(IF($D59="","",VLOOKUP($D59,'Girls Si Qual Draw Prep'!$A$7:$P$38,2)))</f>
        <v/>
      </c>
      <c r="F59" s="223" t="str">
        <f>IF($D59="","",VLOOKUP($D59,'Girls Si Qual Draw Prep'!$A$7:$P$38,3))</f>
        <v/>
      </c>
      <c r="G59" s="223"/>
      <c r="H59" s="223" t="str">
        <f>IF($D59="","",VLOOKUP($D59,'Girls Si Qual Draw Prep'!$A$7:$P$38,4))</f>
        <v/>
      </c>
      <c r="I59" s="206"/>
      <c r="J59" s="205"/>
      <c r="K59" s="231"/>
      <c r="L59" s="205"/>
      <c r="M59" s="667"/>
      <c r="N59" s="230"/>
      <c r="O59" s="230"/>
      <c r="P59" s="211"/>
      <c r="Q59" s="212"/>
      <c r="R59" s="247"/>
    </row>
    <row r="60" spans="1:18" s="50" customFormat="1" ht="9.6" customHeight="1">
      <c r="A60" s="215"/>
      <c r="B60" s="216"/>
      <c r="C60" s="216"/>
      <c r="D60" s="226"/>
      <c r="E60" s="217"/>
      <c r="F60" s="217"/>
      <c r="G60" s="218"/>
      <c r="H60" s="219" t="s">
        <v>15</v>
      </c>
      <c r="I60" s="220"/>
      <c r="J60" s="221" t="str">
        <f>UPPER(IF(OR(I60="a",I60="as"),E59,IF(OR(I60="b",I60="bs"),E61,)))</f>
        <v/>
      </c>
      <c r="K60" s="233"/>
      <c r="L60" s="205"/>
      <c r="M60" s="668"/>
      <c r="N60" s="230"/>
      <c r="O60" s="230"/>
      <c r="P60" s="211"/>
      <c r="Q60" s="212"/>
      <c r="R60" s="213"/>
    </row>
    <row r="61" spans="1:18" s="50" customFormat="1" ht="9.6" customHeight="1">
      <c r="A61" s="200">
        <v>28</v>
      </c>
      <c r="B61" s="202" t="str">
        <f>IF($D61="","",VLOOKUP($D61,'Girls Si Qual Draw Prep'!$A$7:$P$38,15))</f>
        <v/>
      </c>
      <c r="C61" s="202" t="str">
        <f>IF($D61="","",VLOOKUP($D61,'Girls Si Qual Draw Prep'!$A$7:$P$38,16))</f>
        <v/>
      </c>
      <c r="D61" s="203"/>
      <c r="E61" s="204" t="str">
        <f>UPPER(IF($D61="","",VLOOKUP($D61,'Girls Si Qual Draw Prep'!$A$7:$P$38,2)))</f>
        <v/>
      </c>
      <c r="F61" s="204" t="str">
        <f>IF($D61="","",VLOOKUP($D61,'Girls Si Qual Draw Prep'!$A$7:$P$38,3))</f>
        <v/>
      </c>
      <c r="G61" s="204"/>
      <c r="H61" s="204" t="str">
        <f>IF($D61="","",VLOOKUP($D61,'Girls Si Qual Draw Prep'!$A$7:$P$38,4))</f>
        <v/>
      </c>
      <c r="I61" s="234"/>
      <c r="J61" s="205"/>
      <c r="K61" s="205"/>
      <c r="L61" s="205"/>
      <c r="M61" s="668"/>
      <c r="N61" s="230"/>
      <c r="O61" s="230"/>
      <c r="P61" s="211"/>
      <c r="Q61" s="212"/>
      <c r="R61" s="213"/>
    </row>
    <row r="62" spans="1:18" s="50" customFormat="1" ht="9.6" customHeight="1">
      <c r="A62" s="215"/>
      <c r="B62" s="216"/>
      <c r="C62" s="216"/>
      <c r="D62" s="226"/>
      <c r="E62" s="205"/>
      <c r="F62" s="205"/>
      <c r="G62" s="68"/>
      <c r="H62" s="235"/>
      <c r="I62" s="227"/>
      <c r="J62" s="205"/>
      <c r="K62" s="205"/>
      <c r="L62" s="205"/>
      <c r="M62" s="668"/>
      <c r="N62" s="669" t="str">
        <f>UPPER(IF(OR(M62="a",M62="as"),L58,IF(OR(M62="b",M62="bs"),L66,)))</f>
        <v/>
      </c>
      <c r="O62" s="668"/>
      <c r="P62" s="211"/>
      <c r="Q62" s="212"/>
      <c r="R62" s="213"/>
    </row>
    <row r="63" spans="1:18" s="50" customFormat="1" ht="9.6" customHeight="1">
      <c r="A63" s="200">
        <v>29</v>
      </c>
      <c r="B63" s="202" t="str">
        <f>IF($D63="","",VLOOKUP($D63,'Girls Si Qual Draw Prep'!$A$7:$P$38,15))</f>
        <v/>
      </c>
      <c r="C63" s="202" t="str">
        <f>IF($D63="","",VLOOKUP($D63,'Girls Si Qual Draw Prep'!$A$7:$P$38,16))</f>
        <v/>
      </c>
      <c r="D63" s="203"/>
      <c r="E63" s="204" t="str">
        <f>UPPER(IF($D63="","",VLOOKUP($D63,'Girls Si Qual Draw Prep'!$A$7:$P$38,2)))</f>
        <v/>
      </c>
      <c r="F63" s="204" t="str">
        <f>IF($D63="","",VLOOKUP($D63,'Girls Si Qual Draw Prep'!$A$7:$P$38,3))</f>
        <v/>
      </c>
      <c r="G63" s="204"/>
      <c r="H63" s="204" t="str">
        <f>IF($D63="","",VLOOKUP($D63,'Girls Si Qual Draw Prep'!$A$7:$P$38,4))</f>
        <v/>
      </c>
      <c r="I63" s="236"/>
      <c r="J63" s="205"/>
      <c r="K63" s="205"/>
      <c r="L63" s="205"/>
      <c r="M63" s="668"/>
      <c r="N63" s="205"/>
      <c r="O63" s="230"/>
      <c r="P63" s="211"/>
      <c r="Q63" s="212"/>
      <c r="R63" s="213"/>
    </row>
    <row r="64" spans="1:18" s="50" customFormat="1" ht="9.6" customHeight="1">
      <c r="A64" s="215"/>
      <c r="B64" s="216"/>
      <c r="C64" s="216"/>
      <c r="D64" s="226"/>
      <c r="E64" s="217"/>
      <c r="F64" s="217"/>
      <c r="G64" s="218"/>
      <c r="H64" s="219" t="s">
        <v>15</v>
      </c>
      <c r="I64" s="220"/>
      <c r="J64" s="221" t="str">
        <f>UPPER(IF(OR(I64="a",I64="as"),E63,IF(OR(I64="b",I64="bs"),E65,)))</f>
        <v/>
      </c>
      <c r="K64" s="221"/>
      <c r="L64" s="205"/>
      <c r="M64" s="668"/>
      <c r="N64" s="230"/>
      <c r="O64" s="230"/>
      <c r="P64" s="211"/>
      <c r="Q64" s="212"/>
      <c r="R64" s="213"/>
    </row>
    <row r="65" spans="1:18" s="50" customFormat="1" ht="9.6" customHeight="1">
      <c r="A65" s="215">
        <v>30</v>
      </c>
      <c r="B65" s="202" t="str">
        <f>IF($D65="","",VLOOKUP($D65,'Girls Si Qual Draw Prep'!$A$7:$P$38,15))</f>
        <v/>
      </c>
      <c r="C65" s="202" t="str">
        <f>IF($D65="","",VLOOKUP($D65,'Girls Si Qual Draw Prep'!$A$7:$P$38,16))</f>
        <v/>
      </c>
      <c r="D65" s="203"/>
      <c r="E65" s="223" t="str">
        <f>UPPER(IF($D65="","",VLOOKUP($D65,'Girls Si Qual Draw Prep'!$A$7:$P$38,2)))</f>
        <v/>
      </c>
      <c r="F65" s="223" t="str">
        <f>IF($D65="","",VLOOKUP($D65,'Girls Si Qual Draw Prep'!$A$7:$P$38,3))</f>
        <v/>
      </c>
      <c r="G65" s="223"/>
      <c r="H65" s="223" t="str">
        <f>IF($D65="","",VLOOKUP($D65,'Girls Si Qual Draw Prep'!$A$7:$P$38,4))</f>
        <v/>
      </c>
      <c r="I65" s="224"/>
      <c r="J65" s="205"/>
      <c r="K65" s="225"/>
      <c r="L65" s="205"/>
      <c r="M65" s="668"/>
      <c r="N65" s="230"/>
      <c r="O65" s="230"/>
      <c r="P65" s="211"/>
      <c r="Q65" s="212"/>
      <c r="R65" s="213"/>
    </row>
    <row r="66" spans="1:18" s="50" customFormat="1" ht="9.6" customHeight="1">
      <c r="A66" s="215"/>
      <c r="B66" s="216"/>
      <c r="C66" s="216"/>
      <c r="D66" s="226"/>
      <c r="E66" s="217"/>
      <c r="F66" s="217"/>
      <c r="G66" s="218"/>
      <c r="H66" s="205"/>
      <c r="I66" s="227"/>
      <c r="J66" s="219" t="s">
        <v>15</v>
      </c>
      <c r="K66" s="228"/>
      <c r="L66" s="221" t="str">
        <f>UPPER(IF(OR(K66="a",K66="as"),J64,IF(OR(K66="b",K66="bs"),J68,)))</f>
        <v/>
      </c>
      <c r="M66" s="229"/>
      <c r="N66" s="230"/>
      <c r="O66" s="230"/>
      <c r="P66" s="211"/>
      <c r="Q66" s="212"/>
      <c r="R66" s="213"/>
    </row>
    <row r="67" spans="1:18" s="50" customFormat="1" ht="9.6" customHeight="1">
      <c r="A67" s="215">
        <v>31</v>
      </c>
      <c r="B67" s="202" t="str">
        <f>IF($D67="","",VLOOKUP($D67,'Girls Si Qual Draw Prep'!$A$7:$P$38,15))</f>
        <v/>
      </c>
      <c r="C67" s="202" t="str">
        <f>IF($D67="","",VLOOKUP($D67,'Girls Si Qual Draw Prep'!$A$7:$P$38,16))</f>
        <v/>
      </c>
      <c r="D67" s="203"/>
      <c r="E67" s="223" t="str">
        <f>UPPER(IF($D67="","",VLOOKUP($D67,'Girls Si Qual Draw Prep'!$A$7:$P$38,2)))</f>
        <v/>
      </c>
      <c r="F67" s="223" t="str">
        <f>IF($D67="","",VLOOKUP($D67,'Girls Si Qual Draw Prep'!$A$7:$P$38,3))</f>
        <v/>
      </c>
      <c r="G67" s="223"/>
      <c r="H67" s="223" t="str">
        <f>IF($D67="","",VLOOKUP($D67,'Girls Si Qual Draw Prep'!$A$7:$P$38,4))</f>
        <v/>
      </c>
      <c r="I67" s="206"/>
      <c r="J67" s="205"/>
      <c r="K67" s="231"/>
      <c r="L67" s="205"/>
      <c r="M67" s="230"/>
      <c r="N67" s="230"/>
      <c r="O67" s="230"/>
      <c r="P67" s="211"/>
      <c r="Q67" s="212"/>
      <c r="R67" s="213"/>
    </row>
    <row r="68" spans="1:18" s="50" customFormat="1" ht="9.6" customHeight="1">
      <c r="A68" s="215"/>
      <c r="B68" s="216"/>
      <c r="C68" s="216"/>
      <c r="D68" s="216"/>
      <c r="E68" s="217"/>
      <c r="F68" s="217"/>
      <c r="G68" s="218"/>
      <c r="H68" s="219" t="s">
        <v>15</v>
      </c>
      <c r="I68" s="220"/>
      <c r="J68" s="221" t="str">
        <f>UPPER(IF(OR(I68="a",I68="as"),E67,IF(OR(I68="b",I68="bs"),E69,)))</f>
        <v/>
      </c>
      <c r="K68" s="233"/>
      <c r="L68" s="205"/>
      <c r="M68" s="230"/>
      <c r="N68" s="230"/>
      <c r="O68" s="230"/>
      <c r="P68" s="211"/>
      <c r="Q68" s="212"/>
      <c r="R68" s="213"/>
    </row>
    <row r="69" spans="1:18" s="50" customFormat="1" ht="9.6" customHeight="1">
      <c r="A69" s="200">
        <v>32</v>
      </c>
      <c r="B69" s="202" t="str">
        <f>IF($D69="","",VLOOKUP($D69,'Girls Si Qual Draw Prep'!$A$7:$P$38,15))</f>
        <v/>
      </c>
      <c r="C69" s="202" t="str">
        <f>IF($D69="","",VLOOKUP($D69,'Girls Si Qual Draw Prep'!$A$7:$P$38,16))</f>
        <v/>
      </c>
      <c r="D69" s="203"/>
      <c r="E69" s="204" t="str">
        <f>UPPER(IF($D69="","",VLOOKUP($D69,'Girls Si Qual Draw Prep'!$A$7:$P$38,2)))</f>
        <v/>
      </c>
      <c r="F69" s="204" t="str">
        <f>IF($D69="","",VLOOKUP($D69,'Girls Si Qual Draw Prep'!$A$7:$P$38,3))</f>
        <v/>
      </c>
      <c r="G69" s="204"/>
      <c r="H69" s="204" t="str">
        <f>IF($D69="","",VLOOKUP($D69,'Girls Si Qual Draw Prep'!$A$7:$P$38,4))</f>
        <v/>
      </c>
      <c r="I69" s="234"/>
      <c r="J69" s="205"/>
      <c r="K69" s="205"/>
      <c r="L69" s="205"/>
      <c r="M69" s="205"/>
      <c r="N69" s="208"/>
      <c r="O69" s="210"/>
      <c r="P69" s="211"/>
      <c r="Q69" s="212"/>
      <c r="R69" s="213"/>
    </row>
    <row r="70" spans="1:18" s="2" customFormat="1" ht="6.75" customHeight="1">
      <c r="A70" s="248"/>
      <c r="B70" s="248"/>
      <c r="C70" s="248"/>
      <c r="D70" s="248"/>
      <c r="E70" s="249"/>
      <c r="F70" s="249"/>
      <c r="G70" s="249"/>
      <c r="H70" s="249"/>
      <c r="I70" s="250"/>
      <c r="J70" s="251"/>
      <c r="K70" s="252"/>
      <c r="L70" s="251"/>
      <c r="M70" s="252"/>
      <c r="N70" s="251"/>
      <c r="O70" s="252"/>
      <c r="P70" s="251"/>
      <c r="Q70" s="252"/>
      <c r="R70" s="253"/>
    </row>
    <row r="71" spans="1:18" s="19" customFormat="1" ht="10.5" customHeight="1">
      <c r="A71" s="254" t="s">
        <v>61</v>
      </c>
      <c r="B71" s="255"/>
      <c r="C71" s="256"/>
      <c r="D71" s="257" t="s">
        <v>62</v>
      </c>
      <c r="E71" s="258" t="s">
        <v>63</v>
      </c>
      <c r="F71" s="257"/>
      <c r="G71" s="259"/>
      <c r="H71" s="260"/>
      <c r="I71" s="257" t="s">
        <v>62</v>
      </c>
      <c r="J71" s="258" t="s">
        <v>64</v>
      </c>
      <c r="K71" s="261"/>
      <c r="L71" s="258" t="s">
        <v>65</v>
      </c>
      <c r="M71" s="262"/>
      <c r="N71" s="263" t="s">
        <v>66</v>
      </c>
      <c r="O71" s="263"/>
      <c r="P71" s="264"/>
      <c r="Q71" s="265"/>
    </row>
    <row r="72" spans="1:18" s="19" customFormat="1" ht="9" customHeight="1">
      <c r="A72" s="267" t="s">
        <v>67</v>
      </c>
      <c r="B72" s="266"/>
      <c r="C72" s="268"/>
      <c r="D72" s="269">
        <v>1</v>
      </c>
      <c r="E72" s="80">
        <f>IF(D72&gt;$Q$79,,UPPER(VLOOKUP(D72,'Girls Si Qual Draw Prep'!$A$7:$R$134,2)))</f>
        <v>0</v>
      </c>
      <c r="F72" s="270" t="s">
        <v>88</v>
      </c>
      <c r="G72" s="80">
        <f>IF(F72&gt;$Q$79,,UPPER(VLOOKUP(F72,'Girls Si Qual Draw Prep'!$A$7:$R$134,2)))</f>
        <v>0</v>
      </c>
      <c r="H72" s="79"/>
      <c r="I72" s="271" t="s">
        <v>68</v>
      </c>
      <c r="J72" s="266"/>
      <c r="K72" s="272"/>
      <c r="L72" s="266"/>
      <c r="M72" s="273"/>
      <c r="N72" s="275" t="s">
        <v>69</v>
      </c>
      <c r="O72" s="276"/>
      <c r="P72" s="276"/>
      <c r="Q72" s="277"/>
    </row>
    <row r="73" spans="1:18" s="19" customFormat="1" ht="9" customHeight="1">
      <c r="A73" s="267" t="s">
        <v>70</v>
      </c>
      <c r="B73" s="266"/>
      <c r="C73" s="268"/>
      <c r="D73" s="269">
        <v>2</v>
      </c>
      <c r="E73" s="80">
        <f>IF(D73&gt;$Q$79,,UPPER(VLOOKUP(D73,'Girls Si Qual Draw Prep'!$A$7:$R$134,2)))</f>
        <v>0</v>
      </c>
      <c r="F73" s="270" t="s">
        <v>89</v>
      </c>
      <c r="G73" s="80">
        <f>IF(F73&gt;$Q$79,,UPPER(VLOOKUP(F73,'Girls Si Qual Draw Prep'!$A$7:$R$134,2)))</f>
        <v>0</v>
      </c>
      <c r="H73" s="79"/>
      <c r="I73" s="271" t="s">
        <v>71</v>
      </c>
      <c r="J73" s="266"/>
      <c r="K73" s="272"/>
      <c r="L73" s="266"/>
      <c r="M73" s="273"/>
      <c r="N73" s="278"/>
      <c r="O73" s="279"/>
      <c r="P73" s="280"/>
      <c r="Q73" s="281"/>
    </row>
    <row r="74" spans="1:18" s="19" customFormat="1" ht="9" customHeight="1">
      <c r="A74" s="282" t="s">
        <v>72</v>
      </c>
      <c r="B74" s="280"/>
      <c r="C74" s="283"/>
      <c r="D74" s="269">
        <v>3</v>
      </c>
      <c r="E74" s="80">
        <f>IF(D74&gt;$Q$79,,UPPER(VLOOKUP(D74,'Girls Si Qual Draw Prep'!$A$7:$R$134,2)))</f>
        <v>0</v>
      </c>
      <c r="F74" s="270" t="s">
        <v>90</v>
      </c>
      <c r="G74" s="80">
        <f>IF(F74&gt;$Q$79,,UPPER(VLOOKUP(F74,'Girls Si Qual Draw Prep'!$A$7:$R$134,2)))</f>
        <v>0</v>
      </c>
      <c r="H74" s="79"/>
      <c r="I74" s="271" t="s">
        <v>73</v>
      </c>
      <c r="J74" s="266"/>
      <c r="K74" s="272"/>
      <c r="L74" s="266"/>
      <c r="M74" s="273"/>
      <c r="N74" s="275" t="s">
        <v>74</v>
      </c>
      <c r="O74" s="276"/>
      <c r="P74" s="276"/>
      <c r="Q74" s="277"/>
    </row>
    <row r="75" spans="1:18" s="19" customFormat="1" ht="9" customHeight="1">
      <c r="A75" s="284"/>
      <c r="B75" s="188"/>
      <c r="C75" s="285"/>
      <c r="D75" s="269">
        <v>4</v>
      </c>
      <c r="E75" s="80">
        <f>IF(D75&gt;$Q$79,,UPPER(VLOOKUP(D75,'Girls Si Qual Draw Prep'!$A$7:$R$134,2)))</f>
        <v>0</v>
      </c>
      <c r="F75" s="270" t="s">
        <v>91</v>
      </c>
      <c r="G75" s="80">
        <f>IF(F75&gt;$Q$79,,UPPER(VLOOKUP(F75,'Girls Si Qual Draw Prep'!$A$7:$R$134,2)))</f>
        <v>0</v>
      </c>
      <c r="H75" s="79"/>
      <c r="I75" s="271" t="s">
        <v>75</v>
      </c>
      <c r="J75" s="266"/>
      <c r="K75" s="272"/>
      <c r="L75" s="266"/>
      <c r="M75" s="273"/>
      <c r="N75" s="266"/>
      <c r="O75" s="272"/>
      <c r="P75" s="266"/>
      <c r="Q75" s="273"/>
    </row>
    <row r="76" spans="1:18" s="19" customFormat="1" ht="9" customHeight="1">
      <c r="A76" s="286" t="s">
        <v>76</v>
      </c>
      <c r="B76" s="287"/>
      <c r="C76" s="288"/>
      <c r="D76" s="269">
        <v>5</v>
      </c>
      <c r="E76" s="80">
        <f>IF(D76&gt;$Q$79,,UPPER(VLOOKUP(D76,'Girls Si Qual Draw Prep'!$A$7:$R$134,2)))</f>
        <v>0</v>
      </c>
      <c r="F76" s="270" t="s">
        <v>92</v>
      </c>
      <c r="G76" s="80">
        <f>IF(F76&gt;$Q$79,,UPPER(VLOOKUP(F76,'Girls Si Qual Draw Prep'!$A$7:$R$134,2)))</f>
        <v>0</v>
      </c>
      <c r="H76" s="79"/>
      <c r="I76" s="271" t="s">
        <v>77</v>
      </c>
      <c r="J76" s="266"/>
      <c r="K76" s="272"/>
      <c r="L76" s="266"/>
      <c r="M76" s="273"/>
      <c r="N76" s="280"/>
      <c r="O76" s="279"/>
      <c r="P76" s="280"/>
      <c r="Q76" s="281"/>
    </row>
    <row r="77" spans="1:18" s="19" customFormat="1" ht="9" customHeight="1">
      <c r="A77" s="267" t="s">
        <v>67</v>
      </c>
      <c r="B77" s="266"/>
      <c r="C77" s="268"/>
      <c r="D77" s="269">
        <v>6</v>
      </c>
      <c r="E77" s="80">
        <f>IF(D77&gt;$Q$79,,UPPER(VLOOKUP(D77,'Girls Si Qual Draw Prep'!$A$7:$R$134,2)))</f>
        <v>0</v>
      </c>
      <c r="F77" s="270" t="s">
        <v>93</v>
      </c>
      <c r="G77" s="80">
        <f>IF(F77&gt;$Q$79,,UPPER(VLOOKUP(F77,'Girls Si Qual Draw Prep'!$A$7:$R$134,2)))</f>
        <v>0</v>
      </c>
      <c r="H77" s="79"/>
      <c r="I77" s="271" t="s">
        <v>78</v>
      </c>
      <c r="J77" s="266"/>
      <c r="K77" s="272"/>
      <c r="L77" s="266"/>
      <c r="M77" s="273"/>
      <c r="N77" s="275" t="s">
        <v>24</v>
      </c>
      <c r="O77" s="276"/>
      <c r="P77" s="276"/>
      <c r="Q77" s="277"/>
    </row>
    <row r="78" spans="1:18" s="19" customFormat="1" ht="9" customHeight="1">
      <c r="A78" s="267" t="s">
        <v>79</v>
      </c>
      <c r="B78" s="266"/>
      <c r="C78" s="289"/>
      <c r="D78" s="269">
        <v>7</v>
      </c>
      <c r="E78" s="80">
        <f>IF(D78&gt;$Q$79,,UPPER(VLOOKUP(D78,'Girls Si Qual Draw Prep'!$A$7:$R$134,2)))</f>
        <v>0</v>
      </c>
      <c r="F78" s="270" t="s">
        <v>94</v>
      </c>
      <c r="G78" s="80">
        <f>IF(F78&gt;$Q$79,,UPPER(VLOOKUP(F78,'Girls Si Qual Draw Prep'!$A$7:$R$134,2)))</f>
        <v>0</v>
      </c>
      <c r="H78" s="79"/>
      <c r="I78" s="271" t="s">
        <v>80</v>
      </c>
      <c r="J78" s="266"/>
      <c r="K78" s="272"/>
      <c r="L78" s="266"/>
      <c r="M78" s="273"/>
      <c r="N78" s="266"/>
      <c r="O78" s="272"/>
      <c r="P78" s="266"/>
      <c r="Q78" s="273"/>
    </row>
    <row r="79" spans="1:18" s="19" customFormat="1" ht="9" customHeight="1">
      <c r="A79" s="282" t="s">
        <v>81</v>
      </c>
      <c r="B79" s="280"/>
      <c r="C79" s="290"/>
      <c r="D79" s="291">
        <v>8</v>
      </c>
      <c r="E79" s="292">
        <f>IF(D79&gt;$Q$79,,UPPER(VLOOKUP(D79,'Girls Si Qual Draw Prep'!$A$7:$R$134,2)))</f>
        <v>0</v>
      </c>
      <c r="F79" s="293" t="s">
        <v>95</v>
      </c>
      <c r="G79" s="292">
        <f>IF(F79&gt;$Q$79,,UPPER(VLOOKUP(F79,'Girls Si Qual Draw Prep'!$A$7:$R$134,2)))</f>
        <v>0</v>
      </c>
      <c r="H79" s="294"/>
      <c r="I79" s="295" t="s">
        <v>82</v>
      </c>
      <c r="J79" s="280"/>
      <c r="K79" s="279"/>
      <c r="L79" s="280"/>
      <c r="M79" s="281"/>
      <c r="N79" s="280">
        <f>Q4</f>
        <v>0</v>
      </c>
      <c r="O79" s="279"/>
      <c r="P79" s="280"/>
      <c r="Q79" s="296">
        <f>MIN(8,'Girls Si Qual Draw Prep'!R5)</f>
        <v>0</v>
      </c>
    </row>
  </sheetData>
  <mergeCells count="1">
    <mergeCell ref="A4:C4"/>
  </mergeCells>
  <phoneticPr fontId="4" type="noConversion"/>
  <conditionalFormatting sqref="G39 G41 G7 G9 G11 G13 G15 G17 G19 G23 G43 G45 G47 G49 G51 G53 G21 G25 G27 G29 G31 G33 G35 G37 G55 G57 G59 G61 G63 G65 G67 G69">
    <cfRule type="expression" dxfId="160" priority="1" stopIfTrue="1">
      <formula>AND($D7&lt;9,$C7&gt;0)</formula>
    </cfRule>
  </conditionalFormatting>
  <conditionalFormatting sqref="H8 H40 H16 H60 H20 H68 H24 H48 H64 H52 H32 H44 H36 H12 H56 H28 J18 J26 J34 J42 J50 J58 J66 J10">
    <cfRule type="expression" dxfId="159" priority="2" stopIfTrue="1">
      <formula>AND($N$1="CU",H8="Umpire")</formula>
    </cfRule>
    <cfRule type="expression" dxfId="158" priority="3" stopIfTrue="1">
      <formula>AND($N$1="CU",H8&lt;&gt;"Umpire",I8&lt;&gt;"")</formula>
    </cfRule>
    <cfRule type="expression" dxfId="157" priority="4" stopIfTrue="1">
      <formula>AND($N$1="CU",H8&lt;&gt;"Umpire")</formula>
    </cfRule>
  </conditionalFormatting>
  <conditionalFormatting sqref="L10 L18 L26 J64 L42 L34 L58 L50 N14 J68 N30 N46 J8 J12 J16 J20 J24 J28 J32 J36 J40 J44 J48 J52 J56 J60 L66 N62">
    <cfRule type="expression" dxfId="156" priority="5" stopIfTrue="1">
      <formula>I8="as"</formula>
    </cfRule>
    <cfRule type="expression" dxfId="155" priority="6" stopIfTrue="1">
      <formula>I8="bs"</formula>
    </cfRule>
  </conditionalFormatting>
  <conditionalFormatting sqref="B7 B9 B11 B13 B15 B17 B19 B21 B23 B25 B27 B29 B31 B33 B35 B37 B39 B41 B43 B45 B47 B49 B51 B53 B55 B57 B59 B61 B63 B65 B67 B69">
    <cfRule type="cellIs" dxfId="154" priority="7" stopIfTrue="1" operator="equal">
      <formula>"QA"</formula>
    </cfRule>
    <cfRule type="cellIs" dxfId="153" priority="8" stopIfTrue="1" operator="equal">
      <formula>"DA"</formula>
    </cfRule>
  </conditionalFormatting>
  <conditionalFormatting sqref="I8 I12 I16 I20 I24 I28 I32 I36 I40 I44 I48 I52 I56 I60 I64 I68 K66 K58 K50 K42 K34 K26 K18 K10 Q79">
    <cfRule type="expression" dxfId="152" priority="9" stopIfTrue="1">
      <formula>$N$1="CU"</formula>
    </cfRule>
  </conditionalFormatting>
  <conditionalFormatting sqref="D7 D9 D11 D13 D15 D17 D19 D21 D23 D25 D27 D29 D31 D33 D35 D37 D39 D41 D43 D45 D47 D49 D51 D53 D55 D57 D59 D61 D63 D65 D67 D69">
    <cfRule type="expression" dxfId="151" priority="10" stopIfTrue="1">
      <formula>$D7&lt;9</formula>
    </cfRule>
  </conditionalFormatting>
  <dataValidations count="1">
    <dataValidation type="list" allowBlank="1" showInputMessage="1" sqref="H8 H24 H12 H28 H16 H40 H20 H44 H48 H52 H32 H36 H56 H60 H64 H68 J66 J58 J50 J42 J34 J26 J18 J10">
      <formula1>$T$7:$T$16</formula1>
    </dataValidation>
  </dataValidations>
  <printOptions horizontalCentered="1"/>
  <pageMargins left="0.35" right="0.35" top="0.39" bottom="0.39" header="0" footer="0"/>
  <pageSetup paperSize="9" orientation="portrait" horizontalDpi="360" verticalDpi="200"/>
  <headerFooter alignWithMargins="0"/>
  <drawing r:id="rId1"/>
  <legacyDrawing r:id="rId2"/>
</worksheet>
</file>

<file path=xl/worksheets/sheet29.xml><?xml version="1.0" encoding="utf-8"?>
<worksheet xmlns="http://schemas.openxmlformats.org/spreadsheetml/2006/main" xmlns:r="http://schemas.openxmlformats.org/officeDocument/2006/relationships">
  <sheetPr codeName="Sheet153">
    <pageSetUpPr fitToPage="1"/>
  </sheetPr>
  <dimension ref="A1:T82"/>
  <sheetViews>
    <sheetView showGridLines="0" showZeros="0" workbookViewId="0">
      <selection activeCell="A4" sqref="A4:C4"/>
    </sheetView>
  </sheetViews>
  <sheetFormatPr defaultRowHeight="12.75"/>
  <cols>
    <col min="1" max="2" width="3.28515625" customWidth="1"/>
    <col min="3" max="3" width="4.7109375" customWidth="1"/>
    <col min="4" max="4" width="4.28515625" customWidth="1"/>
    <col min="5" max="5" width="12.7109375" customWidth="1"/>
    <col min="6" max="6" width="2.7109375" customWidth="1"/>
    <col min="7" max="7" width="7.7109375" customWidth="1"/>
    <col min="8" max="8" width="5.85546875" customWidth="1"/>
    <col min="9" max="9" width="1.7109375" style="172" customWidth="1"/>
    <col min="10" max="10" width="10.7109375" customWidth="1"/>
    <col min="11" max="11" width="1.7109375" style="172" customWidth="1"/>
    <col min="12" max="12" width="10.7109375" customWidth="1"/>
    <col min="13" max="13" width="1.7109375" style="173" customWidth="1"/>
    <col min="14" max="14" width="10.7109375" customWidth="1"/>
    <col min="15" max="15" width="1.7109375" style="172" customWidth="1"/>
    <col min="16" max="16" width="10.7109375" customWidth="1"/>
    <col min="17" max="17" width="1.7109375" style="173" customWidth="1"/>
    <col min="18" max="18" width="0" hidden="1" customWidth="1"/>
    <col min="19" max="19" width="8.28515625" customWidth="1"/>
    <col min="20" max="20" width="11.42578125" hidden="1" customWidth="1"/>
  </cols>
  <sheetData>
    <row r="1" spans="1:20" s="174" customFormat="1" ht="21.75" customHeight="1">
      <c r="A1" s="82">
        <f>'Week SetUp'!$A$6</f>
        <v>0</v>
      </c>
      <c r="B1" s="82"/>
      <c r="C1" s="177"/>
      <c r="D1" s="177"/>
      <c r="E1" s="177"/>
      <c r="F1" s="177"/>
      <c r="G1" s="177"/>
      <c r="H1" s="177"/>
      <c r="I1" s="178"/>
      <c r="J1" s="146" t="s">
        <v>231</v>
      </c>
      <c r="K1" s="146"/>
      <c r="L1" s="83"/>
      <c r="M1" s="178"/>
      <c r="N1" s="178" t="s">
        <v>378</v>
      </c>
      <c r="O1" s="178"/>
      <c r="P1" s="177"/>
      <c r="Q1" s="178"/>
    </row>
    <row r="2" spans="1:20" s="103" customFormat="1">
      <c r="A2" s="85" t="str">
        <f>'Week SetUp'!$A$8</f>
        <v>ITF Junior Circuit</v>
      </c>
      <c r="B2" s="85"/>
      <c r="C2" s="85"/>
      <c r="D2" s="85"/>
      <c r="E2" s="85"/>
      <c r="F2" s="179"/>
      <c r="G2" s="108"/>
      <c r="H2" s="108"/>
      <c r="I2" s="180"/>
      <c r="J2" s="146" t="s">
        <v>244</v>
      </c>
      <c r="K2" s="146"/>
      <c r="L2" s="146"/>
      <c r="M2" s="180"/>
      <c r="N2" s="108"/>
      <c r="O2" s="180"/>
      <c r="P2" s="108"/>
      <c r="Q2" s="180"/>
    </row>
    <row r="3" spans="1:20" s="20" customFormat="1" ht="9">
      <c r="A3" s="63" t="s">
        <v>12</v>
      </c>
      <c r="B3" s="63"/>
      <c r="C3" s="63"/>
      <c r="D3" s="63"/>
      <c r="E3" s="63"/>
      <c r="F3" s="63" t="s">
        <v>6</v>
      </c>
      <c r="G3" s="63"/>
      <c r="H3" s="63"/>
      <c r="I3" s="182"/>
      <c r="J3" s="63" t="s">
        <v>7</v>
      </c>
      <c r="K3" s="182"/>
      <c r="L3" s="73" t="s">
        <v>18</v>
      </c>
      <c r="M3" s="182"/>
      <c r="N3" s="63"/>
      <c r="O3" s="182"/>
      <c r="P3" s="63"/>
      <c r="Q3" s="64" t="s">
        <v>8</v>
      </c>
    </row>
    <row r="4" spans="1:20" s="39" customFormat="1" ht="11.25" customHeight="1" thickBot="1">
      <c r="A4" s="711">
        <f>'Week SetUp'!$A$10</f>
        <v>0</v>
      </c>
      <c r="B4" s="711"/>
      <c r="C4" s="711"/>
      <c r="D4" s="184"/>
      <c r="E4" s="184"/>
      <c r="F4" s="184">
        <f>'Week SetUp'!$C$10</f>
        <v>0</v>
      </c>
      <c r="G4" s="92"/>
      <c r="H4" s="184"/>
      <c r="I4" s="185"/>
      <c r="J4" s="186">
        <f>'Week SetUp'!$D$10</f>
        <v>0</v>
      </c>
      <c r="K4" s="185"/>
      <c r="L4" s="97">
        <f>'Week SetUp'!$A$12</f>
        <v>0</v>
      </c>
      <c r="M4" s="185"/>
      <c r="N4" s="184"/>
      <c r="O4" s="185"/>
      <c r="P4" s="184"/>
      <c r="Q4" s="76">
        <f>'Week SetUp'!$E$10</f>
        <v>0</v>
      </c>
    </row>
    <row r="5" spans="1:20" s="20" customFormat="1" ht="9.75">
      <c r="A5" s="188"/>
      <c r="B5" s="189" t="s">
        <v>52</v>
      </c>
      <c r="C5" s="189" t="s">
        <v>53</v>
      </c>
      <c r="D5" s="189" t="s">
        <v>54</v>
      </c>
      <c r="E5" s="190" t="s">
        <v>55</v>
      </c>
      <c r="F5" s="190" t="s">
        <v>14</v>
      </c>
      <c r="G5" s="190"/>
      <c r="H5" s="190" t="s">
        <v>56</v>
      </c>
      <c r="I5" s="190"/>
      <c r="J5" s="189" t="s">
        <v>57</v>
      </c>
      <c r="K5" s="191"/>
      <c r="L5" s="189" t="s">
        <v>237</v>
      </c>
      <c r="M5" s="191"/>
      <c r="N5" s="189" t="s">
        <v>238</v>
      </c>
      <c r="O5" s="191"/>
      <c r="P5" s="189"/>
      <c r="Q5" s="192"/>
    </row>
    <row r="6" spans="1:20" s="20" customFormat="1" ht="3.75" customHeight="1" thickBot="1">
      <c r="A6" s="193"/>
      <c r="B6" s="194"/>
      <c r="C6" s="91"/>
      <c r="D6" s="194"/>
      <c r="E6" s="195"/>
      <c r="F6" s="195"/>
      <c r="G6" s="196"/>
      <c r="H6" s="195"/>
      <c r="I6" s="197"/>
      <c r="J6" s="194"/>
      <c r="K6" s="197"/>
      <c r="L6" s="194"/>
      <c r="M6" s="197"/>
      <c r="N6" s="194"/>
      <c r="O6" s="197"/>
      <c r="P6" s="194"/>
      <c r="Q6" s="198"/>
    </row>
    <row r="7" spans="1:20" s="50" customFormat="1" ht="9" customHeight="1">
      <c r="A7" s="200" t="s">
        <v>68</v>
      </c>
      <c r="B7" s="202" t="str">
        <f>IF($D7="","",VLOOKUP($D7,'Girls Si Qual Draw Prep'!$A$7:$P$54,15))</f>
        <v/>
      </c>
      <c r="C7" s="202" t="str">
        <f>IF($D7="","",VLOOKUP($D7,'Girls Si Qual Draw Prep'!$A$7:$P$54,16))</f>
        <v/>
      </c>
      <c r="D7" s="203"/>
      <c r="E7" s="204" t="str">
        <f>UPPER(IF($D7="","",VLOOKUP($D7,'Girls Si Qual Draw Prep'!$A$7:$P$54,2)))</f>
        <v/>
      </c>
      <c r="F7" s="204" t="str">
        <f>IF($D7="","",VLOOKUP($D7,'Girls Si Qual Draw Prep'!$A$7:$P$54,3))</f>
        <v/>
      </c>
      <c r="G7" s="204"/>
      <c r="H7" s="204" t="str">
        <f>IF($D7="","",VLOOKUP($D7,'Girls Si Qual Draw Prep'!$A$7:$P$54,4))</f>
        <v/>
      </c>
      <c r="I7" s="304"/>
      <c r="J7" s="221" t="str">
        <f>UPPER(IF(OR(I8="a",I8="as"),E7,IF(OR(I8="b",I8="bs"),E8,)))</f>
        <v/>
      </c>
      <c r="K7" s="229"/>
      <c r="L7" s="230"/>
      <c r="M7" s="230"/>
      <c r="N7" s="230"/>
      <c r="O7" s="230"/>
      <c r="P7" s="230"/>
      <c r="Q7" s="230"/>
      <c r="R7" s="213"/>
      <c r="T7" s="214" t="e">
        <f>#REF!</f>
        <v>#REF!</v>
      </c>
    </row>
    <row r="8" spans="1:20" s="50" customFormat="1" ht="9" customHeight="1">
      <c r="A8" s="305" t="s">
        <v>71</v>
      </c>
      <c r="B8" s="202" t="str">
        <f>IF($D8="","",VLOOKUP($D8,'Girls Si Qual Draw Prep'!$A$7:$P$54,15))</f>
        <v/>
      </c>
      <c r="C8" s="202" t="str">
        <f>IF($D8="","",VLOOKUP($D8,'Girls Si Qual Draw Prep'!$A$7:$P$54,16))</f>
        <v/>
      </c>
      <c r="D8" s="203"/>
      <c r="E8" s="223" t="str">
        <f>UPPER(IF($D8="","",VLOOKUP($D8,'Girls Si Qual Draw Prep'!$A$7:$P$54,2)))</f>
        <v/>
      </c>
      <c r="F8" s="223" t="str">
        <f>IF($D8="","",VLOOKUP($D8,'Girls Si Qual Draw Prep'!$A$7:$P$54,3))</f>
        <v/>
      </c>
      <c r="G8" s="223"/>
      <c r="H8" s="223" t="str">
        <f>IF($D8="","",VLOOKUP($D8,'Girls Si Qual Draw Prep'!$A$7:$P$54,4))</f>
        <v/>
      </c>
      <c r="I8" s="306"/>
      <c r="J8" s="205"/>
      <c r="K8" s="220"/>
      <c r="L8" s="221" t="str">
        <f>UPPER(IF(OR(K8="a",K8="as"),J7,IF(OR(K8="b",K8="bs"),J9,)))</f>
        <v/>
      </c>
      <c r="M8" s="229"/>
      <c r="N8" s="230"/>
      <c r="O8" s="230"/>
      <c r="P8" s="230"/>
      <c r="Q8" s="230"/>
      <c r="R8" s="213"/>
      <c r="T8" s="222" t="e">
        <f>#REF!</f>
        <v>#REF!</v>
      </c>
    </row>
    <row r="9" spans="1:20" s="50" customFormat="1" ht="9" customHeight="1">
      <c r="A9" s="215" t="s">
        <v>73</v>
      </c>
      <c r="B9" s="202" t="str">
        <f>IF($D9="","",VLOOKUP($D9,'Girls Si Qual Draw Prep'!$A$7:$P$54,15))</f>
        <v/>
      </c>
      <c r="C9" s="202" t="str">
        <f>IF($D9="","",VLOOKUP($D9,'Girls Si Qual Draw Prep'!$A$7:$P$54,16))</f>
        <v/>
      </c>
      <c r="D9" s="203"/>
      <c r="E9" s="223" t="str">
        <f>UPPER(IF($D9="","",VLOOKUP($D9,'Girls Si Qual Draw Prep'!$A$7:$P$54,2)))</f>
        <v/>
      </c>
      <c r="F9" s="223" t="str">
        <f>IF($D9="","",VLOOKUP($D9,'Girls Si Qual Draw Prep'!$A$7:$P$54,3))</f>
        <v/>
      </c>
      <c r="G9" s="223"/>
      <c r="H9" s="223" t="str">
        <f>IF($D9="","",VLOOKUP($D9,'Girls Si Qual Draw Prep'!$A$7:$P$54,4))</f>
        <v/>
      </c>
      <c r="I9" s="304"/>
      <c r="J9" s="221" t="str">
        <f>UPPER(IF(OR(I10="a",I10="as"),E9,IF(OR(I10="b",I10="bs"),E10,)))</f>
        <v/>
      </c>
      <c r="K9" s="307"/>
      <c r="L9" s="205"/>
      <c r="M9" s="232"/>
      <c r="N9" s="230"/>
      <c r="O9" s="230"/>
      <c r="P9" s="230"/>
      <c r="Q9" s="230"/>
      <c r="R9" s="213"/>
      <c r="T9" s="222" t="e">
        <f>#REF!</f>
        <v>#REF!</v>
      </c>
    </row>
    <row r="10" spans="1:20" s="50" customFormat="1" ht="9" customHeight="1">
      <c r="A10" s="215" t="s">
        <v>75</v>
      </c>
      <c r="B10" s="202" t="str">
        <f>IF($D10="","",VLOOKUP($D10,'Girls Si Qual Draw Prep'!$A$7:$P$54,15))</f>
        <v/>
      </c>
      <c r="C10" s="202" t="str">
        <f>IF($D10="","",VLOOKUP($D10,'Girls Si Qual Draw Prep'!$A$7:$P$54,16))</f>
        <v/>
      </c>
      <c r="D10" s="203"/>
      <c r="E10" s="223" t="str">
        <f>UPPER(IF($D10="","",VLOOKUP($D10,'Girls Si Qual Draw Prep'!$A$7:$P$54,2)))</f>
        <v/>
      </c>
      <c r="F10" s="223" t="str">
        <f>IF($D10="","",VLOOKUP($D10,'Girls Si Qual Draw Prep'!$A$7:$P$54,3))</f>
        <v/>
      </c>
      <c r="G10" s="223"/>
      <c r="H10" s="223" t="str">
        <f>IF($D10="","",VLOOKUP($D10,'Girls Si Qual Draw Prep'!$A$7:$P$54,4))</f>
        <v/>
      </c>
      <c r="I10" s="306"/>
      <c r="J10" s="205"/>
      <c r="K10" s="230"/>
      <c r="L10" s="219" t="s">
        <v>15</v>
      </c>
      <c r="M10" s="228"/>
      <c r="N10" s="221" t="str">
        <f>UPPER(IF(OR(M10="a",M10="as"),L8,IF(OR(M10="b",M10="bs"),L12,)))</f>
        <v/>
      </c>
      <c r="O10" s="229"/>
      <c r="P10" s="230"/>
      <c r="Q10" s="230"/>
      <c r="R10" s="213"/>
      <c r="T10" s="222" t="e">
        <f>#REF!</f>
        <v>#REF!</v>
      </c>
    </row>
    <row r="11" spans="1:20" s="50" customFormat="1" ht="9.6" customHeight="1">
      <c r="A11" s="215" t="s">
        <v>77</v>
      </c>
      <c r="B11" s="202" t="str">
        <f>IF($D11="","",VLOOKUP($D11,'Girls Si Qual Draw Prep'!$A$7:$P$54,15))</f>
        <v/>
      </c>
      <c r="C11" s="202" t="str">
        <f>IF($D11="","",VLOOKUP($D11,'Girls Si Qual Draw Prep'!$A$7:$P$54,16))</f>
        <v/>
      </c>
      <c r="D11" s="203"/>
      <c r="E11" s="223" t="str">
        <f>UPPER(IF($D11="","",VLOOKUP($D11,'Girls Si Qual Draw Prep'!$A$7:$P$54,2)))</f>
        <v/>
      </c>
      <c r="F11" s="223" t="str">
        <f>IF($D11="","",VLOOKUP($D11,'Girls Si Qual Draw Prep'!$A$7:$P$54,3))</f>
        <v/>
      </c>
      <c r="G11" s="223"/>
      <c r="H11" s="223" t="str">
        <f>IF($D11="","",VLOOKUP($D11,'Girls Si Qual Draw Prep'!$A$7:$P$54,4))</f>
        <v/>
      </c>
      <c r="I11" s="304"/>
      <c r="J11" s="221" t="str">
        <f>UPPER(IF(OR(I12="a",I12="as"),E11,IF(OR(I12="b",I12="bs"),E12,)))</f>
        <v/>
      </c>
      <c r="K11" s="229"/>
      <c r="L11" s="308"/>
      <c r="M11" s="309"/>
      <c r="N11" s="205"/>
      <c r="O11" s="230"/>
      <c r="P11" s="230"/>
      <c r="Q11" s="230"/>
      <c r="R11" s="213"/>
      <c r="T11" s="222" t="e">
        <f>#REF!</f>
        <v>#REF!</v>
      </c>
    </row>
    <row r="12" spans="1:20" s="50" customFormat="1" ht="9.6" customHeight="1">
      <c r="A12" s="215" t="s">
        <v>78</v>
      </c>
      <c r="B12" s="202" t="str">
        <f>IF($D12="","",VLOOKUP($D12,'Girls Si Qual Draw Prep'!$A$7:$P$54,15))</f>
        <v/>
      </c>
      <c r="C12" s="202" t="str">
        <f>IF($D12="","",VLOOKUP($D12,'Girls Si Qual Draw Prep'!$A$7:$P$54,16))</f>
        <v/>
      </c>
      <c r="D12" s="203"/>
      <c r="E12" s="223" t="str">
        <f>UPPER(IF($D12="","",VLOOKUP($D12,'Girls Si Qual Draw Prep'!$A$7:$P$54,2)))</f>
        <v/>
      </c>
      <c r="F12" s="223" t="str">
        <f>IF($D12="","",VLOOKUP($D12,'Girls Si Qual Draw Prep'!$A$7:$P$54,3))</f>
        <v/>
      </c>
      <c r="G12" s="223"/>
      <c r="H12" s="223" t="str">
        <f>IF($D12="","",VLOOKUP($D12,'Girls Si Qual Draw Prep'!$A$7:$P$54,4))</f>
        <v/>
      </c>
      <c r="I12" s="306"/>
      <c r="J12" s="205"/>
      <c r="K12" s="220"/>
      <c r="L12" s="221" t="str">
        <f>UPPER(IF(OR(K12="a",K12="as"),J11,IF(OR(K12="b",K12="bs"),J13,)))</f>
        <v/>
      </c>
      <c r="M12" s="310"/>
      <c r="N12" s="230"/>
      <c r="O12" s="230"/>
      <c r="P12" s="230"/>
      <c r="Q12" s="230"/>
      <c r="R12" s="213"/>
      <c r="T12" s="222" t="e">
        <f>#REF!</f>
        <v>#REF!</v>
      </c>
    </row>
    <row r="13" spans="1:20" s="50" customFormat="1" ht="9.6" customHeight="1">
      <c r="A13" s="305" t="s">
        <v>80</v>
      </c>
      <c r="B13" s="202" t="str">
        <f>IF($D13="","",VLOOKUP($D13,'Girls Si Qual Draw Prep'!$A$7:$P$54,15))</f>
        <v/>
      </c>
      <c r="C13" s="202" t="str">
        <f>IF($D13="","",VLOOKUP($D13,'Girls Si Qual Draw Prep'!$A$7:$P$54,16))</f>
        <v/>
      </c>
      <c r="D13" s="203"/>
      <c r="E13" s="223" t="str">
        <f>UPPER(IF($D13="","",VLOOKUP($D13,'Girls Si Qual Draw Prep'!$A$7:$P$54,2)))</f>
        <v/>
      </c>
      <c r="F13" s="223" t="str">
        <f>IF($D13="","",VLOOKUP($D13,'Girls Si Qual Draw Prep'!$A$7:$P$54,3))</f>
        <v/>
      </c>
      <c r="G13" s="223"/>
      <c r="H13" s="223" t="str">
        <f>IF($D13="","",VLOOKUP($D13,'Girls Si Qual Draw Prep'!$A$7:$P$54,4))</f>
        <v/>
      </c>
      <c r="I13" s="304"/>
      <c r="J13" s="221" t="str">
        <f>UPPER(IF(OR(I14="a",I14="as"),E13,IF(OR(I14="b",I14="bs"),E14,)))</f>
        <v/>
      </c>
      <c r="K13" s="238"/>
      <c r="L13" s="205"/>
      <c r="M13" s="230"/>
      <c r="N13" s="230"/>
      <c r="O13" s="230"/>
      <c r="P13" s="230"/>
      <c r="Q13" s="230"/>
      <c r="R13" s="213"/>
      <c r="T13" s="222" t="e">
        <f>#REF!</f>
        <v>#REF!</v>
      </c>
    </row>
    <row r="14" spans="1:20" s="50" customFormat="1" ht="9.6" customHeight="1">
      <c r="A14" s="241" t="s">
        <v>82</v>
      </c>
      <c r="B14" s="202" t="str">
        <f>IF($D14="","",VLOOKUP($D14,'Girls Si Qual Draw Prep'!$A$7:$P$54,15))</f>
        <v/>
      </c>
      <c r="C14" s="202" t="str">
        <f>IF($D14="","",VLOOKUP($D14,'Girls Si Qual Draw Prep'!$A$7:$P$54,16))</f>
        <v/>
      </c>
      <c r="D14" s="203"/>
      <c r="E14" s="204" t="str">
        <f>UPPER(IF($D14="","",VLOOKUP($D14,'Girls Si Qual Draw Prep'!$A$7:$P$54,2)))</f>
        <v/>
      </c>
      <c r="F14" s="204" t="str">
        <f>IF($D14="","",VLOOKUP($D14,'Girls Si Qual Draw Prep'!$A$7:$P$54,3))</f>
        <v/>
      </c>
      <c r="G14" s="204"/>
      <c r="H14" s="204" t="str">
        <f>IF($D14="","",VLOOKUP($D14,'Girls Si Qual Draw Prep'!$A$7:$P$54,4))</f>
        <v/>
      </c>
      <c r="I14" s="306"/>
      <c r="J14" s="205"/>
      <c r="K14" s="230"/>
      <c r="L14" s="230"/>
      <c r="M14" s="311"/>
      <c r="N14" s="230"/>
      <c r="O14" s="230"/>
      <c r="P14" s="230"/>
      <c r="Q14" s="230"/>
      <c r="R14" s="213"/>
      <c r="T14" s="222" t="e">
        <f>#REF!</f>
        <v>#REF!</v>
      </c>
    </row>
    <row r="15" spans="1:20" s="50" customFormat="1" ht="9.6" customHeight="1">
      <c r="A15" s="200" t="s">
        <v>88</v>
      </c>
      <c r="B15" s="202" t="str">
        <f>IF($D15="","",VLOOKUP($D15,'Girls Si Qual Draw Prep'!$A$7:$P$54,15))</f>
        <v/>
      </c>
      <c r="C15" s="202" t="str">
        <f>IF($D15="","",VLOOKUP($D15,'Girls Si Qual Draw Prep'!$A$7:$P$54,16))</f>
        <v/>
      </c>
      <c r="D15" s="203"/>
      <c r="E15" s="204" t="str">
        <f>UPPER(IF($D15="","",VLOOKUP($D15,'Girls Si Qual Draw Prep'!$A$7:$P$54,2)))</f>
        <v/>
      </c>
      <c r="F15" s="204" t="str">
        <f>IF($D15="","",VLOOKUP($D15,'Girls Si Qual Draw Prep'!$A$7:$P$54,3))</f>
        <v/>
      </c>
      <c r="G15" s="204"/>
      <c r="H15" s="204" t="str">
        <f>IF($D15="","",VLOOKUP($D15,'Girls Si Qual Draw Prep'!$A$7:$P$54,4))</f>
        <v/>
      </c>
      <c r="I15" s="304"/>
      <c r="J15" s="221" t="str">
        <f>UPPER(IF(OR(I16="a",I16="as"),E15,IF(OR(I16="b",I16="bs"),E16,)))</f>
        <v/>
      </c>
      <c r="K15" s="229"/>
      <c r="L15" s="230"/>
      <c r="M15" s="230"/>
      <c r="N15" s="230"/>
      <c r="O15" s="230"/>
      <c r="P15" s="230"/>
      <c r="Q15" s="230"/>
      <c r="R15" s="213"/>
      <c r="T15" s="222" t="e">
        <f>#REF!</f>
        <v>#REF!</v>
      </c>
    </row>
    <row r="16" spans="1:20" s="50" customFormat="1" ht="9.6" customHeight="1" thickBot="1">
      <c r="A16" s="305" t="s">
        <v>89</v>
      </c>
      <c r="B16" s="202" t="str">
        <f>IF($D16="","",VLOOKUP($D16,'Girls Si Qual Draw Prep'!$A$7:$P$54,15))</f>
        <v/>
      </c>
      <c r="C16" s="202" t="str">
        <f>IF($D16="","",VLOOKUP($D16,'Girls Si Qual Draw Prep'!$A$7:$P$54,16))</f>
        <v/>
      </c>
      <c r="D16" s="203"/>
      <c r="E16" s="223" t="str">
        <f>UPPER(IF($D16="","",VLOOKUP($D16,'Girls Si Qual Draw Prep'!$A$7:$P$54,2)))</f>
        <v/>
      </c>
      <c r="F16" s="223" t="str">
        <f>IF($D16="","",VLOOKUP($D16,'Girls Si Qual Draw Prep'!$A$7:$P$54,3))</f>
        <v/>
      </c>
      <c r="G16" s="223"/>
      <c r="H16" s="223" t="str">
        <f>IF($D16="","",VLOOKUP($D16,'Girls Si Qual Draw Prep'!$A$7:$P$54,4))</f>
        <v/>
      </c>
      <c r="I16" s="306"/>
      <c r="J16" s="205"/>
      <c r="K16" s="220"/>
      <c r="L16" s="221" t="str">
        <f>UPPER(IF(OR(K16="a",K16="as"),J15,IF(OR(K16="b",K16="bs"),J17,)))</f>
        <v/>
      </c>
      <c r="M16" s="229"/>
      <c r="N16" s="230"/>
      <c r="O16" s="230"/>
      <c r="P16" s="230"/>
      <c r="Q16" s="230"/>
      <c r="R16" s="213"/>
      <c r="T16" s="237" t="e">
        <f>#REF!</f>
        <v>#REF!</v>
      </c>
    </row>
    <row r="17" spans="1:18" s="50" customFormat="1" ht="9.6" customHeight="1">
      <c r="A17" s="215" t="s">
        <v>90</v>
      </c>
      <c r="B17" s="202" t="str">
        <f>IF($D17="","",VLOOKUP($D17,'Girls Si Qual Draw Prep'!$A$7:$P$54,15))</f>
        <v/>
      </c>
      <c r="C17" s="202" t="str">
        <f>IF($D17="","",VLOOKUP($D17,'Girls Si Qual Draw Prep'!$A$7:$P$54,16))</f>
        <v/>
      </c>
      <c r="D17" s="203"/>
      <c r="E17" s="223" t="str">
        <f>UPPER(IF($D17="","",VLOOKUP($D17,'Girls Si Qual Draw Prep'!$A$7:$P$54,2)))</f>
        <v/>
      </c>
      <c r="F17" s="223" t="str">
        <f>IF($D17="","",VLOOKUP($D17,'Girls Si Qual Draw Prep'!$A$7:$P$54,3))</f>
        <v/>
      </c>
      <c r="G17" s="223"/>
      <c r="H17" s="223" t="str">
        <f>IF($D17="","",VLOOKUP($D17,'Girls Si Qual Draw Prep'!$A$7:$P$54,4))</f>
        <v/>
      </c>
      <c r="I17" s="304"/>
      <c r="J17" s="221" t="str">
        <f>UPPER(IF(OR(I18="a",I18="as"),E17,IF(OR(I18="b",I18="bs"),E18,)))</f>
        <v/>
      </c>
      <c r="K17" s="307"/>
      <c r="L17" s="205"/>
      <c r="M17" s="232"/>
      <c r="N17" s="230"/>
      <c r="O17" s="230"/>
      <c r="P17" s="230"/>
      <c r="Q17" s="230"/>
      <c r="R17" s="213"/>
    </row>
    <row r="18" spans="1:18" s="50" customFormat="1" ht="9.6" customHeight="1">
      <c r="A18" s="215" t="s">
        <v>91</v>
      </c>
      <c r="B18" s="202" t="str">
        <f>IF($D18="","",VLOOKUP($D18,'Girls Si Qual Draw Prep'!$A$7:$P$54,15))</f>
        <v/>
      </c>
      <c r="C18" s="202" t="str">
        <f>IF($D18="","",VLOOKUP($D18,'Girls Si Qual Draw Prep'!$A$7:$P$54,16))</f>
        <v/>
      </c>
      <c r="D18" s="203"/>
      <c r="E18" s="223" t="str">
        <f>UPPER(IF($D18="","",VLOOKUP($D18,'Girls Si Qual Draw Prep'!$A$7:$P$54,2)))</f>
        <v/>
      </c>
      <c r="F18" s="223" t="str">
        <f>IF($D18="","",VLOOKUP($D18,'Girls Si Qual Draw Prep'!$A$7:$P$54,3))</f>
        <v/>
      </c>
      <c r="G18" s="223"/>
      <c r="H18" s="223" t="str">
        <f>IF($D18="","",VLOOKUP($D18,'Girls Si Qual Draw Prep'!$A$7:$P$54,4))</f>
        <v/>
      </c>
      <c r="I18" s="306"/>
      <c r="J18" s="205"/>
      <c r="K18" s="230"/>
      <c r="L18" s="219" t="s">
        <v>15</v>
      </c>
      <c r="M18" s="228"/>
      <c r="N18" s="221" t="str">
        <f>UPPER(IF(OR(M18="a",M18="as"),L16,IF(OR(M18="b",M18="bs"),L20,)))</f>
        <v/>
      </c>
      <c r="O18" s="229"/>
      <c r="P18" s="230"/>
      <c r="Q18" s="230"/>
      <c r="R18" s="213"/>
    </row>
    <row r="19" spans="1:18" s="50" customFormat="1" ht="9.6" customHeight="1">
      <c r="A19" s="215" t="s">
        <v>92</v>
      </c>
      <c r="B19" s="202" t="str">
        <f>IF($D19="","",VLOOKUP($D19,'Girls Si Qual Draw Prep'!$A$7:$P$54,15))</f>
        <v/>
      </c>
      <c r="C19" s="202" t="str">
        <f>IF($D19="","",VLOOKUP($D19,'Girls Si Qual Draw Prep'!$A$7:$P$54,16))</f>
        <v/>
      </c>
      <c r="D19" s="203"/>
      <c r="E19" s="223" t="str">
        <f>UPPER(IF($D19="","",VLOOKUP($D19,'Girls Si Qual Draw Prep'!$A$7:$P$54,2)))</f>
        <v/>
      </c>
      <c r="F19" s="223" t="str">
        <f>IF($D19="","",VLOOKUP($D19,'Girls Si Qual Draw Prep'!$A$7:$P$54,3))</f>
        <v/>
      </c>
      <c r="G19" s="223"/>
      <c r="H19" s="223" t="str">
        <f>IF($D19="","",VLOOKUP($D19,'Girls Si Qual Draw Prep'!$A$7:$P$54,4))</f>
        <v/>
      </c>
      <c r="I19" s="304"/>
      <c r="J19" s="221" t="str">
        <f>UPPER(IF(OR(I20="a",I20="as"),E19,IF(OR(I20="b",I20="bs"),E20,)))</f>
        <v/>
      </c>
      <c r="K19" s="229"/>
      <c r="L19" s="308"/>
      <c r="M19" s="309"/>
      <c r="N19" s="205"/>
      <c r="O19" s="230"/>
      <c r="P19" s="230"/>
      <c r="Q19" s="230"/>
      <c r="R19" s="213"/>
    </row>
    <row r="20" spans="1:18" s="50" customFormat="1" ht="9.6" customHeight="1">
      <c r="A20" s="215" t="s">
        <v>93</v>
      </c>
      <c r="B20" s="202" t="str">
        <f>IF($D20="","",VLOOKUP($D20,'Girls Si Qual Draw Prep'!$A$7:$P$54,15))</f>
        <v/>
      </c>
      <c r="C20" s="202" t="str">
        <f>IF($D20="","",VLOOKUP($D20,'Girls Si Qual Draw Prep'!$A$7:$P$54,16))</f>
        <v/>
      </c>
      <c r="D20" s="203"/>
      <c r="E20" s="223" t="str">
        <f>UPPER(IF($D20="","",VLOOKUP($D20,'Girls Si Qual Draw Prep'!$A$7:$P$54,2)))</f>
        <v/>
      </c>
      <c r="F20" s="223" t="str">
        <f>IF($D20="","",VLOOKUP($D20,'Girls Si Qual Draw Prep'!$A$7:$P$54,3))</f>
        <v/>
      </c>
      <c r="G20" s="223"/>
      <c r="H20" s="223" t="str">
        <f>IF($D20="","",VLOOKUP($D20,'Girls Si Qual Draw Prep'!$A$7:$P$54,4))</f>
        <v/>
      </c>
      <c r="I20" s="306"/>
      <c r="J20" s="205"/>
      <c r="K20" s="220"/>
      <c r="L20" s="221" t="str">
        <f>UPPER(IF(OR(K20="a",K20="as"),J19,IF(OR(K20="b",K20="bs"),J21,)))</f>
        <v/>
      </c>
      <c r="M20" s="310"/>
      <c r="N20" s="230"/>
      <c r="O20" s="230"/>
      <c r="P20" s="230"/>
      <c r="Q20" s="230"/>
      <c r="R20" s="213"/>
    </row>
    <row r="21" spans="1:18" s="50" customFormat="1" ht="9.6" customHeight="1">
      <c r="A21" s="305" t="s">
        <v>94</v>
      </c>
      <c r="B21" s="202" t="str">
        <f>IF($D21="","",VLOOKUP($D21,'Girls Si Qual Draw Prep'!$A$7:$P$54,15))</f>
        <v/>
      </c>
      <c r="C21" s="202" t="str">
        <f>IF($D21="","",VLOOKUP($D21,'Girls Si Qual Draw Prep'!$A$7:$P$54,16))</f>
        <v/>
      </c>
      <c r="D21" s="203"/>
      <c r="E21" s="223" t="str">
        <f>UPPER(IF($D21="","",VLOOKUP($D21,'Girls Si Qual Draw Prep'!$A$7:$P$54,2)))</f>
        <v/>
      </c>
      <c r="F21" s="223" t="str">
        <f>IF($D21="","",VLOOKUP($D21,'Girls Si Qual Draw Prep'!$A$7:$P$54,3))</f>
        <v/>
      </c>
      <c r="G21" s="223"/>
      <c r="H21" s="223" t="str">
        <f>IF($D21="","",VLOOKUP($D21,'Girls Si Qual Draw Prep'!$A$7:$P$54,4))</f>
        <v/>
      </c>
      <c r="I21" s="304"/>
      <c r="J21" s="221" t="str">
        <f>UPPER(IF(OR(I22="a",I22="as"),E21,IF(OR(I22="b",I22="bs"),E22,)))</f>
        <v/>
      </c>
      <c r="K21" s="238"/>
      <c r="L21" s="205"/>
      <c r="M21" s="230"/>
      <c r="N21" s="230"/>
      <c r="O21" s="230"/>
      <c r="P21" s="230"/>
      <c r="Q21" s="230"/>
      <c r="R21" s="213"/>
    </row>
    <row r="22" spans="1:18" s="50" customFormat="1" ht="9.6" customHeight="1">
      <c r="A22" s="241" t="s">
        <v>95</v>
      </c>
      <c r="B22" s="202" t="str">
        <f>IF($D22="","",VLOOKUP($D22,'Girls Si Qual Draw Prep'!$A$7:$P$54,15))</f>
        <v/>
      </c>
      <c r="C22" s="202" t="str">
        <f>IF($D22="","",VLOOKUP($D22,'Girls Si Qual Draw Prep'!$A$7:$P$54,16))</f>
        <v/>
      </c>
      <c r="D22" s="203"/>
      <c r="E22" s="204" t="str">
        <f>UPPER(IF($D22="","",VLOOKUP($D22,'Girls Si Qual Draw Prep'!$A$7:$P$54,2)))</f>
        <v/>
      </c>
      <c r="F22" s="204" t="str">
        <f>IF($D22="","",VLOOKUP($D22,'Girls Si Qual Draw Prep'!$A$7:$P$54,3))</f>
        <v/>
      </c>
      <c r="G22" s="204"/>
      <c r="H22" s="204" t="str">
        <f>IF($D22="","",VLOOKUP($D22,'Girls Si Qual Draw Prep'!$A$7:$P$54,4))</f>
        <v/>
      </c>
      <c r="I22" s="306"/>
      <c r="J22" s="205"/>
      <c r="K22" s="230"/>
      <c r="L22" s="230"/>
      <c r="M22" s="311"/>
      <c r="N22" s="230"/>
      <c r="O22" s="230"/>
      <c r="P22" s="230"/>
      <c r="Q22" s="230"/>
      <c r="R22" s="213"/>
    </row>
    <row r="23" spans="1:18" s="50" customFormat="1" ht="9.6" customHeight="1">
      <c r="A23" s="200" t="s">
        <v>97</v>
      </c>
      <c r="B23" s="202" t="str">
        <f>IF($D23="","",VLOOKUP($D23,'Girls Si Qual Draw Prep'!$A$7:$P$54,15))</f>
        <v/>
      </c>
      <c r="C23" s="202" t="str">
        <f>IF($D23="","",VLOOKUP($D23,'Girls Si Qual Draw Prep'!$A$7:$P$54,16))</f>
        <v/>
      </c>
      <c r="D23" s="203"/>
      <c r="E23" s="204" t="str">
        <f>UPPER(IF($D23="","",VLOOKUP($D23,'Girls Si Qual Draw Prep'!$A$7:$P$54,2)))</f>
        <v/>
      </c>
      <c r="F23" s="204" t="str">
        <f>IF($D23="","",VLOOKUP($D23,'Girls Si Qual Draw Prep'!$A$7:$P$54,3))</f>
        <v/>
      </c>
      <c r="G23" s="204"/>
      <c r="H23" s="204" t="str">
        <f>IF($D23="","",VLOOKUP($D23,'Girls Si Qual Draw Prep'!$A$7:$P$54,4))</f>
        <v/>
      </c>
      <c r="I23" s="304"/>
      <c r="J23" s="221" t="str">
        <f>UPPER(IF(OR(I24="a",I24="as"),E23,IF(OR(I24="b",I24="bs"),E24,)))</f>
        <v/>
      </c>
      <c r="K23" s="229"/>
      <c r="L23" s="230"/>
      <c r="M23" s="230"/>
      <c r="N23" s="230"/>
      <c r="O23" s="230"/>
      <c r="P23" s="230"/>
      <c r="Q23" s="230"/>
      <c r="R23" s="213"/>
    </row>
    <row r="24" spans="1:18" s="50" customFormat="1" ht="9.6" customHeight="1">
      <c r="A24" s="305" t="s">
        <v>98</v>
      </c>
      <c r="B24" s="202" t="str">
        <f>IF($D24="","",VLOOKUP($D24,'Girls Si Qual Draw Prep'!$A$7:$P$54,15))</f>
        <v/>
      </c>
      <c r="C24" s="202" t="str">
        <f>IF($D24="","",VLOOKUP($D24,'Girls Si Qual Draw Prep'!$A$7:$P$54,16))</f>
        <v/>
      </c>
      <c r="D24" s="203"/>
      <c r="E24" s="223" t="str">
        <f>UPPER(IF($D24="","",VLOOKUP($D24,'Girls Si Qual Draw Prep'!$A$7:$P$54,2)))</f>
        <v/>
      </c>
      <c r="F24" s="223" t="str">
        <f>IF($D24="","",VLOOKUP($D24,'Girls Si Qual Draw Prep'!$A$7:$P$54,3))</f>
        <v/>
      </c>
      <c r="G24" s="223"/>
      <c r="H24" s="223" t="str">
        <f>IF($D24="","",VLOOKUP($D24,'Girls Si Qual Draw Prep'!$A$7:$P$54,4))</f>
        <v/>
      </c>
      <c r="I24" s="306"/>
      <c r="J24" s="205"/>
      <c r="K24" s="220"/>
      <c r="L24" s="221" t="str">
        <f>UPPER(IF(OR(K24="a",K24="as"),J23,IF(OR(K24="b",K24="bs"),J25,)))</f>
        <v/>
      </c>
      <c r="M24" s="229"/>
      <c r="N24" s="230"/>
      <c r="O24" s="230"/>
      <c r="P24" s="230"/>
      <c r="Q24" s="230"/>
      <c r="R24" s="213"/>
    </row>
    <row r="25" spans="1:18" s="50" customFormat="1" ht="9.6" customHeight="1">
      <c r="A25" s="215" t="s">
        <v>99</v>
      </c>
      <c r="B25" s="202" t="str">
        <f>IF($D25="","",VLOOKUP($D25,'Girls Si Qual Draw Prep'!$A$7:$P$54,15))</f>
        <v/>
      </c>
      <c r="C25" s="202" t="str">
        <f>IF($D25="","",VLOOKUP($D25,'Girls Si Qual Draw Prep'!$A$7:$P$54,16))</f>
        <v/>
      </c>
      <c r="D25" s="203"/>
      <c r="E25" s="223" t="str">
        <f>UPPER(IF($D25="","",VLOOKUP($D25,'Girls Si Qual Draw Prep'!$A$7:$P$54,2)))</f>
        <v/>
      </c>
      <c r="F25" s="223" t="str">
        <f>IF($D25="","",VLOOKUP($D25,'Girls Si Qual Draw Prep'!$A$7:$P$54,3))</f>
        <v/>
      </c>
      <c r="G25" s="223"/>
      <c r="H25" s="223" t="str">
        <f>IF($D25="","",VLOOKUP($D25,'Girls Si Qual Draw Prep'!$A$7:$P$54,4))</f>
        <v/>
      </c>
      <c r="I25" s="304"/>
      <c r="J25" s="221" t="str">
        <f>UPPER(IF(OR(I26="a",I26="as"),E25,IF(OR(I26="b",I26="bs"),E26,)))</f>
        <v/>
      </c>
      <c r="K25" s="307"/>
      <c r="L25" s="205"/>
      <c r="M25" s="232"/>
      <c r="N25" s="230"/>
      <c r="O25" s="230"/>
      <c r="P25" s="230"/>
      <c r="Q25" s="230"/>
      <c r="R25" s="213"/>
    </row>
    <row r="26" spans="1:18" s="50" customFormat="1" ht="9.6" customHeight="1">
      <c r="A26" s="215" t="s">
        <v>100</v>
      </c>
      <c r="B26" s="202" t="str">
        <f>IF($D26="","",VLOOKUP($D26,'Girls Si Qual Draw Prep'!$A$7:$P$54,15))</f>
        <v/>
      </c>
      <c r="C26" s="202" t="str">
        <f>IF($D26="","",VLOOKUP($D26,'Girls Si Qual Draw Prep'!$A$7:$P$54,16))</f>
        <v/>
      </c>
      <c r="D26" s="203"/>
      <c r="E26" s="223" t="str">
        <f>UPPER(IF($D26="","",VLOOKUP($D26,'Girls Si Qual Draw Prep'!$A$7:$P$54,2)))</f>
        <v/>
      </c>
      <c r="F26" s="223" t="str">
        <f>IF($D26="","",VLOOKUP($D26,'Girls Si Qual Draw Prep'!$A$7:$P$54,3))</f>
        <v/>
      </c>
      <c r="G26" s="223"/>
      <c r="H26" s="223" t="str">
        <f>IF($D26="","",VLOOKUP($D26,'Girls Si Qual Draw Prep'!$A$7:$P$54,4))</f>
        <v/>
      </c>
      <c r="I26" s="306"/>
      <c r="J26" s="205"/>
      <c r="K26" s="230"/>
      <c r="L26" s="219" t="s">
        <v>15</v>
      </c>
      <c r="M26" s="228"/>
      <c r="N26" s="221" t="str">
        <f>UPPER(IF(OR(M26="a",M26="as"),L24,IF(OR(M26="b",M26="bs"),L28,)))</f>
        <v/>
      </c>
      <c r="O26" s="229"/>
      <c r="P26" s="230"/>
      <c r="Q26" s="230"/>
      <c r="R26" s="213"/>
    </row>
    <row r="27" spans="1:18" s="50" customFormat="1" ht="9.6" customHeight="1">
      <c r="A27" s="215" t="s">
        <v>101</v>
      </c>
      <c r="B27" s="202" t="str">
        <f>IF($D27="","",VLOOKUP($D27,'Girls Si Qual Draw Prep'!$A$7:$P$54,15))</f>
        <v/>
      </c>
      <c r="C27" s="202" t="str">
        <f>IF($D27="","",VLOOKUP($D27,'Girls Si Qual Draw Prep'!$A$7:$P$54,16))</f>
        <v/>
      </c>
      <c r="D27" s="203"/>
      <c r="E27" s="223" t="str">
        <f>UPPER(IF($D27="","",VLOOKUP($D27,'Girls Si Qual Draw Prep'!$A$7:$P$54,2)))</f>
        <v/>
      </c>
      <c r="F27" s="223" t="str">
        <f>IF($D27="","",VLOOKUP($D27,'Girls Si Qual Draw Prep'!$A$7:$P$54,3))</f>
        <v/>
      </c>
      <c r="G27" s="223"/>
      <c r="H27" s="223" t="str">
        <f>IF($D27="","",VLOOKUP($D27,'Girls Si Qual Draw Prep'!$A$7:$P$54,4))</f>
        <v/>
      </c>
      <c r="I27" s="304"/>
      <c r="J27" s="221" t="str">
        <f>UPPER(IF(OR(I28="a",I28="as"),E27,IF(OR(I28="b",I28="bs"),E28,)))</f>
        <v/>
      </c>
      <c r="K27" s="229"/>
      <c r="L27" s="308"/>
      <c r="M27" s="309"/>
      <c r="N27" s="205"/>
      <c r="O27" s="230"/>
      <c r="P27" s="230"/>
      <c r="Q27" s="230"/>
      <c r="R27" s="213"/>
    </row>
    <row r="28" spans="1:18" s="50" customFormat="1" ht="9.6" customHeight="1">
      <c r="A28" s="215" t="s">
        <v>102</v>
      </c>
      <c r="B28" s="202" t="str">
        <f>IF($D28="","",VLOOKUP($D28,'Girls Si Qual Draw Prep'!$A$7:$P$54,15))</f>
        <v/>
      </c>
      <c r="C28" s="202" t="str">
        <f>IF($D28="","",VLOOKUP($D28,'Girls Si Qual Draw Prep'!$A$7:$P$54,16))</f>
        <v/>
      </c>
      <c r="D28" s="203"/>
      <c r="E28" s="223" t="str">
        <f>UPPER(IF($D28="","",VLOOKUP($D28,'Girls Si Qual Draw Prep'!$A$7:$P$54,2)))</f>
        <v/>
      </c>
      <c r="F28" s="223" t="str">
        <f>IF($D28="","",VLOOKUP($D28,'Girls Si Qual Draw Prep'!$A$7:$P$54,3))</f>
        <v/>
      </c>
      <c r="G28" s="223"/>
      <c r="H28" s="223" t="str">
        <f>IF($D28="","",VLOOKUP($D28,'Girls Si Qual Draw Prep'!$A$7:$P$54,4))</f>
        <v/>
      </c>
      <c r="I28" s="306"/>
      <c r="J28" s="205"/>
      <c r="K28" s="220"/>
      <c r="L28" s="221" t="str">
        <f>UPPER(IF(OR(K28="a",K28="as"),J27,IF(OR(K28="b",K28="bs"),J29,)))</f>
        <v/>
      </c>
      <c r="M28" s="310"/>
      <c r="N28" s="230"/>
      <c r="O28" s="230"/>
      <c r="P28" s="230"/>
      <c r="Q28" s="230"/>
      <c r="R28" s="213"/>
    </row>
    <row r="29" spans="1:18" s="50" customFormat="1" ht="9.6" customHeight="1">
      <c r="A29" s="305" t="s">
        <v>103</v>
      </c>
      <c r="B29" s="202" t="str">
        <f>IF($D29="","",VLOOKUP($D29,'Girls Si Qual Draw Prep'!$A$7:$P$54,15))</f>
        <v/>
      </c>
      <c r="C29" s="202" t="str">
        <f>IF($D29="","",VLOOKUP($D29,'Girls Si Qual Draw Prep'!$A$7:$P$54,16))</f>
        <v/>
      </c>
      <c r="D29" s="203"/>
      <c r="E29" s="223" t="str">
        <f>UPPER(IF($D29="","",VLOOKUP($D29,'Girls Si Qual Draw Prep'!$A$7:$P$54,2)))</f>
        <v/>
      </c>
      <c r="F29" s="223" t="str">
        <f>IF($D29="","",VLOOKUP($D29,'Girls Si Qual Draw Prep'!$A$7:$P$54,3))</f>
        <v/>
      </c>
      <c r="G29" s="223"/>
      <c r="H29" s="223" t="str">
        <f>IF($D29="","",VLOOKUP($D29,'Girls Si Qual Draw Prep'!$A$7:$P$54,4))</f>
        <v/>
      </c>
      <c r="I29" s="304"/>
      <c r="J29" s="221" t="str">
        <f>UPPER(IF(OR(I30="a",I30="as"),E29,IF(OR(I30="b",I30="bs"),E30,)))</f>
        <v/>
      </c>
      <c r="K29" s="238"/>
      <c r="L29" s="205"/>
      <c r="M29" s="230"/>
      <c r="N29" s="230"/>
      <c r="O29" s="230"/>
      <c r="P29" s="230"/>
      <c r="Q29" s="230"/>
      <c r="R29" s="213"/>
    </row>
    <row r="30" spans="1:18" s="50" customFormat="1" ht="9.6" customHeight="1">
      <c r="A30" s="241" t="s">
        <v>104</v>
      </c>
      <c r="B30" s="202" t="str">
        <f>IF($D30="","",VLOOKUP($D30,'Girls Si Qual Draw Prep'!$A$7:$P$54,15))</f>
        <v/>
      </c>
      <c r="C30" s="202" t="str">
        <f>IF($D30="","",VLOOKUP($D30,'Girls Si Qual Draw Prep'!$A$7:$P$54,16))</f>
        <v/>
      </c>
      <c r="D30" s="203"/>
      <c r="E30" s="204" t="str">
        <f>UPPER(IF($D30="","",VLOOKUP($D30,'Girls Si Qual Draw Prep'!$A$7:$P$54,2)))</f>
        <v/>
      </c>
      <c r="F30" s="204" t="str">
        <f>IF($D30="","",VLOOKUP($D30,'Girls Si Qual Draw Prep'!$A$7:$P$54,3))</f>
        <v/>
      </c>
      <c r="G30" s="204"/>
      <c r="H30" s="204" t="str">
        <f>IF($D30="","",VLOOKUP($D30,'Girls Si Qual Draw Prep'!$A$7:$P$54,4))</f>
        <v/>
      </c>
      <c r="I30" s="306"/>
      <c r="J30" s="205"/>
      <c r="K30" s="230"/>
      <c r="L30" s="230"/>
      <c r="M30" s="311"/>
      <c r="N30" s="230"/>
      <c r="O30" s="230"/>
      <c r="P30" s="230"/>
      <c r="Q30" s="230"/>
      <c r="R30" s="213"/>
    </row>
    <row r="31" spans="1:18" s="50" customFormat="1" ht="9.6" customHeight="1">
      <c r="A31" s="200" t="s">
        <v>105</v>
      </c>
      <c r="B31" s="202" t="str">
        <f>IF($D31="","",VLOOKUP($D31,'Girls Si Qual Draw Prep'!$A$7:$P$54,15))</f>
        <v/>
      </c>
      <c r="C31" s="202" t="str">
        <f>IF($D31="","",VLOOKUP($D31,'Girls Si Qual Draw Prep'!$A$7:$P$54,16))</f>
        <v/>
      </c>
      <c r="D31" s="203"/>
      <c r="E31" s="204" t="str">
        <f>UPPER(IF($D31="","",VLOOKUP($D31,'Girls Si Qual Draw Prep'!$A$7:$P$54,2)))</f>
        <v/>
      </c>
      <c r="F31" s="204" t="str">
        <f>IF($D31="","",VLOOKUP($D31,'Girls Si Qual Draw Prep'!$A$7:$P$54,3))</f>
        <v/>
      </c>
      <c r="G31" s="204"/>
      <c r="H31" s="204" t="str">
        <f>IF($D31="","",VLOOKUP($D31,'Girls Si Qual Draw Prep'!$A$7:$P$54,4))</f>
        <v/>
      </c>
      <c r="I31" s="304"/>
      <c r="J31" s="221" t="str">
        <f>UPPER(IF(OR(I32="a",I32="as"),E31,IF(OR(I32="b",I32="bs"),E32,)))</f>
        <v/>
      </c>
      <c r="K31" s="229"/>
      <c r="L31" s="230"/>
      <c r="M31" s="230"/>
      <c r="N31" s="230"/>
      <c r="O31" s="230"/>
      <c r="P31" s="230"/>
      <c r="Q31" s="230"/>
      <c r="R31" s="213"/>
    </row>
    <row r="32" spans="1:18" s="50" customFormat="1" ht="9.6" customHeight="1">
      <c r="A32" s="305" t="s">
        <v>106</v>
      </c>
      <c r="B32" s="202" t="str">
        <f>IF($D32="","",VLOOKUP($D32,'Girls Si Qual Draw Prep'!$A$7:$P$54,15))</f>
        <v/>
      </c>
      <c r="C32" s="202" t="str">
        <f>IF($D32="","",VLOOKUP($D32,'Girls Si Qual Draw Prep'!$A$7:$P$54,16))</f>
        <v/>
      </c>
      <c r="D32" s="203"/>
      <c r="E32" s="223" t="str">
        <f>UPPER(IF($D32="","",VLOOKUP($D32,'Girls Si Qual Draw Prep'!$A$7:$P$54,2)))</f>
        <v/>
      </c>
      <c r="F32" s="223" t="str">
        <f>IF($D32="","",VLOOKUP($D32,'Girls Si Qual Draw Prep'!$A$7:$P$54,3))</f>
        <v/>
      </c>
      <c r="G32" s="223"/>
      <c r="H32" s="223" t="str">
        <f>IF($D32="","",VLOOKUP($D32,'Girls Si Qual Draw Prep'!$A$7:$P$54,4))</f>
        <v/>
      </c>
      <c r="I32" s="306"/>
      <c r="J32" s="205"/>
      <c r="K32" s="220"/>
      <c r="L32" s="221" t="str">
        <f>UPPER(IF(OR(K32="a",K32="as"),J31,IF(OR(K32="b",K32="bs"),J33,)))</f>
        <v/>
      </c>
      <c r="M32" s="229"/>
      <c r="N32" s="230"/>
      <c r="O32" s="230"/>
      <c r="P32" s="230"/>
      <c r="Q32" s="230"/>
      <c r="R32" s="213"/>
    </row>
    <row r="33" spans="1:18" s="50" customFormat="1" ht="9.6" customHeight="1">
      <c r="A33" s="215" t="s">
        <v>107</v>
      </c>
      <c r="B33" s="202" t="str">
        <f>IF($D33="","",VLOOKUP($D33,'Girls Si Qual Draw Prep'!$A$7:$P$54,15))</f>
        <v/>
      </c>
      <c r="C33" s="202" t="str">
        <f>IF($D33="","",VLOOKUP($D33,'Girls Si Qual Draw Prep'!$A$7:$P$54,16))</f>
        <v/>
      </c>
      <c r="D33" s="203"/>
      <c r="E33" s="223" t="str">
        <f>UPPER(IF($D33="","",VLOOKUP($D33,'Girls Si Qual Draw Prep'!$A$7:$P$54,2)))</f>
        <v/>
      </c>
      <c r="F33" s="223" t="str">
        <f>IF($D33="","",VLOOKUP($D33,'Girls Si Qual Draw Prep'!$A$7:$P$54,3))</f>
        <v/>
      </c>
      <c r="G33" s="223"/>
      <c r="H33" s="223" t="str">
        <f>IF($D33="","",VLOOKUP($D33,'Girls Si Qual Draw Prep'!$A$7:$P$54,4))</f>
        <v/>
      </c>
      <c r="I33" s="304"/>
      <c r="J33" s="221" t="str">
        <f>UPPER(IF(OR(I34="a",I34="as"),E33,IF(OR(I34="b",I34="bs"),E34,)))</f>
        <v/>
      </c>
      <c r="K33" s="307"/>
      <c r="L33" s="205"/>
      <c r="M33" s="232"/>
      <c r="N33" s="230"/>
      <c r="O33" s="230"/>
      <c r="P33" s="230"/>
      <c r="Q33" s="230"/>
      <c r="R33" s="213"/>
    </row>
    <row r="34" spans="1:18" s="50" customFormat="1" ht="9.6" customHeight="1">
      <c r="A34" s="215" t="s">
        <v>108</v>
      </c>
      <c r="B34" s="202" t="str">
        <f>IF($D34="","",VLOOKUP($D34,'Girls Si Qual Draw Prep'!$A$7:$P$54,15))</f>
        <v/>
      </c>
      <c r="C34" s="202" t="str">
        <f>IF($D34="","",VLOOKUP($D34,'Girls Si Qual Draw Prep'!$A$7:$P$54,16))</f>
        <v/>
      </c>
      <c r="D34" s="203"/>
      <c r="E34" s="223" t="str">
        <f>UPPER(IF($D34="","",VLOOKUP($D34,'Girls Si Qual Draw Prep'!$A$7:$P$54,2)))</f>
        <v/>
      </c>
      <c r="F34" s="223" t="str">
        <f>IF($D34="","",VLOOKUP($D34,'Girls Si Qual Draw Prep'!$A$7:$P$54,3))</f>
        <v/>
      </c>
      <c r="G34" s="223"/>
      <c r="H34" s="223" t="str">
        <f>IF($D34="","",VLOOKUP($D34,'Girls Si Qual Draw Prep'!$A$7:$P$54,4))</f>
        <v/>
      </c>
      <c r="I34" s="306"/>
      <c r="J34" s="205"/>
      <c r="K34" s="230"/>
      <c r="L34" s="219" t="s">
        <v>15</v>
      </c>
      <c r="M34" s="228"/>
      <c r="N34" s="221" t="str">
        <f>UPPER(IF(OR(M34="a",M34="as"),L32,IF(OR(M34="b",M34="bs"),L36,)))</f>
        <v/>
      </c>
      <c r="O34" s="229"/>
      <c r="P34" s="230"/>
      <c r="Q34" s="230"/>
      <c r="R34" s="213"/>
    </row>
    <row r="35" spans="1:18" s="50" customFormat="1" ht="9.6" customHeight="1">
      <c r="A35" s="215" t="s">
        <v>109</v>
      </c>
      <c r="B35" s="202" t="str">
        <f>IF($D35="","",VLOOKUP($D35,'Girls Si Qual Draw Prep'!$A$7:$P$54,15))</f>
        <v/>
      </c>
      <c r="C35" s="202" t="str">
        <f>IF($D35="","",VLOOKUP($D35,'Girls Si Qual Draw Prep'!$A$7:$P$54,16))</f>
        <v/>
      </c>
      <c r="D35" s="203"/>
      <c r="E35" s="223" t="str">
        <f>UPPER(IF($D35="","",VLOOKUP($D35,'Girls Si Qual Draw Prep'!$A$7:$P$54,2)))</f>
        <v/>
      </c>
      <c r="F35" s="223" t="str">
        <f>IF($D35="","",VLOOKUP($D35,'Girls Si Qual Draw Prep'!$A$7:$P$54,3))</f>
        <v/>
      </c>
      <c r="G35" s="223"/>
      <c r="H35" s="223" t="str">
        <f>IF($D35="","",VLOOKUP($D35,'Girls Si Qual Draw Prep'!$A$7:$P$54,4))</f>
        <v/>
      </c>
      <c r="I35" s="304"/>
      <c r="J35" s="221" t="str">
        <f>UPPER(IF(OR(I36="a",I36="as"),E35,IF(OR(I36="b",I36="bs"),E36,)))</f>
        <v/>
      </c>
      <c r="K35" s="229"/>
      <c r="L35" s="308"/>
      <c r="M35" s="309"/>
      <c r="N35" s="205"/>
      <c r="O35" s="230"/>
      <c r="P35" s="230"/>
      <c r="Q35" s="230"/>
      <c r="R35" s="213"/>
    </row>
    <row r="36" spans="1:18" s="50" customFormat="1" ht="9.6" customHeight="1">
      <c r="A36" s="215" t="s">
        <v>110</v>
      </c>
      <c r="B36" s="202" t="str">
        <f>IF($D36="","",VLOOKUP($D36,'Girls Si Qual Draw Prep'!$A$7:$P$54,15))</f>
        <v/>
      </c>
      <c r="C36" s="202" t="str">
        <f>IF($D36="","",VLOOKUP($D36,'Girls Si Qual Draw Prep'!$A$7:$P$54,16))</f>
        <v/>
      </c>
      <c r="D36" s="203"/>
      <c r="E36" s="223" t="str">
        <f>UPPER(IF($D36="","",VLOOKUP($D36,'Girls Si Qual Draw Prep'!$A$7:$P$54,2)))</f>
        <v/>
      </c>
      <c r="F36" s="223" t="str">
        <f>IF($D36="","",VLOOKUP($D36,'Girls Si Qual Draw Prep'!$A$7:$P$54,3))</f>
        <v/>
      </c>
      <c r="G36" s="223"/>
      <c r="H36" s="223" t="str">
        <f>IF($D36="","",VLOOKUP($D36,'Girls Si Qual Draw Prep'!$A$7:$P$54,4))</f>
        <v/>
      </c>
      <c r="I36" s="306"/>
      <c r="J36" s="205"/>
      <c r="K36" s="220"/>
      <c r="L36" s="221" t="str">
        <f>UPPER(IF(OR(K36="a",K36="as"),J35,IF(OR(K36="b",K36="bs"),J37,)))</f>
        <v/>
      </c>
      <c r="M36" s="310"/>
      <c r="N36" s="230"/>
      <c r="O36" s="230"/>
      <c r="P36" s="230"/>
      <c r="Q36" s="230"/>
      <c r="R36" s="213"/>
    </row>
    <row r="37" spans="1:18" s="50" customFormat="1" ht="9.6" customHeight="1">
      <c r="A37" s="305" t="s">
        <v>111</v>
      </c>
      <c r="B37" s="202" t="str">
        <f>IF($D37="","",VLOOKUP($D37,'Girls Si Qual Draw Prep'!$A$7:$P$54,15))</f>
        <v/>
      </c>
      <c r="C37" s="202" t="str">
        <f>IF($D37="","",VLOOKUP($D37,'Girls Si Qual Draw Prep'!$A$7:$P$54,16))</f>
        <v/>
      </c>
      <c r="D37" s="203"/>
      <c r="E37" s="223" t="str">
        <f>UPPER(IF($D37="","",VLOOKUP($D37,'Girls Si Qual Draw Prep'!$A$7:$P$54,2)))</f>
        <v/>
      </c>
      <c r="F37" s="223" t="str">
        <f>IF($D37="","",VLOOKUP($D37,'Girls Si Qual Draw Prep'!$A$7:$P$54,3))</f>
        <v/>
      </c>
      <c r="G37" s="223"/>
      <c r="H37" s="223" t="str">
        <f>IF($D37="","",VLOOKUP($D37,'Girls Si Qual Draw Prep'!$A$7:$P$54,4))</f>
        <v/>
      </c>
      <c r="I37" s="304"/>
      <c r="J37" s="221" t="str">
        <f>UPPER(IF(OR(I38="a",I38="as"),E37,IF(OR(I38="b",I38="bs"),E38,)))</f>
        <v/>
      </c>
      <c r="K37" s="238"/>
      <c r="L37" s="205"/>
      <c r="M37" s="230"/>
      <c r="N37" s="230"/>
      <c r="O37" s="230"/>
      <c r="P37" s="230"/>
      <c r="Q37" s="230"/>
      <c r="R37" s="213"/>
    </row>
    <row r="38" spans="1:18" s="50" customFormat="1" ht="9.6" customHeight="1">
      <c r="A38" s="241" t="s">
        <v>112</v>
      </c>
      <c r="B38" s="202" t="str">
        <f>IF($D38="","",VLOOKUP($D38,'Girls Si Qual Draw Prep'!$A$7:$P$54,15))</f>
        <v/>
      </c>
      <c r="C38" s="202" t="str">
        <f>IF($D38="","",VLOOKUP($D38,'Girls Si Qual Draw Prep'!$A$7:$P$54,16))</f>
        <v/>
      </c>
      <c r="D38" s="203"/>
      <c r="E38" s="204" t="str">
        <f>UPPER(IF($D38="","",VLOOKUP($D38,'Girls Si Qual Draw Prep'!$A$7:$P$54,2)))</f>
        <v/>
      </c>
      <c r="F38" s="204" t="str">
        <f>IF($D38="","",VLOOKUP($D38,'Girls Si Qual Draw Prep'!$A$7:$P$54,3))</f>
        <v/>
      </c>
      <c r="G38" s="204"/>
      <c r="H38" s="204" t="str">
        <f>IF($D38="","",VLOOKUP($D38,'Girls Si Qual Draw Prep'!$A$7:$P$54,4))</f>
        <v/>
      </c>
      <c r="I38" s="306"/>
      <c r="J38" s="205"/>
      <c r="K38" s="230"/>
      <c r="L38" s="230"/>
      <c r="M38" s="311"/>
      <c r="N38" s="230"/>
      <c r="O38" s="230"/>
      <c r="P38" s="230"/>
      <c r="Q38" s="230"/>
      <c r="R38" s="213"/>
    </row>
    <row r="39" spans="1:18" s="50" customFormat="1" ht="9.6" customHeight="1">
      <c r="A39" s="200" t="s">
        <v>113</v>
      </c>
      <c r="B39" s="202" t="str">
        <f>IF($D39="","",VLOOKUP($D39,'Girls Si Qual Draw Prep'!$A$7:$P$54,15))</f>
        <v/>
      </c>
      <c r="C39" s="202" t="str">
        <f>IF($D39="","",VLOOKUP($D39,'Girls Si Qual Draw Prep'!$A$7:$P$54,16))</f>
        <v/>
      </c>
      <c r="D39" s="203"/>
      <c r="E39" s="204" t="str">
        <f>UPPER(IF($D39="","",VLOOKUP($D39,'Girls Si Qual Draw Prep'!$A$7:$P$54,2)))</f>
        <v/>
      </c>
      <c r="F39" s="204" t="str">
        <f>IF($D39="","",VLOOKUP($D39,'Girls Si Qual Draw Prep'!$A$7:$P$54,3))</f>
        <v/>
      </c>
      <c r="G39" s="204"/>
      <c r="H39" s="204" t="str">
        <f>IF($D39="","",VLOOKUP($D39,'Girls Si Qual Draw Prep'!$A$7:$P$54,4))</f>
        <v/>
      </c>
      <c r="I39" s="304"/>
      <c r="J39" s="221" t="str">
        <f>UPPER(IF(OR(I40="a",I40="as"),E39,IF(OR(I40="b",I40="bs"),E40,)))</f>
        <v/>
      </c>
      <c r="K39" s="229"/>
      <c r="L39" s="230"/>
      <c r="M39" s="230"/>
      <c r="N39" s="230"/>
      <c r="O39" s="230"/>
      <c r="P39" s="230"/>
      <c r="Q39" s="230"/>
      <c r="R39" s="213"/>
    </row>
    <row r="40" spans="1:18" s="50" customFormat="1" ht="9.6" customHeight="1">
      <c r="A40" s="305" t="s">
        <v>114</v>
      </c>
      <c r="B40" s="202" t="str">
        <f>IF($D40="","",VLOOKUP($D40,'Girls Si Qual Draw Prep'!$A$7:$P$54,15))</f>
        <v/>
      </c>
      <c r="C40" s="202" t="str">
        <f>IF($D40="","",VLOOKUP($D40,'Girls Si Qual Draw Prep'!$A$7:$P$54,16))</f>
        <v/>
      </c>
      <c r="D40" s="203"/>
      <c r="E40" s="223" t="str">
        <f>UPPER(IF($D40="","",VLOOKUP($D40,'Girls Si Qual Draw Prep'!$A$7:$P$54,2)))</f>
        <v/>
      </c>
      <c r="F40" s="223" t="str">
        <f>IF($D40="","",VLOOKUP($D40,'Girls Si Qual Draw Prep'!$A$7:$P$54,3))</f>
        <v/>
      </c>
      <c r="G40" s="223"/>
      <c r="H40" s="223" t="str">
        <f>IF($D40="","",VLOOKUP($D40,'Girls Si Qual Draw Prep'!$A$7:$P$54,4))</f>
        <v/>
      </c>
      <c r="I40" s="306"/>
      <c r="J40" s="205"/>
      <c r="K40" s="220"/>
      <c r="L40" s="221" t="str">
        <f>UPPER(IF(OR(K40="a",K40="as"),J39,IF(OR(K40="b",K40="bs"),J41,)))</f>
        <v/>
      </c>
      <c r="M40" s="229"/>
      <c r="N40" s="230"/>
      <c r="O40" s="230"/>
      <c r="P40" s="230"/>
      <c r="Q40" s="230"/>
      <c r="R40" s="213"/>
    </row>
    <row r="41" spans="1:18" s="50" customFormat="1" ht="9.6" customHeight="1">
      <c r="A41" s="215" t="s">
        <v>115</v>
      </c>
      <c r="B41" s="202" t="str">
        <f>IF($D41="","",VLOOKUP($D41,'Girls Si Qual Draw Prep'!$A$7:$P$54,15))</f>
        <v/>
      </c>
      <c r="C41" s="202" t="str">
        <f>IF($D41="","",VLOOKUP($D41,'Girls Si Qual Draw Prep'!$A$7:$P$54,16))</f>
        <v/>
      </c>
      <c r="D41" s="203"/>
      <c r="E41" s="223" t="str">
        <f>UPPER(IF($D41="","",VLOOKUP($D41,'Girls Si Qual Draw Prep'!$A$7:$P$54,2)))</f>
        <v/>
      </c>
      <c r="F41" s="223" t="str">
        <f>IF($D41="","",VLOOKUP($D41,'Girls Si Qual Draw Prep'!$A$7:$P$54,3))</f>
        <v/>
      </c>
      <c r="G41" s="223"/>
      <c r="H41" s="223" t="str">
        <f>IF($D41="","",VLOOKUP($D41,'Girls Si Qual Draw Prep'!$A$7:$P$54,4))</f>
        <v/>
      </c>
      <c r="I41" s="304"/>
      <c r="J41" s="221" t="str">
        <f>UPPER(IF(OR(I42="a",I42="as"),E41,IF(OR(I42="b",I42="bs"),E42,)))</f>
        <v/>
      </c>
      <c r="K41" s="307"/>
      <c r="L41" s="205"/>
      <c r="M41" s="232"/>
      <c r="N41" s="230"/>
      <c r="O41" s="230"/>
      <c r="P41" s="230"/>
      <c r="Q41" s="230"/>
      <c r="R41" s="213"/>
    </row>
    <row r="42" spans="1:18" s="50" customFormat="1" ht="9.6" customHeight="1">
      <c r="A42" s="215" t="s">
        <v>116</v>
      </c>
      <c r="B42" s="202" t="str">
        <f>IF($D42="","",VLOOKUP($D42,'Girls Si Qual Draw Prep'!$A$7:$P$54,15))</f>
        <v/>
      </c>
      <c r="C42" s="202" t="str">
        <f>IF($D42="","",VLOOKUP($D42,'Girls Si Qual Draw Prep'!$A$7:$P$54,16))</f>
        <v/>
      </c>
      <c r="D42" s="203"/>
      <c r="E42" s="223" t="str">
        <f>UPPER(IF($D42="","",VLOOKUP($D42,'Girls Si Qual Draw Prep'!$A$7:$P$54,2)))</f>
        <v/>
      </c>
      <c r="F42" s="223" t="str">
        <f>IF($D42="","",VLOOKUP($D42,'Girls Si Qual Draw Prep'!$A$7:$P$54,3))</f>
        <v/>
      </c>
      <c r="G42" s="223"/>
      <c r="H42" s="223" t="str">
        <f>IF($D42="","",VLOOKUP($D42,'Girls Si Qual Draw Prep'!$A$7:$P$54,4))</f>
        <v/>
      </c>
      <c r="I42" s="306"/>
      <c r="J42" s="205"/>
      <c r="K42" s="230"/>
      <c r="L42" s="219" t="s">
        <v>15</v>
      </c>
      <c r="M42" s="228"/>
      <c r="N42" s="221" t="str">
        <f>UPPER(IF(OR(M42="a",M42="as"),L40,IF(OR(M42="b",M42="bs"),L44,)))</f>
        <v/>
      </c>
      <c r="O42" s="229"/>
      <c r="P42" s="230"/>
      <c r="Q42" s="230"/>
      <c r="R42" s="213"/>
    </row>
    <row r="43" spans="1:18" s="50" customFormat="1" ht="9.6" customHeight="1">
      <c r="A43" s="215" t="s">
        <v>117</v>
      </c>
      <c r="B43" s="202" t="str">
        <f>IF($D43="","",VLOOKUP($D43,'Girls Si Qual Draw Prep'!$A$7:$P$54,15))</f>
        <v/>
      </c>
      <c r="C43" s="202" t="str">
        <f>IF($D43="","",VLOOKUP($D43,'Girls Si Qual Draw Prep'!$A$7:$P$54,16))</f>
        <v/>
      </c>
      <c r="D43" s="203"/>
      <c r="E43" s="223" t="str">
        <f>UPPER(IF($D43="","",VLOOKUP($D43,'Girls Si Qual Draw Prep'!$A$7:$P$54,2)))</f>
        <v/>
      </c>
      <c r="F43" s="223" t="str">
        <f>IF($D43="","",VLOOKUP($D43,'Girls Si Qual Draw Prep'!$A$7:$P$54,3))</f>
        <v/>
      </c>
      <c r="G43" s="223"/>
      <c r="H43" s="223" t="str">
        <f>IF($D43="","",VLOOKUP($D43,'Girls Si Qual Draw Prep'!$A$7:$P$54,4))</f>
        <v/>
      </c>
      <c r="I43" s="304"/>
      <c r="J43" s="221" t="str">
        <f>UPPER(IF(OR(I44="a",I44="as"),E43,IF(OR(I44="b",I44="bs"),E44,)))</f>
        <v/>
      </c>
      <c r="K43" s="229"/>
      <c r="L43" s="308"/>
      <c r="M43" s="309"/>
      <c r="N43" s="205"/>
      <c r="O43" s="230"/>
      <c r="P43" s="230"/>
      <c r="Q43" s="230"/>
      <c r="R43" s="213"/>
    </row>
    <row r="44" spans="1:18" s="50" customFormat="1" ht="9.6" customHeight="1">
      <c r="A44" s="215" t="s">
        <v>118</v>
      </c>
      <c r="B44" s="202" t="str">
        <f>IF($D44="","",VLOOKUP($D44,'Girls Si Qual Draw Prep'!$A$7:$P$54,15))</f>
        <v/>
      </c>
      <c r="C44" s="202" t="str">
        <f>IF($D44="","",VLOOKUP($D44,'Girls Si Qual Draw Prep'!$A$7:$P$54,16))</f>
        <v/>
      </c>
      <c r="D44" s="203"/>
      <c r="E44" s="223" t="str">
        <f>UPPER(IF($D44="","",VLOOKUP($D44,'Girls Si Qual Draw Prep'!$A$7:$P$54,2)))</f>
        <v/>
      </c>
      <c r="F44" s="223" t="str">
        <f>IF($D44="","",VLOOKUP($D44,'Girls Si Qual Draw Prep'!$A$7:$P$54,3))</f>
        <v/>
      </c>
      <c r="G44" s="223"/>
      <c r="H44" s="223" t="str">
        <f>IF($D44="","",VLOOKUP($D44,'Girls Si Qual Draw Prep'!$A$7:$P$54,4))</f>
        <v/>
      </c>
      <c r="I44" s="306"/>
      <c r="J44" s="205"/>
      <c r="K44" s="220"/>
      <c r="L44" s="221" t="str">
        <f>UPPER(IF(OR(K44="a",K44="as"),J43,IF(OR(K44="b",K44="bs"),J45,)))</f>
        <v/>
      </c>
      <c r="M44" s="310"/>
      <c r="N44" s="230"/>
      <c r="O44" s="230"/>
      <c r="P44" s="230"/>
      <c r="Q44" s="230"/>
      <c r="R44" s="213"/>
    </row>
    <row r="45" spans="1:18" s="50" customFormat="1" ht="9.6" customHeight="1">
      <c r="A45" s="305" t="s">
        <v>119</v>
      </c>
      <c r="B45" s="202" t="str">
        <f>IF($D45="","",VLOOKUP($D45,'Girls Si Qual Draw Prep'!$A$7:$P$54,15))</f>
        <v/>
      </c>
      <c r="C45" s="202" t="str">
        <f>IF($D45="","",VLOOKUP($D45,'Girls Si Qual Draw Prep'!$A$7:$P$54,16))</f>
        <v/>
      </c>
      <c r="D45" s="203"/>
      <c r="E45" s="223" t="str">
        <f>UPPER(IF($D45="","",VLOOKUP($D45,'Girls Si Qual Draw Prep'!$A$7:$P$54,2)))</f>
        <v/>
      </c>
      <c r="F45" s="223" t="str">
        <f>IF($D45="","",VLOOKUP($D45,'Girls Si Qual Draw Prep'!$A$7:$P$54,3))</f>
        <v/>
      </c>
      <c r="G45" s="223"/>
      <c r="H45" s="223" t="str">
        <f>IF($D45="","",VLOOKUP($D45,'Girls Si Qual Draw Prep'!$A$7:$P$54,4))</f>
        <v/>
      </c>
      <c r="I45" s="304"/>
      <c r="J45" s="221" t="str">
        <f>UPPER(IF(OR(I46="a",I46="as"),E45,IF(OR(I46="b",I46="bs"),E46,)))</f>
        <v/>
      </c>
      <c r="K45" s="238"/>
      <c r="L45" s="205"/>
      <c r="M45" s="230"/>
      <c r="N45" s="230"/>
      <c r="O45" s="230"/>
      <c r="P45" s="230"/>
      <c r="Q45" s="230"/>
      <c r="R45" s="213"/>
    </row>
    <row r="46" spans="1:18" s="50" customFormat="1" ht="9.6" customHeight="1">
      <c r="A46" s="241" t="s">
        <v>120</v>
      </c>
      <c r="B46" s="202" t="str">
        <f>IF($D46="","",VLOOKUP($D46,'Girls Si Qual Draw Prep'!$A$7:$P$54,15))</f>
        <v/>
      </c>
      <c r="C46" s="202" t="str">
        <f>IF($D46="","",VLOOKUP($D46,'Girls Si Qual Draw Prep'!$A$7:$P$54,16))</f>
        <v/>
      </c>
      <c r="D46" s="203"/>
      <c r="E46" s="204" t="str">
        <f>UPPER(IF($D46="","",VLOOKUP($D46,'Girls Si Qual Draw Prep'!$A$7:$P$54,2)))</f>
        <v/>
      </c>
      <c r="F46" s="204" t="str">
        <f>IF($D46="","",VLOOKUP($D46,'Girls Si Qual Draw Prep'!$A$7:$P$54,3))</f>
        <v/>
      </c>
      <c r="G46" s="204"/>
      <c r="H46" s="204" t="str">
        <f>IF($D46="","",VLOOKUP($D46,'Girls Si Qual Draw Prep'!$A$7:$P$54,4))</f>
        <v/>
      </c>
      <c r="I46" s="306"/>
      <c r="J46" s="205"/>
      <c r="K46" s="230"/>
      <c r="L46" s="230"/>
      <c r="M46" s="311"/>
      <c r="N46" s="230"/>
      <c r="O46" s="230"/>
      <c r="P46" s="230"/>
      <c r="Q46" s="230"/>
      <c r="R46" s="213"/>
    </row>
    <row r="47" spans="1:18" s="50" customFormat="1" ht="9.6" customHeight="1">
      <c r="A47" s="200" t="s">
        <v>121</v>
      </c>
      <c r="B47" s="202" t="str">
        <f>IF($D47="","",VLOOKUP($D47,'Girls Si Qual Draw Prep'!$A$7:$P$54,15))</f>
        <v/>
      </c>
      <c r="C47" s="202" t="str">
        <f>IF($D47="","",VLOOKUP($D47,'Girls Si Qual Draw Prep'!$A$7:$P$54,16))</f>
        <v/>
      </c>
      <c r="D47" s="203"/>
      <c r="E47" s="204" t="str">
        <f>UPPER(IF($D47="","",VLOOKUP($D47,'Girls Si Qual Draw Prep'!$A$7:$P$54,2)))</f>
        <v/>
      </c>
      <c r="F47" s="204" t="str">
        <f>IF($D47="","",VLOOKUP($D47,'Girls Si Qual Draw Prep'!$A$7:$P$54,3))</f>
        <v/>
      </c>
      <c r="G47" s="204"/>
      <c r="H47" s="204" t="str">
        <f>IF($D47="","",VLOOKUP($D47,'Girls Si Qual Draw Prep'!$A$7:$P$54,4))</f>
        <v/>
      </c>
      <c r="I47" s="304"/>
      <c r="J47" s="221" t="str">
        <f>UPPER(IF(OR(I48="a",I48="as"),E47,IF(OR(I48="b",I48="bs"),E48,)))</f>
        <v/>
      </c>
      <c r="K47" s="229"/>
      <c r="L47" s="230"/>
      <c r="M47" s="230"/>
      <c r="N47" s="230"/>
      <c r="O47" s="230"/>
      <c r="P47" s="230"/>
      <c r="Q47" s="230"/>
      <c r="R47" s="213"/>
    </row>
    <row r="48" spans="1:18" s="50" customFormat="1" ht="9.6" customHeight="1">
      <c r="A48" s="305" t="s">
        <v>122</v>
      </c>
      <c r="B48" s="202" t="str">
        <f>IF($D48="","",VLOOKUP($D48,'Girls Si Qual Draw Prep'!$A$7:$P$54,15))</f>
        <v/>
      </c>
      <c r="C48" s="202" t="str">
        <f>IF($D48="","",VLOOKUP($D48,'Girls Si Qual Draw Prep'!$A$7:$P$54,16))</f>
        <v/>
      </c>
      <c r="D48" s="203"/>
      <c r="E48" s="223" t="str">
        <f>UPPER(IF($D48="","",VLOOKUP($D48,'Girls Si Qual Draw Prep'!$A$7:$P$54,2)))</f>
        <v/>
      </c>
      <c r="F48" s="223" t="str">
        <f>IF($D48="","",VLOOKUP($D48,'Girls Si Qual Draw Prep'!$A$7:$P$54,3))</f>
        <v/>
      </c>
      <c r="G48" s="223"/>
      <c r="H48" s="223" t="str">
        <f>IF($D48="","",VLOOKUP($D48,'Girls Si Qual Draw Prep'!$A$7:$P$54,4))</f>
        <v/>
      </c>
      <c r="I48" s="306"/>
      <c r="J48" s="205"/>
      <c r="K48" s="220"/>
      <c r="L48" s="221" t="str">
        <f>UPPER(IF(OR(K48="a",K48="as"),J47,IF(OR(K48="b",K48="bs"),J49,)))</f>
        <v/>
      </c>
      <c r="M48" s="229"/>
      <c r="N48" s="230"/>
      <c r="O48" s="230"/>
      <c r="P48" s="230"/>
      <c r="Q48" s="230"/>
      <c r="R48" s="213"/>
    </row>
    <row r="49" spans="1:18" s="50" customFormat="1" ht="9.6" customHeight="1">
      <c r="A49" s="215" t="s">
        <v>123</v>
      </c>
      <c r="B49" s="202" t="str">
        <f>IF($D49="","",VLOOKUP($D49,'Girls Si Qual Draw Prep'!$A$7:$P$54,15))</f>
        <v/>
      </c>
      <c r="C49" s="202" t="str">
        <f>IF($D49="","",VLOOKUP($D49,'Girls Si Qual Draw Prep'!$A$7:$P$54,16))</f>
        <v/>
      </c>
      <c r="D49" s="203"/>
      <c r="E49" s="223" t="str">
        <f>UPPER(IF($D49="","",VLOOKUP($D49,'Girls Si Qual Draw Prep'!$A$7:$P$54,2)))</f>
        <v/>
      </c>
      <c r="F49" s="223" t="str">
        <f>IF($D49="","",VLOOKUP($D49,'Girls Si Qual Draw Prep'!$A$7:$P$54,3))</f>
        <v/>
      </c>
      <c r="G49" s="223"/>
      <c r="H49" s="223" t="str">
        <f>IF($D49="","",VLOOKUP($D49,'Girls Si Qual Draw Prep'!$A$7:$P$54,4))</f>
        <v/>
      </c>
      <c r="I49" s="304"/>
      <c r="J49" s="221" t="str">
        <f>UPPER(IF(OR(I50="a",I50="as"),E49,IF(OR(I50="b",I50="bs"),E50,)))</f>
        <v/>
      </c>
      <c r="K49" s="307"/>
      <c r="L49" s="205"/>
      <c r="M49" s="232"/>
      <c r="N49" s="230"/>
      <c r="O49" s="230"/>
      <c r="P49" s="230"/>
      <c r="Q49" s="230"/>
      <c r="R49" s="213"/>
    </row>
    <row r="50" spans="1:18" s="50" customFormat="1" ht="9.6" customHeight="1">
      <c r="A50" s="215" t="s">
        <v>124</v>
      </c>
      <c r="B50" s="202" t="str">
        <f>IF($D50="","",VLOOKUP($D50,'Girls Si Qual Draw Prep'!$A$7:$P$54,15))</f>
        <v/>
      </c>
      <c r="C50" s="202" t="str">
        <f>IF($D50="","",VLOOKUP($D50,'Girls Si Qual Draw Prep'!$A$7:$P$54,16))</f>
        <v/>
      </c>
      <c r="D50" s="203"/>
      <c r="E50" s="223" t="str">
        <f>UPPER(IF($D50="","",VLOOKUP($D50,'Girls Si Qual Draw Prep'!$A$7:$P$54,2)))</f>
        <v/>
      </c>
      <c r="F50" s="223" t="str">
        <f>IF($D50="","",VLOOKUP($D50,'Girls Si Qual Draw Prep'!$A$7:$P$54,3))</f>
        <v/>
      </c>
      <c r="G50" s="223"/>
      <c r="H50" s="223" t="str">
        <f>IF($D50="","",VLOOKUP($D50,'Girls Si Qual Draw Prep'!$A$7:$P$54,4))</f>
        <v/>
      </c>
      <c r="I50" s="306"/>
      <c r="J50" s="205"/>
      <c r="K50" s="230"/>
      <c r="L50" s="219" t="s">
        <v>15</v>
      </c>
      <c r="M50" s="228"/>
      <c r="N50" s="221" t="str">
        <f>UPPER(IF(OR(M50="a",M50="as"),L48,IF(OR(M50="b",M50="bs"),L52,)))</f>
        <v/>
      </c>
      <c r="O50" s="229"/>
      <c r="P50" s="230"/>
      <c r="Q50" s="230"/>
      <c r="R50" s="213"/>
    </row>
    <row r="51" spans="1:18" s="50" customFormat="1" ht="9.6" customHeight="1">
      <c r="A51" s="215" t="s">
        <v>125</v>
      </c>
      <c r="B51" s="202" t="str">
        <f>IF($D51="","",VLOOKUP($D51,'Girls Si Qual Draw Prep'!$A$7:$P$54,15))</f>
        <v/>
      </c>
      <c r="C51" s="202" t="str">
        <f>IF($D51="","",VLOOKUP($D51,'Girls Si Qual Draw Prep'!$A$7:$P$54,16))</f>
        <v/>
      </c>
      <c r="D51" s="203"/>
      <c r="E51" s="223" t="str">
        <f>UPPER(IF($D51="","",VLOOKUP($D51,'Girls Si Qual Draw Prep'!$A$7:$P$54,2)))</f>
        <v/>
      </c>
      <c r="F51" s="223" t="str">
        <f>IF($D51="","",VLOOKUP($D51,'Girls Si Qual Draw Prep'!$A$7:$P$54,3))</f>
        <v/>
      </c>
      <c r="G51" s="223"/>
      <c r="H51" s="223" t="str">
        <f>IF($D51="","",VLOOKUP($D51,'Girls Si Qual Draw Prep'!$A$7:$P$54,4))</f>
        <v/>
      </c>
      <c r="I51" s="304"/>
      <c r="J51" s="221" t="str">
        <f>UPPER(IF(OR(I52="a",I52="as"),E51,IF(OR(I52="b",I52="bs"),E52,)))</f>
        <v/>
      </c>
      <c r="K51" s="229"/>
      <c r="L51" s="308"/>
      <c r="M51" s="309"/>
      <c r="N51" s="205"/>
      <c r="O51" s="230"/>
      <c r="P51" s="230"/>
      <c r="Q51" s="230"/>
      <c r="R51" s="213"/>
    </row>
    <row r="52" spans="1:18" s="50" customFormat="1" ht="9.6" customHeight="1">
      <c r="A52" s="215" t="s">
        <v>126</v>
      </c>
      <c r="B52" s="202" t="str">
        <f>IF($D52="","",VLOOKUP($D52,'Girls Si Qual Draw Prep'!$A$7:$P$54,15))</f>
        <v/>
      </c>
      <c r="C52" s="202" t="str">
        <f>IF($D52="","",VLOOKUP($D52,'Girls Si Qual Draw Prep'!$A$7:$P$54,16))</f>
        <v/>
      </c>
      <c r="D52" s="203"/>
      <c r="E52" s="223" t="str">
        <f>UPPER(IF($D52="","",VLOOKUP($D52,'Girls Si Qual Draw Prep'!$A$7:$P$54,2)))</f>
        <v/>
      </c>
      <c r="F52" s="223" t="str">
        <f>IF($D52="","",VLOOKUP($D52,'Girls Si Qual Draw Prep'!$A$7:$P$54,3))</f>
        <v/>
      </c>
      <c r="G52" s="223"/>
      <c r="H52" s="223" t="str">
        <f>IF($D52="","",VLOOKUP($D52,'Girls Si Qual Draw Prep'!$A$7:$P$54,4))</f>
        <v/>
      </c>
      <c r="I52" s="306"/>
      <c r="J52" s="205"/>
      <c r="K52" s="220"/>
      <c r="L52" s="221" t="str">
        <f>UPPER(IF(OR(K52="a",K52="as"),J51,IF(OR(K52="b",K52="bs"),J53,)))</f>
        <v/>
      </c>
      <c r="M52" s="310"/>
      <c r="N52" s="230"/>
      <c r="O52" s="230"/>
      <c r="P52" s="230"/>
      <c r="Q52" s="230"/>
      <c r="R52" s="213"/>
    </row>
    <row r="53" spans="1:18" s="50" customFormat="1" ht="9.6" customHeight="1">
      <c r="A53" s="305" t="s">
        <v>127</v>
      </c>
      <c r="B53" s="202" t="str">
        <f>IF($D53="","",VLOOKUP($D53,'Girls Si Qual Draw Prep'!$A$7:$P$54,15))</f>
        <v/>
      </c>
      <c r="C53" s="202" t="str">
        <f>IF($D53="","",VLOOKUP($D53,'Girls Si Qual Draw Prep'!$A$7:$P$54,16))</f>
        <v/>
      </c>
      <c r="D53" s="203"/>
      <c r="E53" s="223" t="str">
        <f>UPPER(IF($D53="","",VLOOKUP($D53,'Girls Si Qual Draw Prep'!$A$7:$P$54,2)))</f>
        <v/>
      </c>
      <c r="F53" s="223" t="str">
        <f>IF($D53="","",VLOOKUP($D53,'Girls Si Qual Draw Prep'!$A$7:$P$54,3))</f>
        <v/>
      </c>
      <c r="G53" s="223"/>
      <c r="H53" s="223" t="str">
        <f>IF($D53="","",VLOOKUP($D53,'Girls Si Qual Draw Prep'!$A$7:$P$54,4))</f>
        <v/>
      </c>
      <c r="I53" s="304"/>
      <c r="J53" s="221" t="str">
        <f>UPPER(IF(OR(I54="a",I54="as"),E53,IF(OR(I54="b",I54="bs"),E54,)))</f>
        <v/>
      </c>
      <c r="K53" s="238"/>
      <c r="L53" s="205"/>
      <c r="M53" s="230"/>
      <c r="N53" s="230"/>
      <c r="O53" s="230"/>
      <c r="P53" s="230"/>
      <c r="Q53" s="230"/>
      <c r="R53" s="213"/>
    </row>
    <row r="54" spans="1:18" s="50" customFormat="1" ht="9.6" customHeight="1">
      <c r="A54" s="241" t="s">
        <v>128</v>
      </c>
      <c r="B54" s="202" t="str">
        <f>IF($D54="","",VLOOKUP($D54,'Girls Si Qual Draw Prep'!$A$7:$P$54,15))</f>
        <v/>
      </c>
      <c r="C54" s="202" t="str">
        <f>IF($D54="","",VLOOKUP($D54,'Girls Si Qual Draw Prep'!$A$7:$P$54,16))</f>
        <v/>
      </c>
      <c r="D54" s="203"/>
      <c r="E54" s="204" t="str">
        <f>UPPER(IF($D54="","",VLOOKUP($D54,'Girls Si Qual Draw Prep'!$A$7:$P$54,2)))</f>
        <v/>
      </c>
      <c r="F54" s="204" t="str">
        <f>IF($D54="","",VLOOKUP($D54,'Girls Si Qual Draw Prep'!$A$7:$P$54,3))</f>
        <v/>
      </c>
      <c r="G54" s="204"/>
      <c r="H54" s="204" t="str">
        <f>IF($D54="","",VLOOKUP($D54,'Girls Si Qual Draw Prep'!$A$7:$P$54,4))</f>
        <v/>
      </c>
      <c r="I54" s="306"/>
      <c r="J54" s="205"/>
      <c r="K54" s="230"/>
      <c r="L54" s="230"/>
      <c r="M54" s="311"/>
      <c r="N54" s="230"/>
      <c r="O54" s="230"/>
      <c r="P54" s="230"/>
      <c r="Q54" s="230"/>
      <c r="R54" s="213"/>
    </row>
    <row r="55" spans="1:18" s="50" customFormat="1" ht="9.6" customHeight="1">
      <c r="A55" s="243"/>
      <c r="B55" s="201" t="str">
        <f>IF($D55="","",VLOOKUP($D55,'Girls Si Qual Draw Prep'!$A$7:$P$54,15))</f>
        <v/>
      </c>
      <c r="C55" s="201" t="str">
        <f>IF($D55="","",VLOOKUP($D55,'Girls Si Qual Draw Prep'!$A$7:$P$54,16))</f>
        <v/>
      </c>
      <c r="D55" s="226"/>
      <c r="E55" s="207" t="str">
        <f>UPPER(IF($D55="","",VLOOKUP($D55,'Girls Si Qual Draw Prep'!$A$7:$P$54,2)))</f>
        <v/>
      </c>
      <c r="F55" s="207" t="str">
        <f>IF($D55="","",VLOOKUP($D55,'Girls Si Qual Draw Prep'!$A$7:$P$54,3))</f>
        <v/>
      </c>
      <c r="G55" s="207"/>
      <c r="H55" s="207" t="str">
        <f>IF($D55="","",VLOOKUP($D55,'Girls Si Qual Draw Prep'!$A$7:$P$54,4))</f>
        <v/>
      </c>
      <c r="I55" s="308"/>
      <c r="J55" s="205" t="str">
        <f>UPPER(IF(OR(I56="a",I56="as"),E55,IF(OR(I56="b",I56="bs"),E56,)))</f>
        <v/>
      </c>
      <c r="K55" s="230"/>
      <c r="L55" s="230"/>
      <c r="M55" s="230"/>
      <c r="N55" s="230"/>
      <c r="O55" s="230"/>
      <c r="P55" s="230"/>
      <c r="Q55" s="230"/>
      <c r="R55" s="213"/>
    </row>
    <row r="56" spans="1:18" s="50" customFormat="1" ht="9.6" customHeight="1">
      <c r="A56" s="361"/>
      <c r="B56" s="201" t="str">
        <f>IF($D56="","",VLOOKUP($D56,'Girls Si Qual Draw Prep'!$A$7:$P$54,15))</f>
        <v/>
      </c>
      <c r="C56" s="201" t="str">
        <f>IF($D56="","",VLOOKUP($D56,'Girls Si Qual Draw Prep'!$A$7:$P$54,16))</f>
        <v/>
      </c>
      <c r="D56" s="226"/>
      <c r="E56" s="207" t="str">
        <f>UPPER(IF($D56="","",VLOOKUP($D56,'Girls Si Qual Draw Prep'!$A$7:$P$54,2)))</f>
        <v/>
      </c>
      <c r="F56" s="207" t="str">
        <f>IF($D56="","",VLOOKUP($D56,'Girls Si Qual Draw Prep'!$A$7:$P$54,3))</f>
        <v/>
      </c>
      <c r="G56" s="207"/>
      <c r="H56" s="207" t="str">
        <f>IF($D56="","",VLOOKUP($D56,'Girls Si Qual Draw Prep'!$A$7:$P$54,4))</f>
        <v/>
      </c>
      <c r="I56" s="362"/>
      <c r="J56" s="205"/>
      <c r="K56" s="362"/>
      <c r="L56" s="205" t="str">
        <f>UPPER(IF(OR(K56="a",K56="as"),J55,IF(OR(K56="b",K56="bs"),J57,)))</f>
        <v/>
      </c>
      <c r="M56" s="230"/>
      <c r="N56" s="230"/>
      <c r="O56" s="230"/>
      <c r="P56" s="230"/>
      <c r="Q56" s="230"/>
      <c r="R56" s="213"/>
    </row>
    <row r="57" spans="1:18" s="50" customFormat="1" ht="9.6" customHeight="1">
      <c r="A57" s="242"/>
      <c r="B57" s="201" t="str">
        <f>IF($D57="","",VLOOKUP($D57,'Girls Si Qual Draw Prep'!$A$7:$P$54,15))</f>
        <v/>
      </c>
      <c r="C57" s="201" t="str">
        <f>IF($D57="","",VLOOKUP($D57,'Girls Si Qual Draw Prep'!$A$7:$P$54,16))</f>
        <v/>
      </c>
      <c r="D57" s="226"/>
      <c r="E57" s="207" t="str">
        <f>UPPER(IF($D57="","",VLOOKUP($D57,'Girls Si Qual Draw Prep'!$A$7:$P$54,2)))</f>
        <v/>
      </c>
      <c r="F57" s="207" t="str">
        <f>IF($D57="","",VLOOKUP($D57,'Girls Si Qual Draw Prep'!$A$7:$P$54,3))</f>
        <v/>
      </c>
      <c r="G57" s="207"/>
      <c r="H57" s="207" t="str">
        <f>IF($D57="","",VLOOKUP($D57,'Girls Si Qual Draw Prep'!$A$7:$P$54,4))</f>
        <v/>
      </c>
      <c r="I57" s="308"/>
      <c r="J57" s="205" t="str">
        <f>UPPER(IF(OR(I58="a",I58="as"),E57,IF(OR(I58="b",I58="bs"),E58,)))</f>
        <v/>
      </c>
      <c r="K57" s="308"/>
      <c r="L57" s="205"/>
      <c r="M57" s="230"/>
      <c r="N57" s="230"/>
      <c r="O57" s="230"/>
      <c r="P57" s="230"/>
      <c r="Q57" s="230"/>
      <c r="R57" s="213"/>
    </row>
    <row r="58" spans="1:18" s="50" customFormat="1" ht="9.6" customHeight="1">
      <c r="A58" s="242"/>
      <c r="B58" s="201" t="str">
        <f>IF($D58="","",VLOOKUP($D58,'Girls Si Qual Draw Prep'!$A$7:$P$54,15))</f>
        <v/>
      </c>
      <c r="C58" s="201" t="str">
        <f>IF($D58="","",VLOOKUP($D58,'Girls Si Qual Draw Prep'!$A$7:$P$54,16))</f>
        <v/>
      </c>
      <c r="D58" s="226"/>
      <c r="E58" s="207" t="str">
        <f>UPPER(IF($D58="","",VLOOKUP($D58,'Girls Si Qual Draw Prep'!$A$7:$P$54,2)))</f>
        <v/>
      </c>
      <c r="F58" s="207" t="str">
        <f>IF($D58="","",VLOOKUP($D58,'Girls Si Qual Draw Prep'!$A$7:$P$54,3))</f>
        <v/>
      </c>
      <c r="G58" s="207"/>
      <c r="H58" s="207" t="str">
        <f>IF($D58="","",VLOOKUP($D58,'Girls Si Qual Draw Prep'!$A$7:$P$54,4))</f>
        <v/>
      </c>
      <c r="I58" s="362"/>
      <c r="J58" s="205"/>
      <c r="K58" s="230"/>
      <c r="L58" s="245"/>
      <c r="M58" s="362"/>
      <c r="N58" s="205" t="str">
        <f>UPPER(IF(OR(M58="a",M58="as"),L56,IF(OR(M58="b",M58="bs"),L60,)))</f>
        <v/>
      </c>
      <c r="O58" s="230"/>
      <c r="P58" s="230"/>
      <c r="Q58" s="230"/>
      <c r="R58" s="213"/>
    </row>
    <row r="59" spans="1:18" s="50" customFormat="1" ht="9.6" customHeight="1">
      <c r="A59" s="242"/>
      <c r="B59" s="201" t="str">
        <f>IF($D59="","",VLOOKUP($D59,'Girls Si Qual Draw Prep'!$A$7:$P$54,15))</f>
        <v/>
      </c>
      <c r="C59" s="201" t="str">
        <f>IF($D59="","",VLOOKUP($D59,'Girls Si Qual Draw Prep'!$A$7:$P$54,16))</f>
        <v/>
      </c>
      <c r="D59" s="226"/>
      <c r="E59" s="207" t="str">
        <f>UPPER(IF($D59="","",VLOOKUP($D59,'Girls Si Qual Draw Prep'!$A$7:$P$54,2)))</f>
        <v/>
      </c>
      <c r="F59" s="207" t="str">
        <f>IF($D59="","",VLOOKUP($D59,'Girls Si Qual Draw Prep'!$A$7:$P$54,3))</f>
        <v/>
      </c>
      <c r="G59" s="207"/>
      <c r="H59" s="207" t="str">
        <f>IF($D59="","",VLOOKUP($D59,'Girls Si Qual Draw Prep'!$A$7:$P$54,4))</f>
        <v/>
      </c>
      <c r="I59" s="308"/>
      <c r="J59" s="205" t="str">
        <f>UPPER(IF(OR(I60="a",I60="as"),E59,IF(OR(I60="b",I60="bs"),E60,)))</f>
        <v/>
      </c>
      <c r="K59" s="230"/>
      <c r="L59" s="308"/>
      <c r="M59" s="308"/>
      <c r="N59" s="205"/>
      <c r="O59" s="230"/>
      <c r="P59" s="230"/>
      <c r="Q59" s="230"/>
      <c r="R59" s="213"/>
    </row>
    <row r="60" spans="1:18" s="50" customFormat="1" ht="9.6" customHeight="1">
      <c r="A60" s="242"/>
      <c r="B60" s="201" t="str">
        <f>IF($D60="","",VLOOKUP($D60,'Girls Si Qual Draw Prep'!$A$7:$P$54,15))</f>
        <v/>
      </c>
      <c r="C60" s="201" t="str">
        <f>IF($D60="","",VLOOKUP($D60,'Girls Si Qual Draw Prep'!$A$7:$P$54,16))</f>
        <v/>
      </c>
      <c r="D60" s="226"/>
      <c r="E60" s="207" t="str">
        <f>UPPER(IF($D60="","",VLOOKUP($D60,'Girls Si Qual Draw Prep'!$A$7:$P$54,2)))</f>
        <v/>
      </c>
      <c r="F60" s="207" t="str">
        <f>IF($D60="","",VLOOKUP($D60,'Girls Si Qual Draw Prep'!$A$7:$P$54,3))</f>
        <v/>
      </c>
      <c r="G60" s="207"/>
      <c r="H60" s="207" t="str">
        <f>IF($D60="","",VLOOKUP($D60,'Girls Si Qual Draw Prep'!$A$7:$P$54,4))</f>
        <v/>
      </c>
      <c r="I60" s="362"/>
      <c r="J60" s="205"/>
      <c r="K60" s="362"/>
      <c r="L60" s="205" t="str">
        <f>UPPER(IF(OR(K60="a",K60="as"),J59,IF(OR(K60="b",K60="bs"),J61,)))</f>
        <v/>
      </c>
      <c r="M60" s="311"/>
      <c r="N60" s="230"/>
      <c r="O60" s="230"/>
      <c r="P60" s="230"/>
      <c r="Q60" s="230"/>
      <c r="R60" s="213"/>
    </row>
    <row r="61" spans="1:18" s="50" customFormat="1" ht="9.6" customHeight="1">
      <c r="A61" s="361"/>
      <c r="B61" s="201" t="str">
        <f>IF($D61="","",VLOOKUP($D61,'Girls Si Qual Draw Prep'!$A$7:$P$54,15))</f>
        <v/>
      </c>
      <c r="C61" s="201" t="str">
        <f>IF($D61="","",VLOOKUP($D61,'Girls Si Qual Draw Prep'!$A$7:$P$54,16))</f>
        <v/>
      </c>
      <c r="D61" s="226"/>
      <c r="E61" s="207" t="str">
        <f>UPPER(IF($D61="","",VLOOKUP($D61,'Girls Si Qual Draw Prep'!$A$7:$P$54,2)))</f>
        <v/>
      </c>
      <c r="F61" s="207" t="str">
        <f>IF($D61="","",VLOOKUP($D61,'Girls Si Qual Draw Prep'!$A$7:$P$54,3))</f>
        <v/>
      </c>
      <c r="G61" s="207"/>
      <c r="H61" s="207" t="str">
        <f>IF($D61="","",VLOOKUP($D61,'Girls Si Qual Draw Prep'!$A$7:$P$54,4))</f>
        <v/>
      </c>
      <c r="I61" s="308"/>
      <c r="J61" s="205" t="str">
        <f>UPPER(IF(OR(I62="a",I62="as"),E61,IF(OR(I62="b",I62="bs"),E62,)))</f>
        <v/>
      </c>
      <c r="K61" s="230"/>
      <c r="L61" s="205"/>
      <c r="M61" s="230"/>
      <c r="N61" s="230"/>
      <c r="O61" s="230"/>
      <c r="P61" s="230"/>
      <c r="Q61" s="230"/>
      <c r="R61" s="213"/>
    </row>
    <row r="62" spans="1:18" s="50" customFormat="1" ht="9.6" customHeight="1">
      <c r="A62" s="321"/>
      <c r="B62" s="201" t="str">
        <f>IF($D62="","",VLOOKUP($D62,'Girls Si Qual Draw Prep'!$A$7:$P$54,15))</f>
        <v/>
      </c>
      <c r="C62" s="201" t="str">
        <f>IF($D62="","",VLOOKUP($D62,'Girls Si Qual Draw Prep'!$A$7:$P$54,16))</f>
        <v/>
      </c>
      <c r="D62" s="226"/>
      <c r="E62" s="207" t="str">
        <f>UPPER(IF($D62="","",VLOOKUP($D62,'Girls Si Qual Draw Prep'!$A$7:$P$54,2)))</f>
        <v/>
      </c>
      <c r="F62" s="207" t="str">
        <f>IF($D62="","",VLOOKUP($D62,'Girls Si Qual Draw Prep'!$A$7:$P$54,3))</f>
        <v/>
      </c>
      <c r="G62" s="207"/>
      <c r="H62" s="207" t="str">
        <f>IF($D62="","",VLOOKUP($D62,'Girls Si Qual Draw Prep'!$A$7:$P$54,4))</f>
        <v/>
      </c>
      <c r="I62" s="362"/>
      <c r="J62" s="205"/>
      <c r="K62" s="230"/>
      <c r="L62" s="230"/>
      <c r="M62" s="311"/>
      <c r="N62" s="230"/>
      <c r="O62" s="230"/>
      <c r="P62" s="230"/>
      <c r="Q62" s="230"/>
      <c r="R62" s="213"/>
    </row>
    <row r="63" spans="1:18" s="50" customFormat="1" ht="9.6" customHeight="1">
      <c r="A63" s="243"/>
      <c r="B63" s="201" t="str">
        <f>IF($D63="","",VLOOKUP($D63,'Girls Si Qual Draw Prep'!$A$7:$P$54,15))</f>
        <v/>
      </c>
      <c r="C63" s="201" t="str">
        <f>IF($D63="","",VLOOKUP($D63,'Girls Si Qual Draw Prep'!$A$7:$P$54,16))</f>
        <v/>
      </c>
      <c r="D63" s="226"/>
      <c r="E63" s="207" t="str">
        <f>UPPER(IF($D63="","",VLOOKUP($D63,'Girls Si Qual Draw Prep'!$A$7:$P$54,2)))</f>
        <v/>
      </c>
      <c r="F63" s="207" t="str">
        <f>IF($D63="","",VLOOKUP($D63,'Girls Si Qual Draw Prep'!$A$7:$P$54,3))</f>
        <v/>
      </c>
      <c r="G63" s="207"/>
      <c r="H63" s="207" t="str">
        <f>IF($D63="","",VLOOKUP($D63,'Girls Si Qual Draw Prep'!$A$7:$P$54,4))</f>
        <v/>
      </c>
      <c r="I63" s="308"/>
      <c r="J63" s="205" t="str">
        <f>UPPER(IF(OR(I64="a",I64="as"),E63,IF(OR(I64="b",I64="bs"),E64,)))</f>
        <v/>
      </c>
      <c r="K63" s="230"/>
      <c r="L63" s="230"/>
      <c r="M63" s="230"/>
      <c r="N63" s="230"/>
      <c r="O63" s="230"/>
      <c r="P63" s="230"/>
      <c r="Q63" s="230"/>
      <c r="R63" s="213"/>
    </row>
    <row r="64" spans="1:18" s="50" customFormat="1" ht="9.6" customHeight="1">
      <c r="A64" s="361"/>
      <c r="B64" s="201" t="str">
        <f>IF($D64="","",VLOOKUP($D64,'Girls Si Qual Draw Prep'!$A$7:$P$54,15))</f>
        <v/>
      </c>
      <c r="C64" s="201" t="str">
        <f>IF($D64="","",VLOOKUP($D64,'Girls Si Qual Draw Prep'!$A$7:$P$54,16))</f>
        <v/>
      </c>
      <c r="D64" s="226"/>
      <c r="E64" s="207" t="str">
        <f>UPPER(IF($D64="","",VLOOKUP($D64,'Girls Si Qual Draw Prep'!$A$7:$P$54,2)))</f>
        <v/>
      </c>
      <c r="F64" s="207" t="str">
        <f>IF($D64="","",VLOOKUP($D64,'Girls Si Qual Draw Prep'!$A$7:$P$54,3))</f>
        <v/>
      </c>
      <c r="G64" s="207"/>
      <c r="H64" s="207" t="str">
        <f>IF($D64="","",VLOOKUP($D64,'Girls Si Qual Draw Prep'!$A$7:$P$54,4))</f>
        <v/>
      </c>
      <c r="I64" s="362"/>
      <c r="J64" s="205"/>
      <c r="K64" s="362"/>
      <c r="L64" s="205" t="str">
        <f>UPPER(IF(OR(K64="a",K64="as"),J63,IF(OR(K64="b",K64="bs"),J65,)))</f>
        <v/>
      </c>
      <c r="M64" s="230"/>
      <c r="N64" s="230"/>
      <c r="O64" s="230"/>
      <c r="P64" s="230"/>
      <c r="Q64" s="230"/>
      <c r="R64" s="213"/>
    </row>
    <row r="65" spans="1:18" s="50" customFormat="1" ht="9.6" customHeight="1">
      <c r="A65" s="242"/>
      <c r="B65" s="201" t="str">
        <f>IF($D65="","",VLOOKUP($D65,'Girls Si Qual Draw Prep'!$A$7:$P$54,15))</f>
        <v/>
      </c>
      <c r="C65" s="201" t="str">
        <f>IF($D65="","",VLOOKUP($D65,'Girls Si Qual Draw Prep'!$A$7:$P$54,16))</f>
        <v/>
      </c>
      <c r="D65" s="226"/>
      <c r="E65" s="207" t="str">
        <f>UPPER(IF($D65="","",VLOOKUP($D65,'Girls Si Qual Draw Prep'!$A$7:$P$54,2)))</f>
        <v/>
      </c>
      <c r="F65" s="207" t="str">
        <f>IF($D65="","",VLOOKUP($D65,'Girls Si Qual Draw Prep'!$A$7:$P$54,3))</f>
        <v/>
      </c>
      <c r="G65" s="207"/>
      <c r="H65" s="207" t="str">
        <f>IF($D65="","",VLOOKUP($D65,'Girls Si Qual Draw Prep'!$A$7:$P$54,4))</f>
        <v/>
      </c>
      <c r="I65" s="308"/>
      <c r="J65" s="205" t="str">
        <f>UPPER(IF(OR(I66="a",I66="as"),E65,IF(OR(I66="b",I66="bs"),E66,)))</f>
        <v/>
      </c>
      <c r="K65" s="308"/>
      <c r="L65" s="205"/>
      <c r="M65" s="230"/>
      <c r="N65" s="230"/>
      <c r="O65" s="230"/>
      <c r="P65" s="230"/>
      <c r="Q65" s="230"/>
      <c r="R65" s="213"/>
    </row>
    <row r="66" spans="1:18" s="50" customFormat="1" ht="9.6" customHeight="1">
      <c r="A66" s="242"/>
      <c r="B66" s="201" t="str">
        <f>IF($D66="","",VLOOKUP($D66,'Girls Si Qual Draw Prep'!$A$7:$P$54,15))</f>
        <v/>
      </c>
      <c r="C66" s="201" t="str">
        <f>IF($D66="","",VLOOKUP($D66,'Girls Si Qual Draw Prep'!$A$7:$P$54,16))</f>
        <v/>
      </c>
      <c r="D66" s="226"/>
      <c r="E66" s="207" t="str">
        <f>UPPER(IF($D66="","",VLOOKUP($D66,'Girls Si Qual Draw Prep'!$A$7:$P$54,2)))</f>
        <v/>
      </c>
      <c r="F66" s="207" t="str">
        <f>IF($D66="","",VLOOKUP($D66,'Girls Si Qual Draw Prep'!$A$7:$P$54,3))</f>
        <v/>
      </c>
      <c r="G66" s="207"/>
      <c r="H66" s="207" t="str">
        <f>IF($D66="","",VLOOKUP($D66,'Girls Si Qual Draw Prep'!$A$7:$P$54,4))</f>
        <v/>
      </c>
      <c r="I66" s="362"/>
      <c r="J66" s="205"/>
      <c r="K66" s="230"/>
      <c r="L66" s="245"/>
      <c r="M66" s="362"/>
      <c r="N66" s="205" t="str">
        <f>UPPER(IF(OR(M66="a",M66="as"),L64,IF(OR(M66="b",M66="bs"),L68,)))</f>
        <v/>
      </c>
      <c r="O66" s="230"/>
      <c r="P66" s="230"/>
      <c r="Q66" s="230"/>
      <c r="R66" s="213"/>
    </row>
    <row r="67" spans="1:18" s="50" customFormat="1" ht="9.6" customHeight="1">
      <c r="A67" s="242"/>
      <c r="B67" s="201" t="str">
        <f>IF($D67="","",VLOOKUP($D67,'Girls Si Qual Draw Prep'!$A$7:$P$54,15))</f>
        <v/>
      </c>
      <c r="C67" s="201" t="str">
        <f>IF($D67="","",VLOOKUP($D67,'Girls Si Qual Draw Prep'!$A$7:$P$54,16))</f>
        <v/>
      </c>
      <c r="D67" s="226"/>
      <c r="E67" s="207" t="str">
        <f>UPPER(IF($D67="","",VLOOKUP($D67,'Girls Si Qual Draw Prep'!$A$7:$P$54,2)))</f>
        <v/>
      </c>
      <c r="F67" s="207" t="str">
        <f>IF($D67="","",VLOOKUP($D67,'Girls Si Qual Draw Prep'!$A$7:$P$54,3))</f>
        <v/>
      </c>
      <c r="G67" s="207"/>
      <c r="H67" s="207" t="str">
        <f>IF($D67="","",VLOOKUP($D67,'Girls Si Qual Draw Prep'!$A$7:$P$54,4))</f>
        <v/>
      </c>
      <c r="I67" s="308"/>
      <c r="J67" s="205" t="str">
        <f>UPPER(IF(OR(I68="a",I68="as"),E67,IF(OR(I68="b",I68="bs"),E68,)))</f>
        <v/>
      </c>
      <c r="K67" s="230"/>
      <c r="L67" s="308"/>
      <c r="M67" s="308"/>
      <c r="N67" s="205"/>
      <c r="O67" s="230"/>
      <c r="P67" s="230"/>
      <c r="Q67" s="230"/>
      <c r="R67" s="213"/>
    </row>
    <row r="68" spans="1:18" s="50" customFormat="1" ht="9.6" customHeight="1">
      <c r="A68" s="242"/>
      <c r="B68" s="201" t="str">
        <f>IF($D68="","",VLOOKUP($D68,'Girls Si Qual Draw Prep'!$A$7:$P$54,15))</f>
        <v/>
      </c>
      <c r="C68" s="201" t="str">
        <f>IF($D68="","",VLOOKUP($D68,'Girls Si Qual Draw Prep'!$A$7:$P$54,16))</f>
        <v/>
      </c>
      <c r="D68" s="226"/>
      <c r="E68" s="207" t="str">
        <f>UPPER(IF($D68="","",VLOOKUP($D68,'Girls Si Qual Draw Prep'!$A$7:$P$54,2)))</f>
        <v/>
      </c>
      <c r="F68" s="207" t="str">
        <f>IF($D68="","",VLOOKUP($D68,'Girls Si Qual Draw Prep'!$A$7:$P$54,3))</f>
        <v/>
      </c>
      <c r="G68" s="207"/>
      <c r="H68" s="207" t="str">
        <f>IF($D68="","",VLOOKUP($D68,'Girls Si Qual Draw Prep'!$A$7:$P$54,4))</f>
        <v/>
      </c>
      <c r="I68" s="362"/>
      <c r="J68" s="205"/>
      <c r="K68" s="362"/>
      <c r="L68" s="205" t="str">
        <f>UPPER(IF(OR(K68="a",K68="as"),J67,IF(OR(K68="b",K68="bs"),J69,)))</f>
        <v/>
      </c>
      <c r="M68" s="311"/>
      <c r="N68" s="230"/>
      <c r="O68" s="230"/>
      <c r="P68" s="230"/>
      <c r="Q68" s="230"/>
      <c r="R68" s="213"/>
    </row>
    <row r="69" spans="1:18" s="50" customFormat="1" ht="9.6" customHeight="1">
      <c r="A69" s="361"/>
      <c r="B69" s="201" t="str">
        <f>IF($D69="","",VLOOKUP($D69,'Girls Si Qual Draw Prep'!$A$7:$P$54,15))</f>
        <v/>
      </c>
      <c r="C69" s="201" t="str">
        <f>IF($D69="","",VLOOKUP($D69,'Girls Si Qual Draw Prep'!$A$7:$P$54,16))</f>
        <v/>
      </c>
      <c r="D69" s="226"/>
      <c r="E69" s="207" t="str">
        <f>UPPER(IF($D69="","",VLOOKUP($D69,'Girls Si Qual Draw Prep'!$A$7:$P$54,2)))</f>
        <v/>
      </c>
      <c r="F69" s="207" t="str">
        <f>IF($D69="","",VLOOKUP($D69,'Girls Si Qual Draw Prep'!$A$7:$P$54,3))</f>
        <v/>
      </c>
      <c r="G69" s="207"/>
      <c r="H69" s="207" t="str">
        <f>IF($D69="","",VLOOKUP($D69,'Girls Si Qual Draw Prep'!$A$7:$P$54,4))</f>
        <v/>
      </c>
      <c r="I69" s="308"/>
      <c r="J69" s="205" t="str">
        <f>UPPER(IF(OR(I70="a",I70="as"),E69,IF(OR(I70="b",I70="bs"),E70,)))</f>
        <v/>
      </c>
      <c r="K69" s="230"/>
      <c r="L69" s="205"/>
      <c r="M69" s="230"/>
      <c r="N69" s="230"/>
      <c r="O69" s="230"/>
      <c r="P69" s="230"/>
      <c r="Q69" s="230"/>
      <c r="R69" s="213"/>
    </row>
    <row r="70" spans="1:18" s="50" customFormat="1" ht="9.6" customHeight="1">
      <c r="A70" s="321"/>
      <c r="B70" s="201" t="str">
        <f>IF($D70="","",VLOOKUP($D70,'Girls Si Qual Draw Prep'!$A$7:$P$54,15))</f>
        <v/>
      </c>
      <c r="C70" s="201" t="str">
        <f>IF($D70="","",VLOOKUP($D70,'Girls Si Qual Draw Prep'!$A$7:$P$54,16))</f>
        <v/>
      </c>
      <c r="D70" s="226"/>
      <c r="E70" s="207" t="str">
        <f>UPPER(IF($D70="","",VLOOKUP($D70,'Girls Si Qual Draw Prep'!$A$7:$P$54,2)))</f>
        <v/>
      </c>
      <c r="F70" s="207" t="str">
        <f>IF($D70="","",VLOOKUP($D70,'Girls Si Qual Draw Prep'!$A$7:$P$54,3))</f>
        <v/>
      </c>
      <c r="G70" s="207"/>
      <c r="H70" s="207" t="str">
        <f>IF($D70="","",VLOOKUP($D70,'Girls Si Qual Draw Prep'!$A$7:$P$54,4))</f>
        <v/>
      </c>
      <c r="I70" s="362"/>
      <c r="J70" s="205"/>
      <c r="K70" s="230"/>
      <c r="L70" s="230"/>
      <c r="M70" s="311"/>
      <c r="N70" s="230"/>
      <c r="O70" s="230"/>
      <c r="P70" s="230"/>
      <c r="Q70" s="230"/>
      <c r="R70" s="213"/>
    </row>
    <row r="71" spans="1:18" s="50" customFormat="1" ht="6" customHeight="1">
      <c r="A71" s="321"/>
      <c r="B71" s="322"/>
      <c r="C71" s="322"/>
      <c r="D71" s="323"/>
      <c r="E71" s="324"/>
      <c r="F71" s="324"/>
      <c r="G71" s="325"/>
      <c r="H71" s="324"/>
      <c r="I71" s="326"/>
      <c r="J71" s="230"/>
      <c r="K71" s="230"/>
      <c r="L71" s="230"/>
      <c r="M71" s="311"/>
      <c r="N71" s="230"/>
      <c r="O71" s="230"/>
      <c r="P71" s="230"/>
      <c r="Q71" s="230"/>
      <c r="R71" s="213"/>
    </row>
    <row r="72" spans="1:18" s="19" customFormat="1" ht="10.5" customHeight="1">
      <c r="A72" s="254" t="s">
        <v>61</v>
      </c>
      <c r="B72" s="255"/>
      <c r="C72" s="256"/>
      <c r="D72" s="327" t="s">
        <v>62</v>
      </c>
      <c r="E72" s="328" t="s">
        <v>63</v>
      </c>
      <c r="F72" s="327" t="s">
        <v>62</v>
      </c>
      <c r="G72" s="259" t="s">
        <v>63</v>
      </c>
      <c r="H72" s="329"/>
      <c r="I72" s="327" t="s">
        <v>62</v>
      </c>
      <c r="J72" s="258" t="s">
        <v>64</v>
      </c>
      <c r="K72" s="261"/>
      <c r="L72" s="258" t="s">
        <v>65</v>
      </c>
      <c r="M72" s="262"/>
      <c r="N72" s="263" t="s">
        <v>66</v>
      </c>
      <c r="O72" s="263"/>
      <c r="P72" s="264"/>
      <c r="Q72" s="265"/>
    </row>
    <row r="73" spans="1:18" s="19" customFormat="1" ht="9" customHeight="1">
      <c r="A73" s="267" t="s">
        <v>67</v>
      </c>
      <c r="B73" s="266"/>
      <c r="C73" s="268"/>
      <c r="D73" s="269">
        <v>1</v>
      </c>
      <c r="E73" s="330">
        <f>IF(D73&gt;$Q$80,,UPPER(VLOOKUP(D73,'Girls Si Qual Draw Prep'!$A$7:$R$134,2)))</f>
        <v>0</v>
      </c>
      <c r="F73" s="269">
        <v>9</v>
      </c>
      <c r="G73" s="80">
        <f>IF(F73&gt;$Q$80,,UPPER(VLOOKUP(F73,'Girls Si Qual Draw Prep'!$A$7:$R$134,2)))</f>
        <v>0</v>
      </c>
      <c r="H73" s="79"/>
      <c r="I73" s="271" t="s">
        <v>68</v>
      </c>
      <c r="J73" s="266"/>
      <c r="K73" s="272"/>
      <c r="L73" s="266"/>
      <c r="M73" s="273"/>
      <c r="N73" s="275" t="s">
        <v>69</v>
      </c>
      <c r="O73" s="276"/>
      <c r="P73" s="276"/>
      <c r="Q73" s="277"/>
    </row>
    <row r="74" spans="1:18" s="19" customFormat="1" ht="9" customHeight="1">
      <c r="A74" s="267" t="s">
        <v>70</v>
      </c>
      <c r="B74" s="266"/>
      <c r="C74" s="268"/>
      <c r="D74" s="269">
        <v>2</v>
      </c>
      <c r="E74" s="330">
        <f>IF(D74&gt;$Q$80,,UPPER(VLOOKUP(D74,'Girls Si Qual Draw Prep'!$A$7:$R$134,2)))</f>
        <v>0</v>
      </c>
      <c r="F74" s="269">
        <v>10</v>
      </c>
      <c r="G74" s="80">
        <f>IF(F74&gt;$Q$80,,UPPER(VLOOKUP(F74,'Girls Si Qual Draw Prep'!$A$7:$R$134,2)))</f>
        <v>0</v>
      </c>
      <c r="H74" s="79"/>
      <c r="I74" s="271" t="s">
        <v>71</v>
      </c>
      <c r="J74" s="266"/>
      <c r="K74" s="272"/>
      <c r="L74" s="266"/>
      <c r="M74" s="273"/>
      <c r="N74" s="278"/>
      <c r="O74" s="279"/>
      <c r="P74" s="280"/>
      <c r="Q74" s="281"/>
    </row>
    <row r="75" spans="1:18" s="19" customFormat="1" ht="9" customHeight="1">
      <c r="A75" s="282" t="s">
        <v>72</v>
      </c>
      <c r="B75" s="280"/>
      <c r="C75" s="283"/>
      <c r="D75" s="269">
        <v>3</v>
      </c>
      <c r="E75" s="330">
        <f>IF(D75&gt;$Q$80,,UPPER(VLOOKUP(D75,'Girls Si Qual Draw Prep'!$A$7:$R$134,2)))</f>
        <v>0</v>
      </c>
      <c r="F75" s="269">
        <v>11</v>
      </c>
      <c r="G75" s="80">
        <f>IF(F75&gt;$Q$80,,UPPER(VLOOKUP(F75,'Girls Si Qual Draw Prep'!$A$7:$R$134,2)))</f>
        <v>0</v>
      </c>
      <c r="H75" s="79"/>
      <c r="I75" s="271" t="s">
        <v>73</v>
      </c>
      <c r="J75" s="266"/>
      <c r="K75" s="272"/>
      <c r="L75" s="266"/>
      <c r="M75" s="273"/>
      <c r="N75" s="275" t="s">
        <v>74</v>
      </c>
      <c r="O75" s="276"/>
      <c r="P75" s="276"/>
      <c r="Q75" s="277"/>
    </row>
    <row r="76" spans="1:18" s="19" customFormat="1" ht="9" customHeight="1">
      <c r="A76" s="284"/>
      <c r="B76" s="188"/>
      <c r="C76" s="285"/>
      <c r="D76" s="269">
        <v>4</v>
      </c>
      <c r="E76" s="330">
        <f>IF(D76&gt;$Q$80,,UPPER(VLOOKUP(D76,'Girls Si Qual Draw Prep'!$A$7:$R$134,2)))</f>
        <v>0</v>
      </c>
      <c r="F76" s="269">
        <v>12</v>
      </c>
      <c r="G76" s="80">
        <f>IF(F76&gt;$Q$80,,UPPER(VLOOKUP(F76,'Girls Si Qual Draw Prep'!$A$7:$R$134,2)))</f>
        <v>0</v>
      </c>
      <c r="H76" s="79"/>
      <c r="I76" s="271" t="s">
        <v>75</v>
      </c>
      <c r="J76" s="266"/>
      <c r="K76" s="272"/>
      <c r="L76" s="266"/>
      <c r="M76" s="273"/>
      <c r="N76" s="266"/>
      <c r="O76" s="272"/>
      <c r="P76" s="266"/>
      <c r="Q76" s="273"/>
    </row>
    <row r="77" spans="1:18" s="19" customFormat="1" ht="9" customHeight="1">
      <c r="A77" s="286" t="s">
        <v>76</v>
      </c>
      <c r="B77" s="287"/>
      <c r="C77" s="288"/>
      <c r="D77" s="269">
        <v>5</v>
      </c>
      <c r="E77" s="330">
        <f>IF(D77&gt;$Q$80,,UPPER(VLOOKUP(D77,'Girls Si Qual Draw Prep'!$A$7:$R$134,2)))</f>
        <v>0</v>
      </c>
      <c r="F77" s="269"/>
      <c r="G77" s="80"/>
      <c r="H77" s="79"/>
      <c r="I77" s="271" t="s">
        <v>77</v>
      </c>
      <c r="J77" s="266"/>
      <c r="K77" s="272"/>
      <c r="L77" s="266"/>
      <c r="M77" s="273"/>
      <c r="N77" s="280"/>
      <c r="O77" s="279"/>
      <c r="P77" s="280"/>
      <c r="Q77" s="281"/>
    </row>
    <row r="78" spans="1:18" s="19" customFormat="1" ht="9" customHeight="1">
      <c r="A78" s="267" t="s">
        <v>67</v>
      </c>
      <c r="B78" s="266"/>
      <c r="C78" s="268"/>
      <c r="D78" s="269">
        <v>6</v>
      </c>
      <c r="E78" s="330">
        <f>IF(D78&gt;$Q$80,,UPPER(VLOOKUP(D78,'Girls Si Qual Draw Prep'!$A$7:$R$134,2)))</f>
        <v>0</v>
      </c>
      <c r="F78" s="269"/>
      <c r="G78" s="80"/>
      <c r="H78" s="79"/>
      <c r="I78" s="271" t="s">
        <v>78</v>
      </c>
      <c r="J78" s="266"/>
      <c r="K78" s="272"/>
      <c r="L78" s="266"/>
      <c r="M78" s="273"/>
      <c r="N78" s="275" t="s">
        <v>24</v>
      </c>
      <c r="O78" s="276"/>
      <c r="P78" s="276"/>
      <c r="Q78" s="277"/>
    </row>
    <row r="79" spans="1:18" s="19" customFormat="1" ht="9" customHeight="1">
      <c r="A79" s="267" t="s">
        <v>79</v>
      </c>
      <c r="B79" s="266"/>
      <c r="C79" s="289"/>
      <c r="D79" s="269">
        <v>7</v>
      </c>
      <c r="E79" s="330">
        <f>IF(D79&gt;$Q$80,,UPPER(VLOOKUP(D79,'Girls Si Qual Draw Prep'!$A$7:$R$134,2)))</f>
        <v>0</v>
      </c>
      <c r="F79" s="269"/>
      <c r="G79" s="80"/>
      <c r="H79" s="79"/>
      <c r="I79" s="271" t="s">
        <v>80</v>
      </c>
      <c r="J79" s="266"/>
      <c r="K79" s="272"/>
      <c r="L79" s="266"/>
      <c r="M79" s="273"/>
      <c r="N79" s="266"/>
      <c r="O79" s="272"/>
      <c r="P79" s="266"/>
      <c r="Q79" s="273"/>
    </row>
    <row r="80" spans="1:18" s="19" customFormat="1" ht="9" customHeight="1">
      <c r="A80" s="282" t="s">
        <v>81</v>
      </c>
      <c r="B80" s="280"/>
      <c r="C80" s="290"/>
      <c r="D80" s="291">
        <v>8</v>
      </c>
      <c r="E80" s="331">
        <f>IF(D80&gt;$Q$80,,UPPER(VLOOKUP(D80,'Girls Si Qual Draw Prep'!$A$7:$R$134,2)))</f>
        <v>0</v>
      </c>
      <c r="F80" s="291"/>
      <c r="G80" s="292"/>
      <c r="H80" s="294"/>
      <c r="I80" s="295" t="s">
        <v>82</v>
      </c>
      <c r="J80" s="280"/>
      <c r="K80" s="279"/>
      <c r="L80" s="280"/>
      <c r="M80" s="281"/>
      <c r="N80" s="280">
        <f>Q4</f>
        <v>0</v>
      </c>
      <c r="O80" s="279"/>
      <c r="P80" s="280"/>
      <c r="Q80" s="296">
        <f>MIN(12,'Girls Si Qual Draw Prep'!R5)</f>
        <v>0</v>
      </c>
    </row>
    <row r="81" ht="15.75" customHeight="1"/>
    <row r="82" ht="9" customHeight="1"/>
  </sheetData>
  <mergeCells count="1">
    <mergeCell ref="A4:C4"/>
  </mergeCells>
  <phoneticPr fontId="78" type="noConversion"/>
  <conditionalFormatting sqref="G7:G70">
    <cfRule type="expression" dxfId="150" priority="1" stopIfTrue="1">
      <formula>AND($D7&lt;9,$C7&gt;0)</formula>
    </cfRule>
  </conditionalFormatting>
  <conditionalFormatting sqref="F55:F70 H55:H70">
    <cfRule type="expression" dxfId="149" priority="2" stopIfTrue="1">
      <formula>AND($D55&lt;17,$C55&gt;0)</formula>
    </cfRule>
  </conditionalFormatting>
  <conditionalFormatting sqref="L18 L42 L26 L10 L50 L34">
    <cfRule type="expression" dxfId="148" priority="3" stopIfTrue="1">
      <formula>AND($N$1="CU",L10="Umpire")</formula>
    </cfRule>
    <cfRule type="expression" dxfId="147" priority="4" stopIfTrue="1">
      <formula>AND($N$1="CU",L10&lt;&gt;"Umpire",M10&lt;&gt;"")</formula>
    </cfRule>
    <cfRule type="expression" dxfId="146" priority="5" stopIfTrue="1">
      <formula>AND($N$1="CU",L10&lt;&gt;"Umpire")</formula>
    </cfRule>
  </conditionalFormatting>
  <conditionalFormatting sqref="E55:E70">
    <cfRule type="cellIs" dxfId="145" priority="6" stopIfTrue="1" operator="equal">
      <formula>"Bye"</formula>
    </cfRule>
    <cfRule type="expression" dxfId="144" priority="7" stopIfTrue="1">
      <formula>AND($D55&lt;17,$C55&gt;0)</formula>
    </cfRule>
  </conditionalFormatting>
  <conditionalFormatting sqref="L8 L12 L16 L20 L24 L28 L32 L36 L40 L44 L48 L52 L56 L60 L64 L68 N10 N18 N26 N34 N42 N50 N58 N66">
    <cfRule type="expression" dxfId="143" priority="8" stopIfTrue="1">
      <formula>K8="as"</formula>
    </cfRule>
    <cfRule type="expression" dxfId="142" priority="9" stopIfTrue="1">
      <formula>K8="bs"</formula>
    </cfRule>
  </conditionalFormatting>
  <conditionalFormatting sqref="J7 J9 J11 J13 J15 J17 J19 J21 J23 J25 J27 J29 J31 J33 J35 J37 J39 J41 J43 J45 J47 J49 J51 J53 J55 J57 J59 J61 J63 J65 J67 J69">
    <cfRule type="expression" dxfId="141" priority="10" stopIfTrue="1">
      <formula>I8="as"</formula>
    </cfRule>
    <cfRule type="expression" dxfId="140" priority="11" stopIfTrue="1">
      <formula>I8="bs"</formula>
    </cfRule>
  </conditionalFormatting>
  <conditionalFormatting sqref="B7:B70">
    <cfRule type="cellIs" dxfId="139" priority="12" stopIfTrue="1" operator="equal">
      <formula>"QA"</formula>
    </cfRule>
    <cfRule type="cellIs" dxfId="138" priority="13" stopIfTrue="1" operator="equal">
      <formula>"DA"</formula>
    </cfRule>
  </conditionalFormatting>
  <conditionalFormatting sqref="I8 I10 I12 I14 I16 I18 I20 I22 I24 I26 I28 I30 I32 I34 I36 I38 I40 I42 I44 I46 I48 I50 I52 I54 Q80 K24 K20 M50 M42 M34 M26 M18 M10 K8 K12 K16 K52 K48 K44 K40 K36 K32 K28">
    <cfRule type="expression" dxfId="137" priority="14" stopIfTrue="1">
      <formula>$N$1="CU"</formula>
    </cfRule>
  </conditionalFormatting>
  <conditionalFormatting sqref="D7:D54">
    <cfRule type="expression" dxfId="136" priority="15" stopIfTrue="1">
      <formula>$D7&lt;13</formula>
    </cfRule>
  </conditionalFormatting>
  <dataValidations count="2">
    <dataValidation type="list" allowBlank="1" showInputMessage="1" sqref="L10 L18 L26 L34 L42 L50">
      <formula1>$T$7:$T$16</formula1>
    </dataValidation>
    <dataValidation allowBlank="1" showInputMessage="1" sqref="L58 L66"/>
  </dataValidations>
  <printOptions horizontalCentered="1"/>
  <pageMargins left="0.35" right="0.35" top="0.35" bottom="0.35" header="0" footer="0"/>
  <pageSetup paperSize="9" orientation="portrait" horizontalDpi="360" verticalDpi="200"/>
  <headerFooter alignWithMargins="0"/>
  <rowBreaks count="1" manualBreakCount="1">
    <brk id="80" max="65535" man="1"/>
  </rowBreaks>
  <drawing r:id="rId1"/>
  <legacyDrawing r:id="rId2"/>
</worksheet>
</file>

<file path=xl/worksheets/sheet30.xml><?xml version="1.0" encoding="utf-8"?>
<worksheet xmlns="http://schemas.openxmlformats.org/spreadsheetml/2006/main" xmlns:r="http://schemas.openxmlformats.org/officeDocument/2006/relationships">
  <sheetPr codeName="Sheet154">
    <pageSetUpPr fitToPage="1"/>
  </sheetPr>
  <dimension ref="A1:T82"/>
  <sheetViews>
    <sheetView showGridLines="0" showZeros="0" workbookViewId="0">
      <selection activeCell="A4" sqref="A4:C4"/>
    </sheetView>
  </sheetViews>
  <sheetFormatPr defaultRowHeight="12.75"/>
  <cols>
    <col min="1" max="2" width="3.28515625" customWidth="1"/>
    <col min="3" max="3" width="4.7109375" customWidth="1"/>
    <col min="4" max="4" width="4.28515625" customWidth="1"/>
    <col min="5" max="5" width="12.7109375" customWidth="1"/>
    <col min="6" max="6" width="2.7109375" customWidth="1"/>
    <col min="7" max="7" width="7.7109375" customWidth="1"/>
    <col min="8" max="8" width="5.85546875" customWidth="1"/>
    <col min="9" max="9" width="1.7109375" style="172" customWidth="1"/>
    <col min="10" max="10" width="10.7109375" customWidth="1"/>
    <col min="11" max="11" width="1.7109375" style="172" customWidth="1"/>
    <col min="12" max="12" width="10.7109375" customWidth="1"/>
    <col min="13" max="13" width="1.7109375" style="173" customWidth="1"/>
    <col min="14" max="14" width="10.7109375" customWidth="1"/>
    <col min="15" max="15" width="1.7109375" style="172" customWidth="1"/>
    <col min="16" max="16" width="10.7109375" customWidth="1"/>
    <col min="17" max="17" width="1.7109375" style="173" customWidth="1"/>
    <col min="18" max="18" width="0" hidden="1" customWidth="1"/>
    <col min="19" max="19" width="8.28515625" customWidth="1"/>
    <col min="20" max="20" width="11.42578125" hidden="1" customWidth="1"/>
  </cols>
  <sheetData>
    <row r="1" spans="1:20" s="174" customFormat="1" ht="21.75" customHeight="1">
      <c r="A1" s="82">
        <f>'Week SetUp'!$A$6</f>
        <v>0</v>
      </c>
      <c r="B1" s="82"/>
      <c r="C1" s="177"/>
      <c r="D1" s="177"/>
      <c r="E1" s="177"/>
      <c r="F1" s="177"/>
      <c r="G1" s="177"/>
      <c r="H1" s="177"/>
      <c r="I1" s="178"/>
      <c r="J1" s="146" t="s">
        <v>231</v>
      </c>
      <c r="K1" s="146"/>
      <c r="L1" s="83"/>
      <c r="M1" s="178"/>
      <c r="N1" s="178" t="s">
        <v>378</v>
      </c>
      <c r="O1" s="178"/>
      <c r="P1" s="177"/>
      <c r="Q1" s="178"/>
    </row>
    <row r="2" spans="1:20" s="103" customFormat="1">
      <c r="A2" s="85" t="str">
        <f>'Week SetUp'!$A$8</f>
        <v>ITF Junior Circuit</v>
      </c>
      <c r="B2" s="85"/>
      <c r="C2" s="85"/>
      <c r="D2" s="85"/>
      <c r="E2" s="85"/>
      <c r="F2" s="179"/>
      <c r="G2" s="108"/>
      <c r="H2" s="108"/>
      <c r="I2" s="180"/>
      <c r="J2" s="146" t="s">
        <v>245</v>
      </c>
      <c r="K2" s="146"/>
      <c r="L2" s="146"/>
      <c r="M2" s="180"/>
      <c r="N2" s="108"/>
      <c r="O2" s="180"/>
      <c r="P2" s="108"/>
      <c r="Q2" s="180"/>
    </row>
    <row r="3" spans="1:20" s="20" customFormat="1" ht="9">
      <c r="A3" s="63" t="s">
        <v>12</v>
      </c>
      <c r="B3" s="63"/>
      <c r="C3" s="63"/>
      <c r="D3" s="63"/>
      <c r="E3" s="63"/>
      <c r="F3" s="63" t="s">
        <v>6</v>
      </c>
      <c r="G3" s="63"/>
      <c r="H3" s="63"/>
      <c r="I3" s="182"/>
      <c r="J3" s="63" t="s">
        <v>7</v>
      </c>
      <c r="K3" s="182"/>
      <c r="L3" s="73" t="s">
        <v>18</v>
      </c>
      <c r="M3" s="182"/>
      <c r="N3" s="63"/>
      <c r="O3" s="182"/>
      <c r="P3" s="63"/>
      <c r="Q3" s="64" t="s">
        <v>8</v>
      </c>
    </row>
    <row r="4" spans="1:20" s="39" customFormat="1" ht="11.25" customHeight="1" thickBot="1">
      <c r="A4" s="711">
        <f>'Week SetUp'!$A$10</f>
        <v>0</v>
      </c>
      <c r="B4" s="711"/>
      <c r="C4" s="711"/>
      <c r="D4" s="184"/>
      <c r="E4" s="184"/>
      <c r="F4" s="184">
        <f>'Week SetUp'!$C$10</f>
        <v>0</v>
      </c>
      <c r="G4" s="92"/>
      <c r="H4" s="184"/>
      <c r="I4" s="185"/>
      <c r="J4" s="186">
        <f>'Week SetUp'!$D$10</f>
        <v>0</v>
      </c>
      <c r="K4" s="185"/>
      <c r="L4" s="97">
        <f>'Week SetUp'!$A$12</f>
        <v>0</v>
      </c>
      <c r="M4" s="185"/>
      <c r="N4" s="184"/>
      <c r="O4" s="185"/>
      <c r="P4" s="184"/>
      <c r="Q4" s="76">
        <f>'Week SetUp'!$E$10</f>
        <v>0</v>
      </c>
    </row>
    <row r="5" spans="1:20" s="20" customFormat="1" ht="9.75">
      <c r="A5" s="188"/>
      <c r="B5" s="189" t="s">
        <v>52</v>
      </c>
      <c r="C5" s="189" t="s">
        <v>53</v>
      </c>
      <c r="D5" s="189" t="s">
        <v>54</v>
      </c>
      <c r="E5" s="190" t="s">
        <v>55</v>
      </c>
      <c r="F5" s="190" t="s">
        <v>14</v>
      </c>
      <c r="G5" s="190"/>
      <c r="H5" s="190" t="s">
        <v>56</v>
      </c>
      <c r="I5" s="190"/>
      <c r="J5" s="189" t="s">
        <v>57</v>
      </c>
      <c r="K5" s="191"/>
      <c r="L5" s="189" t="s">
        <v>237</v>
      </c>
      <c r="M5" s="191"/>
      <c r="N5" s="189" t="s">
        <v>238</v>
      </c>
      <c r="O5" s="191"/>
      <c r="P5" s="189"/>
      <c r="Q5" s="192"/>
    </row>
    <row r="6" spans="1:20" s="20" customFormat="1" ht="3.75" customHeight="1" thickBot="1">
      <c r="A6" s="193"/>
      <c r="B6" s="194"/>
      <c r="C6" s="91"/>
      <c r="D6" s="194"/>
      <c r="E6" s="195"/>
      <c r="F6" s="195"/>
      <c r="G6" s="196"/>
      <c r="H6" s="195"/>
      <c r="I6" s="197"/>
      <c r="J6" s="194"/>
      <c r="K6" s="197"/>
      <c r="L6" s="194"/>
      <c r="M6" s="197"/>
      <c r="N6" s="194"/>
      <c r="O6" s="197"/>
      <c r="P6" s="194"/>
      <c r="Q6" s="198"/>
    </row>
    <row r="7" spans="1:20" s="50" customFormat="1" ht="9" customHeight="1">
      <c r="A7" s="200" t="s">
        <v>68</v>
      </c>
      <c r="B7" s="202" t="str">
        <f>IF($D7="","",VLOOKUP($D7,'Girls Si Qual Draw Prep'!$A$7:$P$70,15))</f>
        <v/>
      </c>
      <c r="C7" s="202" t="str">
        <f>IF($D7="","",VLOOKUP($D7,'Girls Si Qual Draw Prep'!$A$7:$P$70,16))</f>
        <v/>
      </c>
      <c r="D7" s="203"/>
      <c r="E7" s="204" t="str">
        <f>UPPER(IF($D7="","",VLOOKUP($D7,'Girls Si Qual Draw Prep'!$A$7:$P$70,2)))</f>
        <v/>
      </c>
      <c r="F7" s="204" t="str">
        <f>IF($D7="","",VLOOKUP($D7,'Girls Si Qual Draw Prep'!$A$7:$P$70,3))</f>
        <v/>
      </c>
      <c r="G7" s="204"/>
      <c r="H7" s="204" t="str">
        <f>IF($D7="","",VLOOKUP($D7,'Girls Si Qual Draw Prep'!$A$7:$P$70,4))</f>
        <v/>
      </c>
      <c r="I7" s="304"/>
      <c r="J7" s="221" t="str">
        <f>UPPER(IF(OR(I8="a",I8="as"),E7,IF(OR(I8="b",I8="bs"),E8,)))</f>
        <v/>
      </c>
      <c r="K7" s="229"/>
      <c r="L7" s="230"/>
      <c r="M7" s="230"/>
      <c r="N7" s="230"/>
      <c r="O7" s="230"/>
      <c r="P7" s="230"/>
      <c r="Q7" s="230"/>
      <c r="R7" s="213"/>
      <c r="T7" s="214" t="e">
        <f>#REF!</f>
        <v>#REF!</v>
      </c>
    </row>
    <row r="8" spans="1:20" s="50" customFormat="1" ht="9" customHeight="1">
      <c r="A8" s="305" t="s">
        <v>71</v>
      </c>
      <c r="B8" s="202" t="str">
        <f>IF($D8="","",VLOOKUP($D8,'Girls Si Qual Draw Prep'!$A$7:$P$70,15))</f>
        <v/>
      </c>
      <c r="C8" s="202" t="str">
        <f>IF($D8="","",VLOOKUP($D8,'Girls Si Qual Draw Prep'!$A$7:$P$70,16))</f>
        <v/>
      </c>
      <c r="D8" s="203"/>
      <c r="E8" s="223" t="str">
        <f>UPPER(IF($D8="","",VLOOKUP($D8,'Girls Si Qual Draw Prep'!$A$7:$P$70,2)))</f>
        <v/>
      </c>
      <c r="F8" s="223" t="str">
        <f>IF($D8="","",VLOOKUP($D8,'Girls Si Qual Draw Prep'!$A$7:$P$70,3))</f>
        <v/>
      </c>
      <c r="G8" s="223"/>
      <c r="H8" s="223" t="str">
        <f>IF($D8="","",VLOOKUP($D8,'Girls Si Qual Draw Prep'!$A$7:$P$70,4))</f>
        <v/>
      </c>
      <c r="I8" s="306"/>
      <c r="J8" s="205"/>
      <c r="K8" s="220"/>
      <c r="L8" s="221" t="str">
        <f>UPPER(IF(OR(K8="a",K8="as"),J7,IF(OR(K8="b",K8="bs"),J9,)))</f>
        <v/>
      </c>
      <c r="M8" s="229"/>
      <c r="N8" s="230"/>
      <c r="O8" s="230"/>
      <c r="P8" s="230"/>
      <c r="Q8" s="230"/>
      <c r="R8" s="213"/>
      <c r="T8" s="222" t="e">
        <f>#REF!</f>
        <v>#REF!</v>
      </c>
    </row>
    <row r="9" spans="1:20" s="50" customFormat="1" ht="9" customHeight="1">
      <c r="A9" s="215" t="s">
        <v>73</v>
      </c>
      <c r="B9" s="202" t="str">
        <f>IF($D9="","",VLOOKUP($D9,'Girls Si Qual Draw Prep'!$A$7:$P$70,15))</f>
        <v/>
      </c>
      <c r="C9" s="202" t="str">
        <f>IF($D9="","",VLOOKUP($D9,'Girls Si Qual Draw Prep'!$A$7:$P$70,16))</f>
        <v/>
      </c>
      <c r="D9" s="203"/>
      <c r="E9" s="223" t="str">
        <f>UPPER(IF($D9="","",VLOOKUP($D9,'Girls Si Qual Draw Prep'!$A$7:$P$70,2)))</f>
        <v/>
      </c>
      <c r="F9" s="223" t="str">
        <f>IF($D9="","",VLOOKUP($D9,'Girls Si Qual Draw Prep'!$A$7:$P$70,3))</f>
        <v/>
      </c>
      <c r="G9" s="223"/>
      <c r="H9" s="223" t="str">
        <f>IF($D9="","",VLOOKUP($D9,'Girls Si Qual Draw Prep'!$A$7:$P$70,4))</f>
        <v/>
      </c>
      <c r="I9" s="304"/>
      <c r="J9" s="221" t="str">
        <f>UPPER(IF(OR(I10="a",I10="as"),E9,IF(OR(I10="b",I10="bs"),E10,)))</f>
        <v/>
      </c>
      <c r="K9" s="307"/>
      <c r="L9" s="205"/>
      <c r="M9" s="232"/>
      <c r="N9" s="230"/>
      <c r="O9" s="230"/>
      <c r="P9" s="230"/>
      <c r="Q9" s="230"/>
      <c r="R9" s="213"/>
      <c r="T9" s="222" t="e">
        <f>#REF!</f>
        <v>#REF!</v>
      </c>
    </row>
    <row r="10" spans="1:20" s="50" customFormat="1" ht="9" customHeight="1">
      <c r="A10" s="215" t="s">
        <v>75</v>
      </c>
      <c r="B10" s="202" t="str">
        <f>IF($D10="","",VLOOKUP($D10,'Girls Si Qual Draw Prep'!$A$7:$P$70,15))</f>
        <v/>
      </c>
      <c r="C10" s="202" t="str">
        <f>IF($D10="","",VLOOKUP($D10,'Girls Si Qual Draw Prep'!$A$7:$P$70,16))</f>
        <v/>
      </c>
      <c r="D10" s="203"/>
      <c r="E10" s="223" t="str">
        <f>UPPER(IF($D10="","",VLOOKUP($D10,'Girls Si Qual Draw Prep'!$A$7:$P$70,2)))</f>
        <v/>
      </c>
      <c r="F10" s="223" t="str">
        <f>IF($D10="","",VLOOKUP($D10,'Girls Si Qual Draw Prep'!$A$7:$P$70,3))</f>
        <v/>
      </c>
      <c r="G10" s="223"/>
      <c r="H10" s="223" t="str">
        <f>IF($D10="","",VLOOKUP($D10,'Girls Si Qual Draw Prep'!$A$7:$P$70,4))</f>
        <v/>
      </c>
      <c r="I10" s="306"/>
      <c r="J10" s="205"/>
      <c r="K10" s="230"/>
      <c r="L10" s="219" t="s">
        <v>15</v>
      </c>
      <c r="M10" s="228"/>
      <c r="N10" s="221" t="str">
        <f>UPPER(IF(OR(M10="a",M10="as"),L8,IF(OR(M10="b",M10="bs"),L12,)))</f>
        <v/>
      </c>
      <c r="O10" s="229"/>
      <c r="P10" s="230"/>
      <c r="Q10" s="230"/>
      <c r="R10" s="213"/>
      <c r="T10" s="222" t="e">
        <f>#REF!</f>
        <v>#REF!</v>
      </c>
    </row>
    <row r="11" spans="1:20" s="50" customFormat="1" ht="9.6" customHeight="1">
      <c r="A11" s="215" t="s">
        <v>77</v>
      </c>
      <c r="B11" s="202" t="str">
        <f>IF($D11="","",VLOOKUP($D11,'Girls Si Qual Draw Prep'!$A$7:$P$70,15))</f>
        <v/>
      </c>
      <c r="C11" s="202" t="str">
        <f>IF($D11="","",VLOOKUP($D11,'Girls Si Qual Draw Prep'!$A$7:$P$70,16))</f>
        <v/>
      </c>
      <c r="D11" s="203"/>
      <c r="E11" s="223" t="str">
        <f>UPPER(IF($D11="","",VLOOKUP($D11,'Girls Si Qual Draw Prep'!$A$7:$P$70,2)))</f>
        <v/>
      </c>
      <c r="F11" s="223" t="str">
        <f>IF($D11="","",VLOOKUP($D11,'Girls Si Qual Draw Prep'!$A$7:$P$70,3))</f>
        <v/>
      </c>
      <c r="G11" s="223"/>
      <c r="H11" s="223" t="str">
        <f>IF($D11="","",VLOOKUP($D11,'Girls Si Qual Draw Prep'!$A$7:$P$70,4))</f>
        <v/>
      </c>
      <c r="I11" s="304"/>
      <c r="J11" s="221" t="str">
        <f>UPPER(IF(OR(I12="a",I12="as"),E11,IF(OR(I12="b",I12="bs"),E12,)))</f>
        <v/>
      </c>
      <c r="K11" s="229"/>
      <c r="L11" s="308"/>
      <c r="M11" s="309"/>
      <c r="N11" s="205"/>
      <c r="O11" s="230"/>
      <c r="P11" s="230"/>
      <c r="Q11" s="230"/>
      <c r="R11" s="213"/>
      <c r="T11" s="222" t="e">
        <f>#REF!</f>
        <v>#REF!</v>
      </c>
    </row>
    <row r="12" spans="1:20" s="50" customFormat="1" ht="9.6" customHeight="1">
      <c r="A12" s="215" t="s">
        <v>78</v>
      </c>
      <c r="B12" s="202" t="str">
        <f>IF($D12="","",VLOOKUP($D12,'Girls Si Qual Draw Prep'!$A$7:$P$70,15))</f>
        <v/>
      </c>
      <c r="C12" s="202" t="str">
        <f>IF($D12="","",VLOOKUP($D12,'Girls Si Qual Draw Prep'!$A$7:$P$70,16))</f>
        <v/>
      </c>
      <c r="D12" s="203"/>
      <c r="E12" s="223" t="str">
        <f>UPPER(IF($D12="","",VLOOKUP($D12,'Girls Si Qual Draw Prep'!$A$7:$P$70,2)))</f>
        <v/>
      </c>
      <c r="F12" s="223" t="str">
        <f>IF($D12="","",VLOOKUP($D12,'Girls Si Qual Draw Prep'!$A$7:$P$70,3))</f>
        <v/>
      </c>
      <c r="G12" s="223"/>
      <c r="H12" s="223" t="str">
        <f>IF($D12="","",VLOOKUP($D12,'Girls Si Qual Draw Prep'!$A$7:$P$70,4))</f>
        <v/>
      </c>
      <c r="I12" s="306"/>
      <c r="J12" s="205"/>
      <c r="K12" s="220"/>
      <c r="L12" s="221" t="str">
        <f>UPPER(IF(OR(K12="a",K12="as"),J11,IF(OR(K12="b",K12="bs"),J13,)))</f>
        <v/>
      </c>
      <c r="M12" s="310"/>
      <c r="N12" s="230"/>
      <c r="O12" s="230"/>
      <c r="P12" s="230"/>
      <c r="Q12" s="230"/>
      <c r="R12" s="213"/>
      <c r="T12" s="222" t="e">
        <f>#REF!</f>
        <v>#REF!</v>
      </c>
    </row>
    <row r="13" spans="1:20" s="50" customFormat="1" ht="9.6" customHeight="1">
      <c r="A13" s="305" t="s">
        <v>80</v>
      </c>
      <c r="B13" s="202" t="str">
        <f>IF($D13="","",VLOOKUP($D13,'Girls Si Qual Draw Prep'!$A$7:$P$70,15))</f>
        <v/>
      </c>
      <c r="C13" s="202" t="str">
        <f>IF($D13="","",VLOOKUP($D13,'Girls Si Qual Draw Prep'!$A$7:$P$70,16))</f>
        <v/>
      </c>
      <c r="D13" s="203"/>
      <c r="E13" s="223" t="str">
        <f>UPPER(IF($D13="","",VLOOKUP($D13,'Girls Si Qual Draw Prep'!$A$7:$P$70,2)))</f>
        <v/>
      </c>
      <c r="F13" s="223" t="str">
        <f>IF($D13="","",VLOOKUP($D13,'Girls Si Qual Draw Prep'!$A$7:$P$70,3))</f>
        <v/>
      </c>
      <c r="G13" s="223"/>
      <c r="H13" s="223" t="str">
        <f>IF($D13="","",VLOOKUP($D13,'Girls Si Qual Draw Prep'!$A$7:$P$70,4))</f>
        <v/>
      </c>
      <c r="I13" s="304"/>
      <c r="J13" s="221" t="str">
        <f>UPPER(IF(OR(I14="a",I14="as"),E13,IF(OR(I14="b",I14="bs"),E14,)))</f>
        <v/>
      </c>
      <c r="K13" s="238"/>
      <c r="L13" s="205"/>
      <c r="M13" s="230"/>
      <c r="N13" s="230"/>
      <c r="O13" s="230"/>
      <c r="P13" s="230"/>
      <c r="Q13" s="230"/>
      <c r="R13" s="213"/>
      <c r="T13" s="222" t="e">
        <f>#REF!</f>
        <v>#REF!</v>
      </c>
    </row>
    <row r="14" spans="1:20" s="50" customFormat="1" ht="9.6" customHeight="1">
      <c r="A14" s="241" t="s">
        <v>82</v>
      </c>
      <c r="B14" s="202" t="str">
        <f>IF($D14="","",VLOOKUP($D14,'Girls Si Qual Draw Prep'!$A$7:$P$70,15))</f>
        <v/>
      </c>
      <c r="C14" s="202" t="str">
        <f>IF($D14="","",VLOOKUP($D14,'Girls Si Qual Draw Prep'!$A$7:$P$70,16))</f>
        <v/>
      </c>
      <c r="D14" s="203"/>
      <c r="E14" s="204" t="str">
        <f>UPPER(IF($D14="","",VLOOKUP($D14,'Girls Si Qual Draw Prep'!$A$7:$P$70,2)))</f>
        <v/>
      </c>
      <c r="F14" s="204" t="str">
        <f>IF($D14="","",VLOOKUP($D14,'Girls Si Qual Draw Prep'!$A$7:$P$70,3))</f>
        <v/>
      </c>
      <c r="G14" s="204"/>
      <c r="H14" s="204" t="str">
        <f>IF($D14="","",VLOOKUP($D14,'Girls Si Qual Draw Prep'!$A$7:$P$70,4))</f>
        <v/>
      </c>
      <c r="I14" s="306"/>
      <c r="J14" s="205"/>
      <c r="K14" s="230"/>
      <c r="L14" s="230"/>
      <c r="M14" s="311"/>
      <c r="N14" s="230"/>
      <c r="O14" s="230"/>
      <c r="P14" s="230"/>
      <c r="Q14" s="230"/>
      <c r="R14" s="213"/>
      <c r="T14" s="222" t="e">
        <f>#REF!</f>
        <v>#REF!</v>
      </c>
    </row>
    <row r="15" spans="1:20" s="50" customFormat="1" ht="9.6" customHeight="1">
      <c r="A15" s="200" t="s">
        <v>88</v>
      </c>
      <c r="B15" s="202" t="str">
        <f>IF($D15="","",VLOOKUP($D15,'Girls Si Qual Draw Prep'!$A$7:$P$70,15))</f>
        <v/>
      </c>
      <c r="C15" s="202" t="str">
        <f>IF($D15="","",VLOOKUP($D15,'Girls Si Qual Draw Prep'!$A$7:$P$70,16))</f>
        <v/>
      </c>
      <c r="D15" s="203"/>
      <c r="E15" s="204" t="str">
        <f>UPPER(IF($D15="","",VLOOKUP($D15,'Girls Si Qual Draw Prep'!$A$7:$P$70,2)))</f>
        <v/>
      </c>
      <c r="F15" s="204" t="str">
        <f>IF($D15="","",VLOOKUP($D15,'Girls Si Qual Draw Prep'!$A$7:$P$70,3))</f>
        <v/>
      </c>
      <c r="G15" s="204"/>
      <c r="H15" s="204" t="str">
        <f>IF($D15="","",VLOOKUP($D15,'Girls Si Qual Draw Prep'!$A$7:$P$70,4))</f>
        <v/>
      </c>
      <c r="I15" s="304"/>
      <c r="J15" s="221" t="str">
        <f>UPPER(IF(OR(I16="a",I16="as"),E15,IF(OR(I16="b",I16="bs"),E16,)))</f>
        <v/>
      </c>
      <c r="K15" s="229"/>
      <c r="L15" s="230"/>
      <c r="M15" s="230"/>
      <c r="N15" s="230"/>
      <c r="O15" s="230"/>
      <c r="P15" s="230"/>
      <c r="Q15" s="230"/>
      <c r="R15" s="213"/>
      <c r="T15" s="222" t="e">
        <f>#REF!</f>
        <v>#REF!</v>
      </c>
    </row>
    <row r="16" spans="1:20" s="50" customFormat="1" ht="9.6" customHeight="1" thickBot="1">
      <c r="A16" s="305" t="s">
        <v>89</v>
      </c>
      <c r="B16" s="202" t="str">
        <f>IF($D16="","",VLOOKUP($D16,'Girls Si Qual Draw Prep'!$A$7:$P$70,15))</f>
        <v/>
      </c>
      <c r="C16" s="202" t="str">
        <f>IF($D16="","",VLOOKUP($D16,'Girls Si Qual Draw Prep'!$A$7:$P$70,16))</f>
        <v/>
      </c>
      <c r="D16" s="203"/>
      <c r="E16" s="223" t="str">
        <f>UPPER(IF($D16="","",VLOOKUP($D16,'Girls Si Qual Draw Prep'!$A$7:$P$70,2)))</f>
        <v/>
      </c>
      <c r="F16" s="223" t="str">
        <f>IF($D16="","",VLOOKUP($D16,'Girls Si Qual Draw Prep'!$A$7:$P$70,3))</f>
        <v/>
      </c>
      <c r="G16" s="223"/>
      <c r="H16" s="223" t="str">
        <f>IF($D16="","",VLOOKUP($D16,'Girls Si Qual Draw Prep'!$A$7:$P$70,4))</f>
        <v/>
      </c>
      <c r="I16" s="306"/>
      <c r="J16" s="205"/>
      <c r="K16" s="220"/>
      <c r="L16" s="221" t="str">
        <f>UPPER(IF(OR(K16="a",K16="as"),J15,IF(OR(K16="b",K16="bs"),J17,)))</f>
        <v/>
      </c>
      <c r="M16" s="229"/>
      <c r="N16" s="230"/>
      <c r="O16" s="230"/>
      <c r="P16" s="230"/>
      <c r="Q16" s="230"/>
      <c r="R16" s="213"/>
      <c r="T16" s="237" t="e">
        <f>#REF!</f>
        <v>#REF!</v>
      </c>
    </row>
    <row r="17" spans="1:18" s="50" customFormat="1" ht="9.6" customHeight="1">
      <c r="A17" s="215" t="s">
        <v>90</v>
      </c>
      <c r="B17" s="202" t="str">
        <f>IF($D17="","",VLOOKUP($D17,'Girls Si Qual Draw Prep'!$A$7:$P$70,15))</f>
        <v/>
      </c>
      <c r="C17" s="202" t="str">
        <f>IF($D17="","",VLOOKUP($D17,'Girls Si Qual Draw Prep'!$A$7:$P$70,16))</f>
        <v/>
      </c>
      <c r="D17" s="203"/>
      <c r="E17" s="223" t="str">
        <f>UPPER(IF($D17="","",VLOOKUP($D17,'Girls Si Qual Draw Prep'!$A$7:$P$70,2)))</f>
        <v/>
      </c>
      <c r="F17" s="223" t="str">
        <f>IF($D17="","",VLOOKUP($D17,'Girls Si Qual Draw Prep'!$A$7:$P$70,3))</f>
        <v/>
      </c>
      <c r="G17" s="223"/>
      <c r="H17" s="223" t="str">
        <f>IF($D17="","",VLOOKUP($D17,'Girls Si Qual Draw Prep'!$A$7:$P$70,4))</f>
        <v/>
      </c>
      <c r="I17" s="304"/>
      <c r="J17" s="221" t="str">
        <f>UPPER(IF(OR(I18="a",I18="as"),E17,IF(OR(I18="b",I18="bs"),E18,)))</f>
        <v/>
      </c>
      <c r="K17" s="307"/>
      <c r="L17" s="205"/>
      <c r="M17" s="232"/>
      <c r="N17" s="230"/>
      <c r="O17" s="230"/>
      <c r="P17" s="230"/>
      <c r="Q17" s="230"/>
      <c r="R17" s="213"/>
    </row>
    <row r="18" spans="1:18" s="50" customFormat="1" ht="9.6" customHeight="1">
      <c r="A18" s="215" t="s">
        <v>91</v>
      </c>
      <c r="B18" s="202" t="str">
        <f>IF($D18="","",VLOOKUP($D18,'Girls Si Qual Draw Prep'!$A$7:$P$70,15))</f>
        <v/>
      </c>
      <c r="C18" s="202" t="str">
        <f>IF($D18="","",VLOOKUP($D18,'Girls Si Qual Draw Prep'!$A$7:$P$70,16))</f>
        <v/>
      </c>
      <c r="D18" s="203"/>
      <c r="E18" s="223" t="str">
        <f>UPPER(IF($D18="","",VLOOKUP($D18,'Girls Si Qual Draw Prep'!$A$7:$P$70,2)))</f>
        <v/>
      </c>
      <c r="F18" s="223" t="str">
        <f>IF($D18="","",VLOOKUP($D18,'Girls Si Qual Draw Prep'!$A$7:$P$70,3))</f>
        <v/>
      </c>
      <c r="G18" s="223"/>
      <c r="H18" s="223" t="str">
        <f>IF($D18="","",VLOOKUP($D18,'Girls Si Qual Draw Prep'!$A$7:$P$70,4))</f>
        <v/>
      </c>
      <c r="I18" s="306"/>
      <c r="J18" s="205"/>
      <c r="K18" s="230"/>
      <c r="L18" s="219" t="s">
        <v>15</v>
      </c>
      <c r="M18" s="228"/>
      <c r="N18" s="221" t="str">
        <f>UPPER(IF(OR(M18="a",M18="as"),L16,IF(OR(M18="b",M18="bs"),L20,)))</f>
        <v/>
      </c>
      <c r="O18" s="229"/>
      <c r="P18" s="230"/>
      <c r="Q18" s="230"/>
      <c r="R18" s="213"/>
    </row>
    <row r="19" spans="1:18" s="50" customFormat="1" ht="9.6" customHeight="1">
      <c r="A19" s="215" t="s">
        <v>92</v>
      </c>
      <c r="B19" s="202" t="str">
        <f>IF($D19="","",VLOOKUP($D19,'Girls Si Qual Draw Prep'!$A$7:$P$70,15))</f>
        <v/>
      </c>
      <c r="C19" s="202" t="str">
        <f>IF($D19="","",VLOOKUP($D19,'Girls Si Qual Draw Prep'!$A$7:$P$70,16))</f>
        <v/>
      </c>
      <c r="D19" s="203"/>
      <c r="E19" s="223" t="str">
        <f>UPPER(IF($D19="","",VLOOKUP($D19,'Girls Si Qual Draw Prep'!$A$7:$P$70,2)))</f>
        <v/>
      </c>
      <c r="F19" s="223" t="str">
        <f>IF($D19="","",VLOOKUP($D19,'Girls Si Qual Draw Prep'!$A$7:$P$70,3))</f>
        <v/>
      </c>
      <c r="G19" s="223"/>
      <c r="H19" s="223" t="str">
        <f>IF($D19="","",VLOOKUP($D19,'Girls Si Qual Draw Prep'!$A$7:$P$70,4))</f>
        <v/>
      </c>
      <c r="I19" s="304"/>
      <c r="J19" s="221" t="str">
        <f>UPPER(IF(OR(I20="a",I20="as"),E19,IF(OR(I20="b",I20="bs"),E20,)))</f>
        <v/>
      </c>
      <c r="K19" s="229"/>
      <c r="L19" s="308"/>
      <c r="M19" s="309"/>
      <c r="N19" s="205"/>
      <c r="O19" s="230"/>
      <c r="P19" s="230"/>
      <c r="Q19" s="230"/>
      <c r="R19" s="213"/>
    </row>
    <row r="20" spans="1:18" s="50" customFormat="1" ht="9.6" customHeight="1">
      <c r="A20" s="215" t="s">
        <v>93</v>
      </c>
      <c r="B20" s="202" t="str">
        <f>IF($D20="","",VLOOKUP($D20,'Girls Si Qual Draw Prep'!$A$7:$P$70,15))</f>
        <v/>
      </c>
      <c r="C20" s="202" t="str">
        <f>IF($D20="","",VLOOKUP($D20,'Girls Si Qual Draw Prep'!$A$7:$P$70,16))</f>
        <v/>
      </c>
      <c r="D20" s="203"/>
      <c r="E20" s="223" t="str">
        <f>UPPER(IF($D20="","",VLOOKUP($D20,'Girls Si Qual Draw Prep'!$A$7:$P$70,2)))</f>
        <v/>
      </c>
      <c r="F20" s="223" t="str">
        <f>IF($D20="","",VLOOKUP($D20,'Girls Si Qual Draw Prep'!$A$7:$P$70,3))</f>
        <v/>
      </c>
      <c r="G20" s="223"/>
      <c r="H20" s="223" t="str">
        <f>IF($D20="","",VLOOKUP($D20,'Girls Si Qual Draw Prep'!$A$7:$P$70,4))</f>
        <v/>
      </c>
      <c r="I20" s="306"/>
      <c r="J20" s="205"/>
      <c r="K20" s="220"/>
      <c r="L20" s="221" t="str">
        <f>UPPER(IF(OR(K20="a",K20="as"),J19,IF(OR(K20="b",K20="bs"),J21,)))</f>
        <v/>
      </c>
      <c r="M20" s="310"/>
      <c r="N20" s="230"/>
      <c r="O20" s="230"/>
      <c r="P20" s="230"/>
      <c r="Q20" s="230"/>
      <c r="R20" s="213"/>
    </row>
    <row r="21" spans="1:18" s="50" customFormat="1" ht="9.6" customHeight="1">
      <c r="A21" s="305" t="s">
        <v>94</v>
      </c>
      <c r="B21" s="202" t="str">
        <f>IF($D21="","",VLOOKUP($D21,'Girls Si Qual Draw Prep'!$A$7:$P$70,15))</f>
        <v/>
      </c>
      <c r="C21" s="202" t="str">
        <f>IF($D21="","",VLOOKUP($D21,'Girls Si Qual Draw Prep'!$A$7:$P$70,16))</f>
        <v/>
      </c>
      <c r="D21" s="203"/>
      <c r="E21" s="223" t="str">
        <f>UPPER(IF($D21="","",VLOOKUP($D21,'Girls Si Qual Draw Prep'!$A$7:$P$70,2)))</f>
        <v/>
      </c>
      <c r="F21" s="223" t="str">
        <f>IF($D21="","",VLOOKUP($D21,'Girls Si Qual Draw Prep'!$A$7:$P$70,3))</f>
        <v/>
      </c>
      <c r="G21" s="223"/>
      <c r="H21" s="223" t="str">
        <f>IF($D21="","",VLOOKUP($D21,'Girls Si Qual Draw Prep'!$A$7:$P$70,4))</f>
        <v/>
      </c>
      <c r="I21" s="304"/>
      <c r="J21" s="221" t="str">
        <f>UPPER(IF(OR(I22="a",I22="as"),E21,IF(OR(I22="b",I22="bs"),E22,)))</f>
        <v/>
      </c>
      <c r="K21" s="238"/>
      <c r="L21" s="205"/>
      <c r="M21" s="230"/>
      <c r="N21" s="230"/>
      <c r="O21" s="230"/>
      <c r="P21" s="230"/>
      <c r="Q21" s="230"/>
      <c r="R21" s="213"/>
    </row>
    <row r="22" spans="1:18" s="50" customFormat="1" ht="9.6" customHeight="1">
      <c r="A22" s="241" t="s">
        <v>95</v>
      </c>
      <c r="B22" s="202" t="str">
        <f>IF($D22="","",VLOOKUP($D22,'Girls Si Qual Draw Prep'!$A$7:$P$70,15))</f>
        <v/>
      </c>
      <c r="C22" s="202" t="str">
        <f>IF($D22="","",VLOOKUP($D22,'Girls Si Qual Draw Prep'!$A$7:$P$70,16))</f>
        <v/>
      </c>
      <c r="D22" s="203"/>
      <c r="E22" s="204" t="str">
        <f>UPPER(IF($D22="","",VLOOKUP($D22,'Girls Si Qual Draw Prep'!$A$7:$P$70,2)))</f>
        <v/>
      </c>
      <c r="F22" s="204" t="str">
        <f>IF($D22="","",VLOOKUP($D22,'Girls Si Qual Draw Prep'!$A$7:$P$70,3))</f>
        <v/>
      </c>
      <c r="G22" s="204"/>
      <c r="H22" s="204" t="str">
        <f>IF($D22="","",VLOOKUP($D22,'Girls Si Qual Draw Prep'!$A$7:$P$70,4))</f>
        <v/>
      </c>
      <c r="I22" s="306"/>
      <c r="J22" s="205"/>
      <c r="K22" s="230"/>
      <c r="L22" s="230"/>
      <c r="M22" s="311"/>
      <c r="N22" s="230"/>
      <c r="O22" s="230"/>
      <c r="P22" s="230"/>
      <c r="Q22" s="230"/>
      <c r="R22" s="213"/>
    </row>
    <row r="23" spans="1:18" s="50" customFormat="1" ht="9.6" customHeight="1">
      <c r="A23" s="200" t="s">
        <v>97</v>
      </c>
      <c r="B23" s="202" t="str">
        <f>IF($D23="","",VLOOKUP($D23,'Girls Si Qual Draw Prep'!$A$7:$P$70,15))</f>
        <v/>
      </c>
      <c r="C23" s="202" t="str">
        <f>IF($D23="","",VLOOKUP($D23,'Girls Si Qual Draw Prep'!$A$7:$P$70,16))</f>
        <v/>
      </c>
      <c r="D23" s="203"/>
      <c r="E23" s="204" t="str">
        <f>UPPER(IF($D23="","",VLOOKUP($D23,'Girls Si Qual Draw Prep'!$A$7:$P$70,2)))</f>
        <v/>
      </c>
      <c r="F23" s="204" t="str">
        <f>IF($D23="","",VLOOKUP($D23,'Girls Si Qual Draw Prep'!$A$7:$P$70,3))</f>
        <v/>
      </c>
      <c r="G23" s="204"/>
      <c r="H23" s="204" t="str">
        <f>IF($D23="","",VLOOKUP($D23,'Girls Si Qual Draw Prep'!$A$7:$P$70,4))</f>
        <v/>
      </c>
      <c r="I23" s="304"/>
      <c r="J23" s="221" t="str">
        <f>UPPER(IF(OR(I24="a",I24="as"),E23,IF(OR(I24="b",I24="bs"),E24,)))</f>
        <v/>
      </c>
      <c r="K23" s="229"/>
      <c r="L23" s="230"/>
      <c r="M23" s="230"/>
      <c r="N23" s="230"/>
      <c r="O23" s="230"/>
      <c r="P23" s="230"/>
      <c r="Q23" s="230"/>
      <c r="R23" s="213"/>
    </row>
    <row r="24" spans="1:18" s="50" customFormat="1" ht="9.6" customHeight="1">
      <c r="A24" s="305" t="s">
        <v>98</v>
      </c>
      <c r="B24" s="202" t="str">
        <f>IF($D24="","",VLOOKUP($D24,'Girls Si Qual Draw Prep'!$A$7:$P$70,15))</f>
        <v/>
      </c>
      <c r="C24" s="202" t="str">
        <f>IF($D24="","",VLOOKUP($D24,'Girls Si Qual Draw Prep'!$A$7:$P$70,16))</f>
        <v/>
      </c>
      <c r="D24" s="203"/>
      <c r="E24" s="223" t="str">
        <f>UPPER(IF($D24="","",VLOOKUP($D24,'Girls Si Qual Draw Prep'!$A$7:$P$70,2)))</f>
        <v/>
      </c>
      <c r="F24" s="223" t="str">
        <f>IF($D24="","",VLOOKUP($D24,'Girls Si Qual Draw Prep'!$A$7:$P$70,3))</f>
        <v/>
      </c>
      <c r="G24" s="223"/>
      <c r="H24" s="223" t="str">
        <f>IF($D24="","",VLOOKUP($D24,'Girls Si Qual Draw Prep'!$A$7:$P$70,4))</f>
        <v/>
      </c>
      <c r="I24" s="306"/>
      <c r="J24" s="205"/>
      <c r="K24" s="220"/>
      <c r="L24" s="221" t="str">
        <f>UPPER(IF(OR(K24="a",K24="as"),J23,IF(OR(K24="b",K24="bs"),J25,)))</f>
        <v/>
      </c>
      <c r="M24" s="229"/>
      <c r="N24" s="230"/>
      <c r="O24" s="230"/>
      <c r="P24" s="230"/>
      <c r="Q24" s="230"/>
      <c r="R24" s="213"/>
    </row>
    <row r="25" spans="1:18" s="50" customFormat="1" ht="9.6" customHeight="1">
      <c r="A25" s="215" t="s">
        <v>99</v>
      </c>
      <c r="B25" s="202" t="str">
        <f>IF($D25="","",VLOOKUP($D25,'Girls Si Qual Draw Prep'!$A$7:$P$70,15))</f>
        <v/>
      </c>
      <c r="C25" s="202" t="str">
        <f>IF($D25="","",VLOOKUP($D25,'Girls Si Qual Draw Prep'!$A$7:$P$70,16))</f>
        <v/>
      </c>
      <c r="D25" s="203"/>
      <c r="E25" s="223" t="str">
        <f>UPPER(IF($D25="","",VLOOKUP($D25,'Girls Si Qual Draw Prep'!$A$7:$P$70,2)))</f>
        <v/>
      </c>
      <c r="F25" s="223" t="str">
        <f>IF($D25="","",VLOOKUP($D25,'Girls Si Qual Draw Prep'!$A$7:$P$70,3))</f>
        <v/>
      </c>
      <c r="G25" s="223"/>
      <c r="H25" s="223" t="str">
        <f>IF($D25="","",VLOOKUP($D25,'Girls Si Qual Draw Prep'!$A$7:$P$70,4))</f>
        <v/>
      </c>
      <c r="I25" s="304"/>
      <c r="J25" s="221" t="str">
        <f>UPPER(IF(OR(I26="a",I26="as"),E25,IF(OR(I26="b",I26="bs"),E26,)))</f>
        <v/>
      </c>
      <c r="K25" s="307"/>
      <c r="L25" s="205"/>
      <c r="M25" s="232"/>
      <c r="N25" s="230"/>
      <c r="O25" s="230"/>
      <c r="P25" s="230"/>
      <c r="Q25" s="230"/>
      <c r="R25" s="213"/>
    </row>
    <row r="26" spans="1:18" s="50" customFormat="1" ht="9.6" customHeight="1">
      <c r="A26" s="215" t="s">
        <v>100</v>
      </c>
      <c r="B26" s="202" t="str">
        <f>IF($D26="","",VLOOKUP($D26,'Girls Si Qual Draw Prep'!$A$7:$P$70,15))</f>
        <v/>
      </c>
      <c r="C26" s="202" t="str">
        <f>IF($D26="","",VLOOKUP($D26,'Girls Si Qual Draw Prep'!$A$7:$P$70,16))</f>
        <v/>
      </c>
      <c r="D26" s="203"/>
      <c r="E26" s="223" t="str">
        <f>UPPER(IF($D26="","",VLOOKUP($D26,'Girls Si Qual Draw Prep'!$A$7:$P$70,2)))</f>
        <v/>
      </c>
      <c r="F26" s="223" t="str">
        <f>IF($D26="","",VLOOKUP($D26,'Girls Si Qual Draw Prep'!$A$7:$P$70,3))</f>
        <v/>
      </c>
      <c r="G26" s="223"/>
      <c r="H26" s="223" t="str">
        <f>IF($D26="","",VLOOKUP($D26,'Girls Si Qual Draw Prep'!$A$7:$P$70,4))</f>
        <v/>
      </c>
      <c r="I26" s="306"/>
      <c r="J26" s="205"/>
      <c r="K26" s="230"/>
      <c r="L26" s="219" t="s">
        <v>15</v>
      </c>
      <c r="M26" s="228"/>
      <c r="N26" s="221" t="str">
        <f>UPPER(IF(OR(M26="a",M26="as"),L24,IF(OR(M26="b",M26="bs"),L28,)))</f>
        <v/>
      </c>
      <c r="O26" s="229"/>
      <c r="P26" s="230"/>
      <c r="Q26" s="230"/>
      <c r="R26" s="213"/>
    </row>
    <row r="27" spans="1:18" s="50" customFormat="1" ht="9.6" customHeight="1">
      <c r="A27" s="215" t="s">
        <v>101</v>
      </c>
      <c r="B27" s="202" t="str">
        <f>IF($D27="","",VLOOKUP($D27,'Girls Si Qual Draw Prep'!$A$7:$P$70,15))</f>
        <v/>
      </c>
      <c r="C27" s="202" t="str">
        <f>IF($D27="","",VLOOKUP($D27,'Girls Si Qual Draw Prep'!$A$7:$P$70,16))</f>
        <v/>
      </c>
      <c r="D27" s="203"/>
      <c r="E27" s="223" t="str">
        <f>UPPER(IF($D27="","",VLOOKUP($D27,'Girls Si Qual Draw Prep'!$A$7:$P$70,2)))</f>
        <v/>
      </c>
      <c r="F27" s="223" t="str">
        <f>IF($D27="","",VLOOKUP($D27,'Girls Si Qual Draw Prep'!$A$7:$P$70,3))</f>
        <v/>
      </c>
      <c r="G27" s="223"/>
      <c r="H27" s="223" t="str">
        <f>IF($D27="","",VLOOKUP($D27,'Girls Si Qual Draw Prep'!$A$7:$P$70,4))</f>
        <v/>
      </c>
      <c r="I27" s="304"/>
      <c r="J27" s="221" t="str">
        <f>UPPER(IF(OR(I28="a",I28="as"),E27,IF(OR(I28="b",I28="bs"),E28,)))</f>
        <v/>
      </c>
      <c r="K27" s="229"/>
      <c r="L27" s="308"/>
      <c r="M27" s="309"/>
      <c r="N27" s="205"/>
      <c r="O27" s="230"/>
      <c r="P27" s="230"/>
      <c r="Q27" s="230"/>
      <c r="R27" s="213"/>
    </row>
    <row r="28" spans="1:18" s="50" customFormat="1" ht="9.6" customHeight="1">
      <c r="A28" s="215" t="s">
        <v>102</v>
      </c>
      <c r="B28" s="202" t="str">
        <f>IF($D28="","",VLOOKUP($D28,'Girls Si Qual Draw Prep'!$A$7:$P$70,15))</f>
        <v/>
      </c>
      <c r="C28" s="202" t="str">
        <f>IF($D28="","",VLOOKUP($D28,'Girls Si Qual Draw Prep'!$A$7:$P$70,16))</f>
        <v/>
      </c>
      <c r="D28" s="203"/>
      <c r="E28" s="223" t="str">
        <f>UPPER(IF($D28="","",VLOOKUP($D28,'Girls Si Qual Draw Prep'!$A$7:$P$70,2)))</f>
        <v/>
      </c>
      <c r="F28" s="223" t="str">
        <f>IF($D28="","",VLOOKUP($D28,'Girls Si Qual Draw Prep'!$A$7:$P$70,3))</f>
        <v/>
      </c>
      <c r="G28" s="223"/>
      <c r="H28" s="223" t="str">
        <f>IF($D28="","",VLOOKUP($D28,'Girls Si Qual Draw Prep'!$A$7:$P$70,4))</f>
        <v/>
      </c>
      <c r="I28" s="306"/>
      <c r="J28" s="205"/>
      <c r="K28" s="220"/>
      <c r="L28" s="221" t="str">
        <f>UPPER(IF(OR(K28="a",K28="as"),J27,IF(OR(K28="b",K28="bs"),J29,)))</f>
        <v/>
      </c>
      <c r="M28" s="310"/>
      <c r="N28" s="230"/>
      <c r="O28" s="230"/>
      <c r="P28" s="230"/>
      <c r="Q28" s="230"/>
      <c r="R28" s="213"/>
    </row>
    <row r="29" spans="1:18" s="50" customFormat="1" ht="9.6" customHeight="1">
      <c r="A29" s="305" t="s">
        <v>103</v>
      </c>
      <c r="B29" s="202" t="str">
        <f>IF($D29="","",VLOOKUP($D29,'Girls Si Qual Draw Prep'!$A$7:$P$70,15))</f>
        <v/>
      </c>
      <c r="C29" s="202" t="str">
        <f>IF($D29="","",VLOOKUP($D29,'Girls Si Qual Draw Prep'!$A$7:$P$70,16))</f>
        <v/>
      </c>
      <c r="D29" s="203"/>
      <c r="E29" s="223" t="str">
        <f>UPPER(IF($D29="","",VLOOKUP($D29,'Girls Si Qual Draw Prep'!$A$7:$P$70,2)))</f>
        <v/>
      </c>
      <c r="F29" s="223" t="str">
        <f>IF($D29="","",VLOOKUP($D29,'Girls Si Qual Draw Prep'!$A$7:$P$70,3))</f>
        <v/>
      </c>
      <c r="G29" s="223"/>
      <c r="H29" s="223" t="str">
        <f>IF($D29="","",VLOOKUP($D29,'Girls Si Qual Draw Prep'!$A$7:$P$70,4))</f>
        <v/>
      </c>
      <c r="I29" s="304"/>
      <c r="J29" s="221" t="str">
        <f>UPPER(IF(OR(I30="a",I30="as"),E29,IF(OR(I30="b",I30="bs"),E30,)))</f>
        <v/>
      </c>
      <c r="K29" s="238"/>
      <c r="L29" s="205"/>
      <c r="M29" s="230"/>
      <c r="N29" s="230"/>
      <c r="O29" s="230"/>
      <c r="P29" s="230"/>
      <c r="Q29" s="230"/>
      <c r="R29" s="213"/>
    </row>
    <row r="30" spans="1:18" s="50" customFormat="1" ht="9.6" customHeight="1">
      <c r="A30" s="241" t="s">
        <v>104</v>
      </c>
      <c r="B30" s="202" t="str">
        <f>IF($D30="","",VLOOKUP($D30,'Girls Si Qual Draw Prep'!$A$7:$P$70,15))</f>
        <v/>
      </c>
      <c r="C30" s="202" t="str">
        <f>IF($D30="","",VLOOKUP($D30,'Girls Si Qual Draw Prep'!$A$7:$P$70,16))</f>
        <v/>
      </c>
      <c r="D30" s="203"/>
      <c r="E30" s="204" t="str">
        <f>UPPER(IF($D30="","",VLOOKUP($D30,'Girls Si Qual Draw Prep'!$A$7:$P$70,2)))</f>
        <v/>
      </c>
      <c r="F30" s="204" t="str">
        <f>IF($D30="","",VLOOKUP($D30,'Girls Si Qual Draw Prep'!$A$7:$P$70,3))</f>
        <v/>
      </c>
      <c r="G30" s="204"/>
      <c r="H30" s="204" t="str">
        <f>IF($D30="","",VLOOKUP($D30,'Girls Si Qual Draw Prep'!$A$7:$P$70,4))</f>
        <v/>
      </c>
      <c r="I30" s="306"/>
      <c r="J30" s="205"/>
      <c r="K30" s="230"/>
      <c r="L30" s="230"/>
      <c r="M30" s="311"/>
      <c r="N30" s="230"/>
      <c r="O30" s="230"/>
      <c r="P30" s="230"/>
      <c r="Q30" s="230"/>
      <c r="R30" s="213"/>
    </row>
    <row r="31" spans="1:18" s="50" customFormat="1" ht="9.6" customHeight="1">
      <c r="A31" s="200" t="s">
        <v>105</v>
      </c>
      <c r="B31" s="202" t="str">
        <f>IF($D31="","",VLOOKUP($D31,'Girls Si Qual Draw Prep'!$A$7:$P$70,15))</f>
        <v/>
      </c>
      <c r="C31" s="202" t="str">
        <f>IF($D31="","",VLOOKUP($D31,'Girls Si Qual Draw Prep'!$A$7:$P$70,16))</f>
        <v/>
      </c>
      <c r="D31" s="203"/>
      <c r="E31" s="204" t="str">
        <f>UPPER(IF($D31="","",VLOOKUP($D31,'Girls Si Qual Draw Prep'!$A$7:$P$70,2)))</f>
        <v/>
      </c>
      <c r="F31" s="204" t="str">
        <f>IF($D31="","",VLOOKUP($D31,'Girls Si Qual Draw Prep'!$A$7:$P$70,3))</f>
        <v/>
      </c>
      <c r="G31" s="204"/>
      <c r="H31" s="204" t="str">
        <f>IF($D31="","",VLOOKUP($D31,'Girls Si Qual Draw Prep'!$A$7:$P$70,4))</f>
        <v/>
      </c>
      <c r="I31" s="304"/>
      <c r="J31" s="221" t="str">
        <f>UPPER(IF(OR(I32="a",I32="as"),E31,IF(OR(I32="b",I32="bs"),E32,)))</f>
        <v/>
      </c>
      <c r="K31" s="229"/>
      <c r="L31" s="230"/>
      <c r="M31" s="230"/>
      <c r="N31" s="230"/>
      <c r="O31" s="230"/>
      <c r="P31" s="230"/>
      <c r="Q31" s="230"/>
      <c r="R31" s="213"/>
    </row>
    <row r="32" spans="1:18" s="50" customFormat="1" ht="9.6" customHeight="1">
      <c r="A32" s="305" t="s">
        <v>106</v>
      </c>
      <c r="B32" s="202" t="str">
        <f>IF($D32="","",VLOOKUP($D32,'Girls Si Qual Draw Prep'!$A$7:$P$70,15))</f>
        <v/>
      </c>
      <c r="C32" s="202" t="str">
        <f>IF($D32="","",VLOOKUP($D32,'Girls Si Qual Draw Prep'!$A$7:$P$70,16))</f>
        <v/>
      </c>
      <c r="D32" s="203"/>
      <c r="E32" s="223" t="str">
        <f>UPPER(IF($D32="","",VLOOKUP($D32,'Girls Si Qual Draw Prep'!$A$7:$P$70,2)))</f>
        <v/>
      </c>
      <c r="F32" s="223" t="str">
        <f>IF($D32="","",VLOOKUP($D32,'Girls Si Qual Draw Prep'!$A$7:$P$70,3))</f>
        <v/>
      </c>
      <c r="G32" s="223"/>
      <c r="H32" s="223" t="str">
        <f>IF($D32="","",VLOOKUP($D32,'Girls Si Qual Draw Prep'!$A$7:$P$70,4))</f>
        <v/>
      </c>
      <c r="I32" s="306"/>
      <c r="J32" s="205"/>
      <c r="K32" s="220"/>
      <c r="L32" s="221" t="str">
        <f>UPPER(IF(OR(K32="a",K32="as"),J31,IF(OR(K32="b",K32="bs"),J33,)))</f>
        <v/>
      </c>
      <c r="M32" s="229"/>
      <c r="N32" s="230"/>
      <c r="O32" s="230"/>
      <c r="P32" s="230"/>
      <c r="Q32" s="230"/>
      <c r="R32" s="213"/>
    </row>
    <row r="33" spans="1:18" s="50" customFormat="1" ht="9.6" customHeight="1">
      <c r="A33" s="215" t="s">
        <v>107</v>
      </c>
      <c r="B33" s="202" t="str">
        <f>IF($D33="","",VLOOKUP($D33,'Girls Si Qual Draw Prep'!$A$7:$P$70,15))</f>
        <v/>
      </c>
      <c r="C33" s="202" t="str">
        <f>IF($D33="","",VLOOKUP($D33,'Girls Si Qual Draw Prep'!$A$7:$P$70,16))</f>
        <v/>
      </c>
      <c r="D33" s="203"/>
      <c r="E33" s="223" t="str">
        <f>UPPER(IF($D33="","",VLOOKUP($D33,'Girls Si Qual Draw Prep'!$A$7:$P$70,2)))</f>
        <v/>
      </c>
      <c r="F33" s="223" t="str">
        <f>IF($D33="","",VLOOKUP($D33,'Girls Si Qual Draw Prep'!$A$7:$P$70,3))</f>
        <v/>
      </c>
      <c r="G33" s="223"/>
      <c r="H33" s="223" t="str">
        <f>IF($D33="","",VLOOKUP($D33,'Girls Si Qual Draw Prep'!$A$7:$P$70,4))</f>
        <v/>
      </c>
      <c r="I33" s="304"/>
      <c r="J33" s="221" t="str">
        <f>UPPER(IF(OR(I34="a",I34="as"),E33,IF(OR(I34="b",I34="bs"),E34,)))</f>
        <v/>
      </c>
      <c r="K33" s="307"/>
      <c r="L33" s="205"/>
      <c r="M33" s="232"/>
      <c r="N33" s="230"/>
      <c r="O33" s="230"/>
      <c r="P33" s="230"/>
      <c r="Q33" s="230"/>
      <c r="R33" s="213"/>
    </row>
    <row r="34" spans="1:18" s="50" customFormat="1" ht="9.6" customHeight="1">
      <c r="A34" s="215" t="s">
        <v>108</v>
      </c>
      <c r="B34" s="202" t="str">
        <f>IF($D34="","",VLOOKUP($D34,'Girls Si Qual Draw Prep'!$A$7:$P$70,15))</f>
        <v/>
      </c>
      <c r="C34" s="202" t="str">
        <f>IF($D34="","",VLOOKUP($D34,'Girls Si Qual Draw Prep'!$A$7:$P$70,16))</f>
        <v/>
      </c>
      <c r="D34" s="203"/>
      <c r="E34" s="223" t="str">
        <f>UPPER(IF($D34="","",VLOOKUP($D34,'Girls Si Qual Draw Prep'!$A$7:$P$70,2)))</f>
        <v/>
      </c>
      <c r="F34" s="223" t="str">
        <f>IF($D34="","",VLOOKUP($D34,'Girls Si Qual Draw Prep'!$A$7:$P$70,3))</f>
        <v/>
      </c>
      <c r="G34" s="223"/>
      <c r="H34" s="223" t="str">
        <f>IF($D34="","",VLOOKUP($D34,'Girls Si Qual Draw Prep'!$A$7:$P$70,4))</f>
        <v/>
      </c>
      <c r="I34" s="306"/>
      <c r="J34" s="205"/>
      <c r="K34" s="230"/>
      <c r="L34" s="219" t="s">
        <v>15</v>
      </c>
      <c r="M34" s="228"/>
      <c r="N34" s="221" t="str">
        <f>UPPER(IF(OR(M34="a",M34="as"),L32,IF(OR(M34="b",M34="bs"),L36,)))</f>
        <v/>
      </c>
      <c r="O34" s="229"/>
      <c r="P34" s="230"/>
      <c r="Q34" s="230"/>
      <c r="R34" s="213"/>
    </row>
    <row r="35" spans="1:18" s="50" customFormat="1" ht="9.6" customHeight="1">
      <c r="A35" s="215" t="s">
        <v>109</v>
      </c>
      <c r="B35" s="202" t="str">
        <f>IF($D35="","",VLOOKUP($D35,'Girls Si Qual Draw Prep'!$A$7:$P$70,15))</f>
        <v/>
      </c>
      <c r="C35" s="202" t="str">
        <f>IF($D35="","",VLOOKUP($D35,'Girls Si Qual Draw Prep'!$A$7:$P$70,16))</f>
        <v/>
      </c>
      <c r="D35" s="203"/>
      <c r="E35" s="223" t="str">
        <f>UPPER(IF($D35="","",VLOOKUP($D35,'Girls Si Qual Draw Prep'!$A$7:$P$70,2)))</f>
        <v/>
      </c>
      <c r="F35" s="223" t="str">
        <f>IF($D35="","",VLOOKUP($D35,'Girls Si Qual Draw Prep'!$A$7:$P$70,3))</f>
        <v/>
      </c>
      <c r="G35" s="223"/>
      <c r="H35" s="223" t="str">
        <f>IF($D35="","",VLOOKUP($D35,'Girls Si Qual Draw Prep'!$A$7:$P$70,4))</f>
        <v/>
      </c>
      <c r="I35" s="304"/>
      <c r="J35" s="221" t="str">
        <f>UPPER(IF(OR(I36="a",I36="as"),E35,IF(OR(I36="b",I36="bs"),E36,)))</f>
        <v/>
      </c>
      <c r="K35" s="229"/>
      <c r="L35" s="308"/>
      <c r="M35" s="309"/>
      <c r="N35" s="205"/>
      <c r="O35" s="230"/>
      <c r="P35" s="230"/>
      <c r="Q35" s="230"/>
      <c r="R35" s="213"/>
    </row>
    <row r="36" spans="1:18" s="50" customFormat="1" ht="9.6" customHeight="1">
      <c r="A36" s="215" t="s">
        <v>110</v>
      </c>
      <c r="B36" s="202" t="str">
        <f>IF($D36="","",VLOOKUP($D36,'Girls Si Qual Draw Prep'!$A$7:$P$70,15))</f>
        <v/>
      </c>
      <c r="C36" s="202" t="str">
        <f>IF($D36="","",VLOOKUP($D36,'Girls Si Qual Draw Prep'!$A$7:$P$70,16))</f>
        <v/>
      </c>
      <c r="D36" s="203"/>
      <c r="E36" s="223" t="str">
        <f>UPPER(IF($D36="","",VLOOKUP($D36,'Girls Si Qual Draw Prep'!$A$7:$P$70,2)))</f>
        <v/>
      </c>
      <c r="F36" s="223" t="str">
        <f>IF($D36="","",VLOOKUP($D36,'Girls Si Qual Draw Prep'!$A$7:$P$70,3))</f>
        <v/>
      </c>
      <c r="G36" s="223"/>
      <c r="H36" s="223" t="str">
        <f>IF($D36="","",VLOOKUP($D36,'Girls Si Qual Draw Prep'!$A$7:$P$70,4))</f>
        <v/>
      </c>
      <c r="I36" s="306"/>
      <c r="J36" s="205"/>
      <c r="K36" s="220"/>
      <c r="L36" s="221" t="str">
        <f>UPPER(IF(OR(K36="a",K36="as"),J35,IF(OR(K36="b",K36="bs"),J37,)))</f>
        <v/>
      </c>
      <c r="M36" s="310"/>
      <c r="N36" s="230"/>
      <c r="O36" s="230"/>
      <c r="P36" s="230"/>
      <c r="Q36" s="230"/>
      <c r="R36" s="213"/>
    </row>
    <row r="37" spans="1:18" s="50" customFormat="1" ht="9.6" customHeight="1">
      <c r="A37" s="305" t="s">
        <v>111</v>
      </c>
      <c r="B37" s="202" t="str">
        <f>IF($D37="","",VLOOKUP($D37,'Girls Si Qual Draw Prep'!$A$7:$P$70,15))</f>
        <v/>
      </c>
      <c r="C37" s="202" t="str">
        <f>IF($D37="","",VLOOKUP($D37,'Girls Si Qual Draw Prep'!$A$7:$P$70,16))</f>
        <v/>
      </c>
      <c r="D37" s="203"/>
      <c r="E37" s="223" t="str">
        <f>UPPER(IF($D37="","",VLOOKUP($D37,'Girls Si Qual Draw Prep'!$A$7:$P$70,2)))</f>
        <v/>
      </c>
      <c r="F37" s="223" t="str">
        <f>IF($D37="","",VLOOKUP($D37,'Girls Si Qual Draw Prep'!$A$7:$P$70,3))</f>
        <v/>
      </c>
      <c r="G37" s="223"/>
      <c r="H37" s="223" t="str">
        <f>IF($D37="","",VLOOKUP($D37,'Girls Si Qual Draw Prep'!$A$7:$P$70,4))</f>
        <v/>
      </c>
      <c r="I37" s="304"/>
      <c r="J37" s="221" t="str">
        <f>UPPER(IF(OR(I38="a",I38="as"),E37,IF(OR(I38="b",I38="bs"),E38,)))</f>
        <v/>
      </c>
      <c r="K37" s="238"/>
      <c r="L37" s="205"/>
      <c r="M37" s="230"/>
      <c r="N37" s="230"/>
      <c r="O37" s="230"/>
      <c r="P37" s="230"/>
      <c r="Q37" s="230"/>
      <c r="R37" s="213"/>
    </row>
    <row r="38" spans="1:18" s="50" customFormat="1" ht="9.6" customHeight="1">
      <c r="A38" s="241" t="s">
        <v>112</v>
      </c>
      <c r="B38" s="202" t="str">
        <f>IF($D38="","",VLOOKUP($D38,'Girls Si Qual Draw Prep'!$A$7:$P$70,15))</f>
        <v/>
      </c>
      <c r="C38" s="202" t="str">
        <f>IF($D38="","",VLOOKUP($D38,'Girls Si Qual Draw Prep'!$A$7:$P$70,16))</f>
        <v/>
      </c>
      <c r="D38" s="203"/>
      <c r="E38" s="204" t="str">
        <f>UPPER(IF($D38="","",VLOOKUP($D38,'Girls Si Qual Draw Prep'!$A$7:$P$70,2)))</f>
        <v/>
      </c>
      <c r="F38" s="204" t="str">
        <f>IF($D38="","",VLOOKUP($D38,'Girls Si Qual Draw Prep'!$A$7:$P$70,3))</f>
        <v/>
      </c>
      <c r="G38" s="204"/>
      <c r="H38" s="204" t="str">
        <f>IF($D38="","",VLOOKUP($D38,'Girls Si Qual Draw Prep'!$A$7:$P$70,4))</f>
        <v/>
      </c>
      <c r="I38" s="306"/>
      <c r="J38" s="205"/>
      <c r="K38" s="230"/>
      <c r="L38" s="230"/>
      <c r="M38" s="311"/>
      <c r="N38" s="230"/>
      <c r="O38" s="230"/>
      <c r="P38" s="230"/>
      <c r="Q38" s="230"/>
      <c r="R38" s="213"/>
    </row>
    <row r="39" spans="1:18" s="50" customFormat="1" ht="9.6" customHeight="1">
      <c r="A39" s="200" t="s">
        <v>113</v>
      </c>
      <c r="B39" s="202" t="str">
        <f>IF($D39="","",VLOOKUP($D39,'Girls Si Qual Draw Prep'!$A$7:$P$70,15))</f>
        <v/>
      </c>
      <c r="C39" s="202" t="str">
        <f>IF($D39="","",VLOOKUP($D39,'Girls Si Qual Draw Prep'!$A$7:$P$70,16))</f>
        <v/>
      </c>
      <c r="D39" s="203"/>
      <c r="E39" s="204" t="str">
        <f>UPPER(IF($D39="","",VLOOKUP($D39,'Girls Si Qual Draw Prep'!$A$7:$P$70,2)))</f>
        <v/>
      </c>
      <c r="F39" s="204" t="str">
        <f>IF($D39="","",VLOOKUP($D39,'Girls Si Qual Draw Prep'!$A$7:$P$70,3))</f>
        <v/>
      </c>
      <c r="G39" s="204"/>
      <c r="H39" s="204" t="str">
        <f>IF($D39="","",VLOOKUP($D39,'Girls Si Qual Draw Prep'!$A$7:$P$70,4))</f>
        <v/>
      </c>
      <c r="I39" s="304"/>
      <c r="J39" s="221" t="str">
        <f>UPPER(IF(OR(I40="a",I40="as"),E39,IF(OR(I40="b",I40="bs"),E40,)))</f>
        <v/>
      </c>
      <c r="K39" s="229"/>
      <c r="L39" s="230"/>
      <c r="M39" s="230"/>
      <c r="N39" s="230"/>
      <c r="O39" s="230"/>
      <c r="P39" s="230"/>
      <c r="Q39" s="230"/>
      <c r="R39" s="213"/>
    </row>
    <row r="40" spans="1:18" s="50" customFormat="1" ht="9.6" customHeight="1">
      <c r="A40" s="305" t="s">
        <v>114</v>
      </c>
      <c r="B40" s="202" t="str">
        <f>IF($D40="","",VLOOKUP($D40,'Girls Si Qual Draw Prep'!$A$7:$P$70,15))</f>
        <v/>
      </c>
      <c r="C40" s="202" t="str">
        <f>IF($D40="","",VLOOKUP($D40,'Girls Si Qual Draw Prep'!$A$7:$P$70,16))</f>
        <v/>
      </c>
      <c r="D40" s="203"/>
      <c r="E40" s="223" t="str">
        <f>UPPER(IF($D40="","",VLOOKUP($D40,'Girls Si Qual Draw Prep'!$A$7:$P$70,2)))</f>
        <v/>
      </c>
      <c r="F40" s="223" t="str">
        <f>IF($D40="","",VLOOKUP($D40,'Girls Si Qual Draw Prep'!$A$7:$P$70,3))</f>
        <v/>
      </c>
      <c r="G40" s="223"/>
      <c r="H40" s="223" t="str">
        <f>IF($D40="","",VLOOKUP($D40,'Girls Si Qual Draw Prep'!$A$7:$P$70,4))</f>
        <v/>
      </c>
      <c r="I40" s="306"/>
      <c r="J40" s="205"/>
      <c r="K40" s="220"/>
      <c r="L40" s="221" t="str">
        <f>UPPER(IF(OR(K40="a",K40="as"),J39,IF(OR(K40="b",K40="bs"),J41,)))</f>
        <v/>
      </c>
      <c r="M40" s="229"/>
      <c r="N40" s="230"/>
      <c r="O40" s="230"/>
      <c r="P40" s="230"/>
      <c r="Q40" s="230"/>
      <c r="R40" s="213"/>
    </row>
    <row r="41" spans="1:18" s="50" customFormat="1" ht="9.6" customHeight="1">
      <c r="A41" s="215" t="s">
        <v>115</v>
      </c>
      <c r="B41" s="202" t="str">
        <f>IF($D41="","",VLOOKUP($D41,'Girls Si Qual Draw Prep'!$A$7:$P$70,15))</f>
        <v/>
      </c>
      <c r="C41" s="202" t="str">
        <f>IF($D41="","",VLOOKUP($D41,'Girls Si Qual Draw Prep'!$A$7:$P$70,16))</f>
        <v/>
      </c>
      <c r="D41" s="203"/>
      <c r="E41" s="223" t="str">
        <f>UPPER(IF($D41="","",VLOOKUP($D41,'Girls Si Qual Draw Prep'!$A$7:$P$70,2)))</f>
        <v/>
      </c>
      <c r="F41" s="223" t="str">
        <f>IF($D41="","",VLOOKUP($D41,'Girls Si Qual Draw Prep'!$A$7:$P$70,3))</f>
        <v/>
      </c>
      <c r="G41" s="223"/>
      <c r="H41" s="223" t="str">
        <f>IF($D41="","",VLOOKUP($D41,'Girls Si Qual Draw Prep'!$A$7:$P$70,4))</f>
        <v/>
      </c>
      <c r="I41" s="304"/>
      <c r="J41" s="221" t="str">
        <f>UPPER(IF(OR(I42="a",I42="as"),E41,IF(OR(I42="b",I42="bs"),E42,)))</f>
        <v/>
      </c>
      <c r="K41" s="307"/>
      <c r="L41" s="205"/>
      <c r="M41" s="232"/>
      <c r="N41" s="230"/>
      <c r="O41" s="230"/>
      <c r="P41" s="230"/>
      <c r="Q41" s="230"/>
      <c r="R41" s="213"/>
    </row>
    <row r="42" spans="1:18" s="50" customFormat="1" ht="9.6" customHeight="1">
      <c r="A42" s="215" t="s">
        <v>116</v>
      </c>
      <c r="B42" s="202" t="str">
        <f>IF($D42="","",VLOOKUP($D42,'Girls Si Qual Draw Prep'!$A$7:$P$70,15))</f>
        <v/>
      </c>
      <c r="C42" s="202" t="str">
        <f>IF($D42="","",VLOOKUP($D42,'Girls Si Qual Draw Prep'!$A$7:$P$70,16))</f>
        <v/>
      </c>
      <c r="D42" s="203"/>
      <c r="E42" s="223" t="str">
        <f>UPPER(IF($D42="","",VLOOKUP($D42,'Girls Si Qual Draw Prep'!$A$7:$P$70,2)))</f>
        <v/>
      </c>
      <c r="F42" s="223" t="str">
        <f>IF($D42="","",VLOOKUP($D42,'Girls Si Qual Draw Prep'!$A$7:$P$70,3))</f>
        <v/>
      </c>
      <c r="G42" s="223"/>
      <c r="H42" s="223" t="str">
        <f>IF($D42="","",VLOOKUP($D42,'Girls Si Qual Draw Prep'!$A$7:$P$70,4))</f>
        <v/>
      </c>
      <c r="I42" s="306"/>
      <c r="J42" s="205"/>
      <c r="K42" s="230"/>
      <c r="L42" s="219" t="s">
        <v>15</v>
      </c>
      <c r="M42" s="228"/>
      <c r="N42" s="221" t="str">
        <f>UPPER(IF(OR(M42="a",M42="as"),L40,IF(OR(M42="b",M42="bs"),L44,)))</f>
        <v/>
      </c>
      <c r="O42" s="229"/>
      <c r="P42" s="230"/>
      <c r="Q42" s="230"/>
      <c r="R42" s="213"/>
    </row>
    <row r="43" spans="1:18" s="50" customFormat="1" ht="9.6" customHeight="1">
      <c r="A43" s="215" t="s">
        <v>117</v>
      </c>
      <c r="B43" s="202" t="str">
        <f>IF($D43="","",VLOOKUP($D43,'Girls Si Qual Draw Prep'!$A$7:$P$70,15))</f>
        <v/>
      </c>
      <c r="C43" s="202" t="str">
        <f>IF($D43="","",VLOOKUP($D43,'Girls Si Qual Draw Prep'!$A$7:$P$70,16))</f>
        <v/>
      </c>
      <c r="D43" s="203"/>
      <c r="E43" s="223" t="str">
        <f>UPPER(IF($D43="","",VLOOKUP($D43,'Girls Si Qual Draw Prep'!$A$7:$P$70,2)))</f>
        <v/>
      </c>
      <c r="F43" s="223" t="str">
        <f>IF($D43="","",VLOOKUP($D43,'Girls Si Qual Draw Prep'!$A$7:$P$70,3))</f>
        <v/>
      </c>
      <c r="G43" s="223"/>
      <c r="H43" s="223" t="str">
        <f>IF($D43="","",VLOOKUP($D43,'Girls Si Qual Draw Prep'!$A$7:$P$70,4))</f>
        <v/>
      </c>
      <c r="I43" s="304"/>
      <c r="J43" s="221" t="str">
        <f>UPPER(IF(OR(I44="a",I44="as"),E43,IF(OR(I44="b",I44="bs"),E44,)))</f>
        <v/>
      </c>
      <c r="K43" s="229"/>
      <c r="L43" s="308"/>
      <c r="M43" s="309"/>
      <c r="N43" s="205"/>
      <c r="O43" s="230"/>
      <c r="P43" s="230"/>
      <c r="Q43" s="230"/>
      <c r="R43" s="213"/>
    </row>
    <row r="44" spans="1:18" s="50" customFormat="1" ht="9.6" customHeight="1">
      <c r="A44" s="215" t="s">
        <v>118</v>
      </c>
      <c r="B44" s="202" t="str">
        <f>IF($D44="","",VLOOKUP($D44,'Girls Si Qual Draw Prep'!$A$7:$P$70,15))</f>
        <v/>
      </c>
      <c r="C44" s="202" t="str">
        <f>IF($D44="","",VLOOKUP($D44,'Girls Si Qual Draw Prep'!$A$7:$P$70,16))</f>
        <v/>
      </c>
      <c r="D44" s="203"/>
      <c r="E44" s="223" t="str">
        <f>UPPER(IF($D44="","",VLOOKUP($D44,'Girls Si Qual Draw Prep'!$A$7:$P$70,2)))</f>
        <v/>
      </c>
      <c r="F44" s="223" t="str">
        <f>IF($D44="","",VLOOKUP($D44,'Girls Si Qual Draw Prep'!$A$7:$P$70,3))</f>
        <v/>
      </c>
      <c r="G44" s="223"/>
      <c r="H44" s="223" t="str">
        <f>IF($D44="","",VLOOKUP($D44,'Girls Si Qual Draw Prep'!$A$7:$P$70,4))</f>
        <v/>
      </c>
      <c r="I44" s="306"/>
      <c r="J44" s="205"/>
      <c r="K44" s="220"/>
      <c r="L44" s="221" t="str">
        <f>UPPER(IF(OR(K44="a",K44="as"),J43,IF(OR(K44="b",K44="bs"),J45,)))</f>
        <v/>
      </c>
      <c r="M44" s="310"/>
      <c r="N44" s="230"/>
      <c r="O44" s="230"/>
      <c r="P44" s="230"/>
      <c r="Q44" s="230"/>
      <c r="R44" s="213"/>
    </row>
    <row r="45" spans="1:18" s="50" customFormat="1" ht="9.6" customHeight="1">
      <c r="A45" s="305" t="s">
        <v>119</v>
      </c>
      <c r="B45" s="202" t="str">
        <f>IF($D45="","",VLOOKUP($D45,'Girls Si Qual Draw Prep'!$A$7:$P$70,15))</f>
        <v/>
      </c>
      <c r="C45" s="202" t="str">
        <f>IF($D45="","",VLOOKUP($D45,'Girls Si Qual Draw Prep'!$A$7:$P$70,16))</f>
        <v/>
      </c>
      <c r="D45" s="203"/>
      <c r="E45" s="223" t="str">
        <f>UPPER(IF($D45="","",VLOOKUP($D45,'Girls Si Qual Draw Prep'!$A$7:$P$70,2)))</f>
        <v/>
      </c>
      <c r="F45" s="223" t="str">
        <f>IF($D45="","",VLOOKUP($D45,'Girls Si Qual Draw Prep'!$A$7:$P$70,3))</f>
        <v/>
      </c>
      <c r="G45" s="223"/>
      <c r="H45" s="223" t="str">
        <f>IF($D45="","",VLOOKUP($D45,'Girls Si Qual Draw Prep'!$A$7:$P$70,4))</f>
        <v/>
      </c>
      <c r="I45" s="304"/>
      <c r="J45" s="221" t="str">
        <f>UPPER(IF(OR(I46="a",I46="as"),E45,IF(OR(I46="b",I46="bs"),E46,)))</f>
        <v/>
      </c>
      <c r="K45" s="238"/>
      <c r="L45" s="205"/>
      <c r="M45" s="230"/>
      <c r="N45" s="230"/>
      <c r="O45" s="230"/>
      <c r="P45" s="230"/>
      <c r="Q45" s="230"/>
      <c r="R45" s="213"/>
    </row>
    <row r="46" spans="1:18" s="50" customFormat="1" ht="9.6" customHeight="1">
      <c r="A46" s="241" t="s">
        <v>120</v>
      </c>
      <c r="B46" s="202" t="str">
        <f>IF($D46="","",VLOOKUP($D46,'Girls Si Qual Draw Prep'!$A$7:$P$70,15))</f>
        <v/>
      </c>
      <c r="C46" s="202" t="str">
        <f>IF($D46="","",VLOOKUP($D46,'Girls Si Qual Draw Prep'!$A$7:$P$70,16))</f>
        <v/>
      </c>
      <c r="D46" s="203"/>
      <c r="E46" s="204" t="str">
        <f>UPPER(IF($D46="","",VLOOKUP($D46,'Girls Si Qual Draw Prep'!$A$7:$P$70,2)))</f>
        <v/>
      </c>
      <c r="F46" s="204" t="str">
        <f>IF($D46="","",VLOOKUP($D46,'Girls Si Qual Draw Prep'!$A$7:$P$70,3))</f>
        <v/>
      </c>
      <c r="G46" s="204"/>
      <c r="H46" s="204" t="str">
        <f>IF($D46="","",VLOOKUP($D46,'Girls Si Qual Draw Prep'!$A$7:$P$70,4))</f>
        <v/>
      </c>
      <c r="I46" s="306"/>
      <c r="J46" s="205"/>
      <c r="K46" s="230"/>
      <c r="L46" s="230"/>
      <c r="M46" s="311"/>
      <c r="N46" s="230"/>
      <c r="O46" s="230"/>
      <c r="P46" s="230"/>
      <c r="Q46" s="230"/>
      <c r="R46" s="213"/>
    </row>
    <row r="47" spans="1:18" s="50" customFormat="1" ht="9.6" customHeight="1">
      <c r="A47" s="200" t="s">
        <v>121</v>
      </c>
      <c r="B47" s="202" t="str">
        <f>IF($D47="","",VLOOKUP($D47,'Girls Si Qual Draw Prep'!$A$7:$P$70,15))</f>
        <v/>
      </c>
      <c r="C47" s="202" t="str">
        <f>IF($D47="","",VLOOKUP($D47,'Girls Si Qual Draw Prep'!$A$7:$P$70,16))</f>
        <v/>
      </c>
      <c r="D47" s="203"/>
      <c r="E47" s="204" t="str">
        <f>UPPER(IF($D47="","",VLOOKUP($D47,'Girls Si Qual Draw Prep'!$A$7:$P$70,2)))</f>
        <v/>
      </c>
      <c r="F47" s="204" t="str">
        <f>IF($D47="","",VLOOKUP($D47,'Girls Si Qual Draw Prep'!$A$7:$P$70,3))</f>
        <v/>
      </c>
      <c r="G47" s="204"/>
      <c r="H47" s="204" t="str">
        <f>IF($D47="","",VLOOKUP($D47,'Girls Si Qual Draw Prep'!$A$7:$P$70,4))</f>
        <v/>
      </c>
      <c r="I47" s="304"/>
      <c r="J47" s="221" t="str">
        <f>UPPER(IF(OR(I48="a",I48="as"),E47,IF(OR(I48="b",I48="bs"),E48,)))</f>
        <v/>
      </c>
      <c r="K47" s="229"/>
      <c r="L47" s="230"/>
      <c r="M47" s="230"/>
      <c r="N47" s="230"/>
      <c r="O47" s="230"/>
      <c r="P47" s="230"/>
      <c r="Q47" s="230"/>
      <c r="R47" s="213"/>
    </row>
    <row r="48" spans="1:18" s="50" customFormat="1" ht="9.6" customHeight="1">
      <c r="A48" s="305" t="s">
        <v>122</v>
      </c>
      <c r="B48" s="202" t="str">
        <f>IF($D48="","",VLOOKUP($D48,'Girls Si Qual Draw Prep'!$A$7:$P$70,15))</f>
        <v/>
      </c>
      <c r="C48" s="202" t="str">
        <f>IF($D48="","",VLOOKUP($D48,'Girls Si Qual Draw Prep'!$A$7:$P$70,16))</f>
        <v/>
      </c>
      <c r="D48" s="203"/>
      <c r="E48" s="223" t="str">
        <f>UPPER(IF($D48="","",VLOOKUP($D48,'Girls Si Qual Draw Prep'!$A$7:$P$70,2)))</f>
        <v/>
      </c>
      <c r="F48" s="223" t="str">
        <f>IF($D48="","",VLOOKUP($D48,'Girls Si Qual Draw Prep'!$A$7:$P$70,3))</f>
        <v/>
      </c>
      <c r="G48" s="223"/>
      <c r="H48" s="223" t="str">
        <f>IF($D48="","",VLOOKUP($D48,'Girls Si Qual Draw Prep'!$A$7:$P$70,4))</f>
        <v/>
      </c>
      <c r="I48" s="306"/>
      <c r="J48" s="205"/>
      <c r="K48" s="220"/>
      <c r="L48" s="221" t="str">
        <f>UPPER(IF(OR(K48="a",K48="as"),J47,IF(OR(K48="b",K48="bs"),J49,)))</f>
        <v/>
      </c>
      <c r="M48" s="229"/>
      <c r="N48" s="230"/>
      <c r="O48" s="230"/>
      <c r="P48" s="230"/>
      <c r="Q48" s="230"/>
      <c r="R48" s="213"/>
    </row>
    <row r="49" spans="1:18" s="50" customFormat="1" ht="9.6" customHeight="1">
      <c r="A49" s="215" t="s">
        <v>123</v>
      </c>
      <c r="B49" s="202" t="str">
        <f>IF($D49="","",VLOOKUP($D49,'Girls Si Qual Draw Prep'!$A$7:$P$70,15))</f>
        <v/>
      </c>
      <c r="C49" s="202" t="str">
        <f>IF($D49="","",VLOOKUP($D49,'Girls Si Qual Draw Prep'!$A$7:$P$70,16))</f>
        <v/>
      </c>
      <c r="D49" s="203"/>
      <c r="E49" s="223" t="str">
        <f>UPPER(IF($D49="","",VLOOKUP($D49,'Girls Si Qual Draw Prep'!$A$7:$P$70,2)))</f>
        <v/>
      </c>
      <c r="F49" s="223" t="str">
        <f>IF($D49="","",VLOOKUP($D49,'Girls Si Qual Draw Prep'!$A$7:$P$70,3))</f>
        <v/>
      </c>
      <c r="G49" s="223"/>
      <c r="H49" s="223" t="str">
        <f>IF($D49="","",VLOOKUP($D49,'Girls Si Qual Draw Prep'!$A$7:$P$70,4))</f>
        <v/>
      </c>
      <c r="I49" s="304"/>
      <c r="J49" s="221" t="str">
        <f>UPPER(IF(OR(I50="a",I50="as"),E49,IF(OR(I50="b",I50="bs"),E50,)))</f>
        <v/>
      </c>
      <c r="K49" s="307"/>
      <c r="L49" s="205"/>
      <c r="M49" s="232"/>
      <c r="N49" s="230"/>
      <c r="O49" s="230"/>
      <c r="P49" s="230"/>
      <c r="Q49" s="230"/>
      <c r="R49" s="213"/>
    </row>
    <row r="50" spans="1:18" s="50" customFormat="1" ht="9.6" customHeight="1">
      <c r="A50" s="215" t="s">
        <v>124</v>
      </c>
      <c r="B50" s="202" t="str">
        <f>IF($D50="","",VLOOKUP($D50,'Girls Si Qual Draw Prep'!$A$7:$P$70,15))</f>
        <v/>
      </c>
      <c r="C50" s="202" t="str">
        <f>IF($D50="","",VLOOKUP($D50,'Girls Si Qual Draw Prep'!$A$7:$P$70,16))</f>
        <v/>
      </c>
      <c r="D50" s="203"/>
      <c r="E50" s="223" t="str">
        <f>UPPER(IF($D50="","",VLOOKUP($D50,'Girls Si Qual Draw Prep'!$A$7:$P$70,2)))</f>
        <v/>
      </c>
      <c r="F50" s="223" t="str">
        <f>IF($D50="","",VLOOKUP($D50,'Girls Si Qual Draw Prep'!$A$7:$P$70,3))</f>
        <v/>
      </c>
      <c r="G50" s="223"/>
      <c r="H50" s="223" t="str">
        <f>IF($D50="","",VLOOKUP($D50,'Girls Si Qual Draw Prep'!$A$7:$P$70,4))</f>
        <v/>
      </c>
      <c r="I50" s="306"/>
      <c r="J50" s="205"/>
      <c r="K50" s="230"/>
      <c r="L50" s="219" t="s">
        <v>15</v>
      </c>
      <c r="M50" s="228"/>
      <c r="N50" s="221" t="str">
        <f>UPPER(IF(OR(M50="a",M50="as"),L48,IF(OR(M50="b",M50="bs"),L52,)))</f>
        <v/>
      </c>
      <c r="O50" s="229"/>
      <c r="P50" s="230"/>
      <c r="Q50" s="230"/>
      <c r="R50" s="213"/>
    </row>
    <row r="51" spans="1:18" s="50" customFormat="1" ht="9.6" customHeight="1">
      <c r="A51" s="215" t="s">
        <v>125</v>
      </c>
      <c r="B51" s="202" t="str">
        <f>IF($D51="","",VLOOKUP($D51,'Girls Si Qual Draw Prep'!$A$7:$P$70,15))</f>
        <v/>
      </c>
      <c r="C51" s="202" t="str">
        <f>IF($D51="","",VLOOKUP($D51,'Girls Si Qual Draw Prep'!$A$7:$P$70,16))</f>
        <v/>
      </c>
      <c r="D51" s="203"/>
      <c r="E51" s="223" t="str">
        <f>UPPER(IF($D51="","",VLOOKUP($D51,'Girls Si Qual Draw Prep'!$A$7:$P$70,2)))</f>
        <v/>
      </c>
      <c r="F51" s="223" t="str">
        <f>IF($D51="","",VLOOKUP($D51,'Girls Si Qual Draw Prep'!$A$7:$P$70,3))</f>
        <v/>
      </c>
      <c r="G51" s="223"/>
      <c r="H51" s="223" t="str">
        <f>IF($D51="","",VLOOKUP($D51,'Girls Si Qual Draw Prep'!$A$7:$P$70,4))</f>
        <v/>
      </c>
      <c r="I51" s="304"/>
      <c r="J51" s="221" t="str">
        <f>UPPER(IF(OR(I52="a",I52="as"),E51,IF(OR(I52="b",I52="bs"),E52,)))</f>
        <v/>
      </c>
      <c r="K51" s="229"/>
      <c r="L51" s="308"/>
      <c r="M51" s="309"/>
      <c r="N51" s="205"/>
      <c r="O51" s="230"/>
      <c r="P51" s="230"/>
      <c r="Q51" s="230"/>
      <c r="R51" s="213"/>
    </row>
    <row r="52" spans="1:18" s="50" customFormat="1" ht="9.6" customHeight="1">
      <c r="A52" s="215" t="s">
        <v>126</v>
      </c>
      <c r="B52" s="202" t="str">
        <f>IF($D52="","",VLOOKUP($D52,'Girls Si Qual Draw Prep'!$A$7:$P$70,15))</f>
        <v/>
      </c>
      <c r="C52" s="202" t="str">
        <f>IF($D52="","",VLOOKUP($D52,'Girls Si Qual Draw Prep'!$A$7:$P$70,16))</f>
        <v/>
      </c>
      <c r="D52" s="203"/>
      <c r="E52" s="223" t="str">
        <f>UPPER(IF($D52="","",VLOOKUP($D52,'Girls Si Qual Draw Prep'!$A$7:$P$70,2)))</f>
        <v/>
      </c>
      <c r="F52" s="223" t="str">
        <f>IF($D52="","",VLOOKUP($D52,'Girls Si Qual Draw Prep'!$A$7:$P$70,3))</f>
        <v/>
      </c>
      <c r="G52" s="223"/>
      <c r="H52" s="223" t="str">
        <f>IF($D52="","",VLOOKUP($D52,'Girls Si Qual Draw Prep'!$A$7:$P$70,4))</f>
        <v/>
      </c>
      <c r="I52" s="306"/>
      <c r="J52" s="205"/>
      <c r="K52" s="220"/>
      <c r="L52" s="221" t="str">
        <f>UPPER(IF(OR(K52="a",K52="as"),J51,IF(OR(K52="b",K52="bs"),J53,)))</f>
        <v/>
      </c>
      <c r="M52" s="310"/>
      <c r="N52" s="230"/>
      <c r="O52" s="230"/>
      <c r="P52" s="230"/>
      <c r="Q52" s="230"/>
      <c r="R52" s="213"/>
    </row>
    <row r="53" spans="1:18" s="50" customFormat="1" ht="9.6" customHeight="1">
      <c r="A53" s="305" t="s">
        <v>127</v>
      </c>
      <c r="B53" s="202" t="str">
        <f>IF($D53="","",VLOOKUP($D53,'Girls Si Qual Draw Prep'!$A$7:$P$70,15))</f>
        <v/>
      </c>
      <c r="C53" s="202" t="str">
        <f>IF($D53="","",VLOOKUP($D53,'Girls Si Qual Draw Prep'!$A$7:$P$70,16))</f>
        <v/>
      </c>
      <c r="D53" s="203"/>
      <c r="E53" s="223" t="str">
        <f>UPPER(IF($D53="","",VLOOKUP($D53,'Girls Si Qual Draw Prep'!$A$7:$P$70,2)))</f>
        <v/>
      </c>
      <c r="F53" s="223" t="str">
        <f>IF($D53="","",VLOOKUP($D53,'Girls Si Qual Draw Prep'!$A$7:$P$70,3))</f>
        <v/>
      </c>
      <c r="G53" s="223"/>
      <c r="H53" s="223" t="str">
        <f>IF($D53="","",VLOOKUP($D53,'Girls Si Qual Draw Prep'!$A$7:$P$70,4))</f>
        <v/>
      </c>
      <c r="I53" s="304"/>
      <c r="J53" s="221" t="str">
        <f>UPPER(IF(OR(I54="a",I54="as"),E53,IF(OR(I54="b",I54="bs"),E54,)))</f>
        <v/>
      </c>
      <c r="K53" s="238"/>
      <c r="L53" s="205"/>
      <c r="M53" s="230"/>
      <c r="N53" s="230"/>
      <c r="O53" s="230"/>
      <c r="P53" s="230"/>
      <c r="Q53" s="230"/>
      <c r="R53" s="213"/>
    </row>
    <row r="54" spans="1:18" s="50" customFormat="1" ht="9.6" customHeight="1">
      <c r="A54" s="241" t="s">
        <v>128</v>
      </c>
      <c r="B54" s="202" t="str">
        <f>IF($D54="","",VLOOKUP($D54,'Girls Si Qual Draw Prep'!$A$7:$P$70,15))</f>
        <v/>
      </c>
      <c r="C54" s="202" t="str">
        <f>IF($D54="","",VLOOKUP($D54,'Girls Si Qual Draw Prep'!$A$7:$P$70,16))</f>
        <v/>
      </c>
      <c r="D54" s="203"/>
      <c r="E54" s="204" t="str">
        <f>UPPER(IF($D54="","",VLOOKUP($D54,'Girls Si Qual Draw Prep'!$A$7:$P$70,2)))</f>
        <v/>
      </c>
      <c r="F54" s="204" t="str">
        <f>IF($D54="","",VLOOKUP($D54,'Girls Si Qual Draw Prep'!$A$7:$P$70,3))</f>
        <v/>
      </c>
      <c r="G54" s="204"/>
      <c r="H54" s="204" t="str">
        <f>IF($D54="","",VLOOKUP($D54,'Girls Si Qual Draw Prep'!$A$7:$P$70,4))</f>
        <v/>
      </c>
      <c r="I54" s="306"/>
      <c r="J54" s="205"/>
      <c r="K54" s="230"/>
      <c r="L54" s="230"/>
      <c r="M54" s="311"/>
      <c r="N54" s="230"/>
      <c r="O54" s="230"/>
      <c r="P54" s="230"/>
      <c r="Q54" s="230"/>
      <c r="R54" s="213"/>
    </row>
    <row r="55" spans="1:18" s="50" customFormat="1" ht="9.6" customHeight="1">
      <c r="A55" s="200" t="s">
        <v>130</v>
      </c>
      <c r="B55" s="202" t="str">
        <f>IF($D55="","",VLOOKUP($D55,'Girls Si Qual Draw Prep'!$A$7:$P$70,15))</f>
        <v/>
      </c>
      <c r="C55" s="202" t="str">
        <f>IF($D55="","",VLOOKUP($D55,'Girls Si Qual Draw Prep'!$A$7:$P$70,16))</f>
        <v/>
      </c>
      <c r="D55" s="203"/>
      <c r="E55" s="204" t="str">
        <f>UPPER(IF($D55="","",VLOOKUP($D55,'Girls Si Qual Draw Prep'!$A$7:$P$70,2)))</f>
        <v/>
      </c>
      <c r="F55" s="204" t="str">
        <f>IF($D55="","",VLOOKUP($D55,'Girls Si Qual Draw Prep'!$A$7:$P$70,3))</f>
        <v/>
      </c>
      <c r="G55" s="204"/>
      <c r="H55" s="204" t="str">
        <f>IF($D55="","",VLOOKUP($D55,'Girls Si Qual Draw Prep'!$A$7:$P$70,4))</f>
        <v/>
      </c>
      <c r="I55" s="304"/>
      <c r="J55" s="221" t="str">
        <f>UPPER(IF(OR(I56="a",I56="as"),E55,IF(OR(I56="b",I56="bs"),E56,)))</f>
        <v/>
      </c>
      <c r="K55" s="229"/>
      <c r="L55" s="230"/>
      <c r="M55" s="230"/>
      <c r="N55" s="230"/>
      <c r="O55" s="230"/>
      <c r="P55" s="230"/>
      <c r="Q55" s="230"/>
      <c r="R55" s="213"/>
    </row>
    <row r="56" spans="1:18" s="50" customFormat="1" ht="9.6" customHeight="1">
      <c r="A56" s="305" t="s">
        <v>131</v>
      </c>
      <c r="B56" s="202" t="str">
        <f>IF($D56="","",VLOOKUP($D56,'Girls Si Qual Draw Prep'!$A$7:$P$70,15))</f>
        <v/>
      </c>
      <c r="C56" s="202" t="str">
        <f>IF($D56="","",VLOOKUP($D56,'Girls Si Qual Draw Prep'!$A$7:$P$70,16))</f>
        <v/>
      </c>
      <c r="D56" s="203"/>
      <c r="E56" s="223" t="str">
        <f>UPPER(IF($D56="","",VLOOKUP($D56,'Girls Si Qual Draw Prep'!$A$7:$P$70,2)))</f>
        <v/>
      </c>
      <c r="F56" s="223" t="str">
        <f>IF($D56="","",VLOOKUP($D56,'Girls Si Qual Draw Prep'!$A$7:$P$70,3))</f>
        <v/>
      </c>
      <c r="G56" s="223"/>
      <c r="H56" s="223" t="str">
        <f>IF($D56="","",VLOOKUP($D56,'Girls Si Qual Draw Prep'!$A$7:$P$70,4))</f>
        <v/>
      </c>
      <c r="I56" s="306"/>
      <c r="J56" s="205"/>
      <c r="K56" s="220"/>
      <c r="L56" s="221" t="str">
        <f>UPPER(IF(OR(K56="a",K56="as"),J55,IF(OR(K56="b",K56="bs"),J57,)))</f>
        <v/>
      </c>
      <c r="M56" s="229"/>
      <c r="N56" s="230"/>
      <c r="O56" s="230"/>
      <c r="P56" s="230"/>
      <c r="Q56" s="230"/>
      <c r="R56" s="213"/>
    </row>
    <row r="57" spans="1:18" s="50" customFormat="1" ht="9.6" customHeight="1">
      <c r="A57" s="215" t="s">
        <v>132</v>
      </c>
      <c r="B57" s="202" t="str">
        <f>IF($D57="","",VLOOKUP($D57,'Girls Si Qual Draw Prep'!$A$7:$P$70,15))</f>
        <v/>
      </c>
      <c r="C57" s="202" t="str">
        <f>IF($D57="","",VLOOKUP($D57,'Girls Si Qual Draw Prep'!$A$7:$P$70,16))</f>
        <v/>
      </c>
      <c r="D57" s="203"/>
      <c r="E57" s="223" t="str">
        <f>UPPER(IF($D57="","",VLOOKUP($D57,'Girls Si Qual Draw Prep'!$A$7:$P$70,2)))</f>
        <v/>
      </c>
      <c r="F57" s="223" t="str">
        <f>IF($D57="","",VLOOKUP($D57,'Girls Si Qual Draw Prep'!$A$7:$P$70,3))</f>
        <v/>
      </c>
      <c r="G57" s="223"/>
      <c r="H57" s="223" t="str">
        <f>IF($D57="","",VLOOKUP($D57,'Girls Si Qual Draw Prep'!$A$7:$P$70,4))</f>
        <v/>
      </c>
      <c r="I57" s="304"/>
      <c r="J57" s="221" t="str">
        <f>UPPER(IF(OR(I58="a",I58="as"),E57,IF(OR(I58="b",I58="bs"),E58,)))</f>
        <v/>
      </c>
      <c r="K57" s="307"/>
      <c r="L57" s="205"/>
      <c r="M57" s="232"/>
      <c r="N57" s="230"/>
      <c r="O57" s="230"/>
      <c r="P57" s="230"/>
      <c r="Q57" s="230"/>
      <c r="R57" s="213"/>
    </row>
    <row r="58" spans="1:18" s="50" customFormat="1" ht="9.6" customHeight="1">
      <c r="A58" s="215" t="s">
        <v>133</v>
      </c>
      <c r="B58" s="202" t="str">
        <f>IF($D58="","",VLOOKUP($D58,'Girls Si Qual Draw Prep'!$A$7:$P$70,15))</f>
        <v/>
      </c>
      <c r="C58" s="202" t="str">
        <f>IF($D58="","",VLOOKUP($D58,'Girls Si Qual Draw Prep'!$A$7:$P$70,16))</f>
        <v/>
      </c>
      <c r="D58" s="203"/>
      <c r="E58" s="223" t="str">
        <f>UPPER(IF($D58="","",VLOOKUP($D58,'Girls Si Qual Draw Prep'!$A$7:$P$70,2)))</f>
        <v/>
      </c>
      <c r="F58" s="223" t="str">
        <f>IF($D58="","",VLOOKUP($D58,'Girls Si Qual Draw Prep'!$A$7:$P$70,3))</f>
        <v/>
      </c>
      <c r="G58" s="223"/>
      <c r="H58" s="223" t="str">
        <f>IF($D58="","",VLOOKUP($D58,'Girls Si Qual Draw Prep'!$A$7:$P$70,4))</f>
        <v/>
      </c>
      <c r="I58" s="306"/>
      <c r="J58" s="205"/>
      <c r="K58" s="230"/>
      <c r="L58" s="219" t="s">
        <v>15</v>
      </c>
      <c r="M58" s="228"/>
      <c r="N58" s="221" t="str">
        <f>UPPER(IF(OR(M58="a",M58="as"),L56,IF(OR(M58="b",M58="bs"),L60,)))</f>
        <v/>
      </c>
      <c r="O58" s="229"/>
      <c r="P58" s="230"/>
      <c r="Q58" s="230"/>
      <c r="R58" s="213"/>
    </row>
    <row r="59" spans="1:18" s="50" customFormat="1" ht="9.6" customHeight="1">
      <c r="A59" s="215" t="s">
        <v>134</v>
      </c>
      <c r="B59" s="202" t="str">
        <f>IF($D59="","",VLOOKUP($D59,'Girls Si Qual Draw Prep'!$A$7:$P$70,15))</f>
        <v/>
      </c>
      <c r="C59" s="202" t="str">
        <f>IF($D59="","",VLOOKUP($D59,'Girls Si Qual Draw Prep'!$A$7:$P$70,16))</f>
        <v/>
      </c>
      <c r="D59" s="203"/>
      <c r="E59" s="223" t="str">
        <f>UPPER(IF($D59="","",VLOOKUP($D59,'Girls Si Qual Draw Prep'!$A$7:$P$70,2)))</f>
        <v/>
      </c>
      <c r="F59" s="223" t="str">
        <f>IF($D59="","",VLOOKUP($D59,'Girls Si Qual Draw Prep'!$A$7:$P$70,3))</f>
        <v/>
      </c>
      <c r="G59" s="223"/>
      <c r="H59" s="223" t="str">
        <f>IF($D59="","",VLOOKUP($D59,'Girls Si Qual Draw Prep'!$A$7:$P$70,4))</f>
        <v/>
      </c>
      <c r="I59" s="304"/>
      <c r="J59" s="221" t="str">
        <f>UPPER(IF(OR(I60="a",I60="as"),E59,IF(OR(I60="b",I60="bs"),E60,)))</f>
        <v/>
      </c>
      <c r="K59" s="229"/>
      <c r="L59" s="308"/>
      <c r="M59" s="309"/>
      <c r="N59" s="205"/>
      <c r="O59" s="230"/>
      <c r="P59" s="230"/>
      <c r="Q59" s="230"/>
      <c r="R59" s="213"/>
    </row>
    <row r="60" spans="1:18" s="50" customFormat="1" ht="9.6" customHeight="1">
      <c r="A60" s="215" t="s">
        <v>135</v>
      </c>
      <c r="B60" s="202" t="str">
        <f>IF($D60="","",VLOOKUP($D60,'Girls Si Qual Draw Prep'!$A$7:$P$70,15))</f>
        <v/>
      </c>
      <c r="C60" s="202" t="str">
        <f>IF($D60="","",VLOOKUP($D60,'Girls Si Qual Draw Prep'!$A$7:$P$70,16))</f>
        <v/>
      </c>
      <c r="D60" s="203"/>
      <c r="E60" s="223" t="str">
        <f>UPPER(IF($D60="","",VLOOKUP($D60,'Girls Si Qual Draw Prep'!$A$7:$P$70,2)))</f>
        <v/>
      </c>
      <c r="F60" s="223" t="str">
        <f>IF($D60="","",VLOOKUP($D60,'Girls Si Qual Draw Prep'!$A$7:$P$70,3))</f>
        <v/>
      </c>
      <c r="G60" s="223"/>
      <c r="H60" s="223" t="str">
        <f>IF($D60="","",VLOOKUP($D60,'Girls Si Qual Draw Prep'!$A$7:$P$70,4))</f>
        <v/>
      </c>
      <c r="I60" s="306"/>
      <c r="J60" s="205"/>
      <c r="K60" s="220"/>
      <c r="L60" s="221" t="str">
        <f>UPPER(IF(OR(K60="a",K60="as"),J59,IF(OR(K60="b",K60="bs"),J61,)))</f>
        <v/>
      </c>
      <c r="M60" s="310"/>
      <c r="N60" s="230"/>
      <c r="O60" s="230"/>
      <c r="P60" s="230"/>
      <c r="Q60" s="230"/>
      <c r="R60" s="213"/>
    </row>
    <row r="61" spans="1:18" s="50" customFormat="1" ht="9.6" customHeight="1">
      <c r="A61" s="305" t="s">
        <v>136</v>
      </c>
      <c r="B61" s="202" t="str">
        <f>IF($D61="","",VLOOKUP($D61,'Girls Si Qual Draw Prep'!$A$7:$P$70,15))</f>
        <v/>
      </c>
      <c r="C61" s="202" t="str">
        <f>IF($D61="","",VLOOKUP($D61,'Girls Si Qual Draw Prep'!$A$7:$P$70,16))</f>
        <v/>
      </c>
      <c r="D61" s="203"/>
      <c r="E61" s="223" t="str">
        <f>UPPER(IF($D61="","",VLOOKUP($D61,'Girls Si Qual Draw Prep'!$A$7:$P$70,2)))</f>
        <v/>
      </c>
      <c r="F61" s="223" t="str">
        <f>IF($D61="","",VLOOKUP($D61,'Girls Si Qual Draw Prep'!$A$7:$P$70,3))</f>
        <v/>
      </c>
      <c r="G61" s="223"/>
      <c r="H61" s="223" t="str">
        <f>IF($D61="","",VLOOKUP($D61,'Girls Si Qual Draw Prep'!$A$7:$P$70,4))</f>
        <v/>
      </c>
      <c r="I61" s="304"/>
      <c r="J61" s="221" t="str">
        <f>UPPER(IF(OR(I62="a",I62="as"),E61,IF(OR(I62="b",I62="bs"),E62,)))</f>
        <v/>
      </c>
      <c r="K61" s="238"/>
      <c r="L61" s="205"/>
      <c r="M61" s="230"/>
      <c r="N61" s="230"/>
      <c r="O61" s="230"/>
      <c r="P61" s="230"/>
      <c r="Q61" s="230"/>
      <c r="R61" s="213"/>
    </row>
    <row r="62" spans="1:18" s="50" customFormat="1" ht="9.6" customHeight="1">
      <c r="A62" s="241" t="s">
        <v>137</v>
      </c>
      <c r="B62" s="202" t="str">
        <f>IF($D62="","",VLOOKUP($D62,'Girls Si Qual Draw Prep'!$A$7:$P$70,15))</f>
        <v/>
      </c>
      <c r="C62" s="202" t="str">
        <f>IF($D62="","",VLOOKUP($D62,'Girls Si Qual Draw Prep'!$A$7:$P$70,16))</f>
        <v/>
      </c>
      <c r="D62" s="203"/>
      <c r="E62" s="204" t="str">
        <f>UPPER(IF($D62="","",VLOOKUP($D62,'Girls Si Qual Draw Prep'!$A$7:$P$70,2)))</f>
        <v/>
      </c>
      <c r="F62" s="204" t="str">
        <f>IF($D62="","",VLOOKUP($D62,'Girls Si Qual Draw Prep'!$A$7:$P$70,3))</f>
        <v/>
      </c>
      <c r="G62" s="204"/>
      <c r="H62" s="204" t="str">
        <f>IF($D62="","",VLOOKUP($D62,'Girls Si Qual Draw Prep'!$A$7:$P$70,4))</f>
        <v/>
      </c>
      <c r="I62" s="306"/>
      <c r="J62" s="205"/>
      <c r="K62" s="230"/>
      <c r="L62" s="230"/>
      <c r="M62" s="311"/>
      <c r="N62" s="230"/>
      <c r="O62" s="230"/>
      <c r="P62" s="230"/>
      <c r="Q62" s="230"/>
      <c r="R62" s="213"/>
    </row>
    <row r="63" spans="1:18" s="50" customFormat="1" ht="9.6" customHeight="1">
      <c r="A63" s="200" t="s">
        <v>138</v>
      </c>
      <c r="B63" s="202" t="str">
        <f>IF($D63="","",VLOOKUP($D63,'Girls Si Qual Draw Prep'!$A$7:$P$70,15))</f>
        <v/>
      </c>
      <c r="C63" s="202" t="str">
        <f>IF($D63="","",VLOOKUP($D63,'Girls Si Qual Draw Prep'!$A$7:$P$70,16))</f>
        <v/>
      </c>
      <c r="D63" s="203"/>
      <c r="E63" s="204" t="str">
        <f>UPPER(IF($D63="","",VLOOKUP($D63,'Girls Si Qual Draw Prep'!$A$7:$P$70,2)))</f>
        <v/>
      </c>
      <c r="F63" s="204" t="str">
        <f>IF($D63="","",VLOOKUP($D63,'Girls Si Qual Draw Prep'!$A$7:$P$70,3))</f>
        <v/>
      </c>
      <c r="G63" s="204"/>
      <c r="H63" s="204" t="str">
        <f>IF($D63="","",VLOOKUP($D63,'Girls Si Qual Draw Prep'!$A$7:$P$70,4))</f>
        <v/>
      </c>
      <c r="I63" s="304"/>
      <c r="J63" s="221" t="str">
        <f>UPPER(IF(OR(I64="a",I64="as"),E63,IF(OR(I64="b",I64="bs"),E64,)))</f>
        <v/>
      </c>
      <c r="K63" s="229"/>
      <c r="L63" s="230"/>
      <c r="M63" s="230"/>
      <c r="N63" s="230"/>
      <c r="O63" s="230"/>
      <c r="P63" s="230"/>
      <c r="Q63" s="230"/>
      <c r="R63" s="213"/>
    </row>
    <row r="64" spans="1:18" s="50" customFormat="1" ht="9.6" customHeight="1">
      <c r="A64" s="305" t="s">
        <v>139</v>
      </c>
      <c r="B64" s="202" t="str">
        <f>IF($D64="","",VLOOKUP($D64,'Girls Si Qual Draw Prep'!$A$7:$P$70,15))</f>
        <v/>
      </c>
      <c r="C64" s="202" t="str">
        <f>IF($D64="","",VLOOKUP($D64,'Girls Si Qual Draw Prep'!$A$7:$P$70,16))</f>
        <v/>
      </c>
      <c r="D64" s="203"/>
      <c r="E64" s="223" t="str">
        <f>UPPER(IF($D64="","",VLOOKUP($D64,'Girls Si Qual Draw Prep'!$A$7:$P$70,2)))</f>
        <v/>
      </c>
      <c r="F64" s="223" t="str">
        <f>IF($D64="","",VLOOKUP($D64,'Girls Si Qual Draw Prep'!$A$7:$P$70,3))</f>
        <v/>
      </c>
      <c r="G64" s="223"/>
      <c r="H64" s="223" t="str">
        <f>IF($D64="","",VLOOKUP($D64,'Girls Si Qual Draw Prep'!$A$7:$P$70,4))</f>
        <v/>
      </c>
      <c r="I64" s="306"/>
      <c r="J64" s="205"/>
      <c r="K64" s="220"/>
      <c r="L64" s="221" t="str">
        <f>UPPER(IF(OR(K64="a",K64="as"),J63,IF(OR(K64="b",K64="bs"),J65,)))</f>
        <v/>
      </c>
      <c r="M64" s="229"/>
      <c r="N64" s="230"/>
      <c r="O64" s="230"/>
      <c r="P64" s="230"/>
      <c r="Q64" s="230"/>
      <c r="R64" s="213"/>
    </row>
    <row r="65" spans="1:18" s="50" customFormat="1" ht="9.6" customHeight="1">
      <c r="A65" s="215" t="s">
        <v>140</v>
      </c>
      <c r="B65" s="202" t="str">
        <f>IF($D65="","",VLOOKUP($D65,'Girls Si Qual Draw Prep'!$A$7:$P$70,15))</f>
        <v/>
      </c>
      <c r="C65" s="202" t="str">
        <f>IF($D65="","",VLOOKUP($D65,'Girls Si Qual Draw Prep'!$A$7:$P$70,16))</f>
        <v/>
      </c>
      <c r="D65" s="203"/>
      <c r="E65" s="223" t="str">
        <f>UPPER(IF($D65="","",VLOOKUP($D65,'Girls Si Qual Draw Prep'!$A$7:$P$70,2)))</f>
        <v/>
      </c>
      <c r="F65" s="223" t="str">
        <f>IF($D65="","",VLOOKUP($D65,'Girls Si Qual Draw Prep'!$A$7:$P$70,3))</f>
        <v/>
      </c>
      <c r="G65" s="223"/>
      <c r="H65" s="223" t="str">
        <f>IF($D65="","",VLOOKUP($D65,'Girls Si Qual Draw Prep'!$A$7:$P$70,4))</f>
        <v/>
      </c>
      <c r="I65" s="304"/>
      <c r="J65" s="221" t="str">
        <f>UPPER(IF(OR(I66="a",I66="as"),E65,IF(OR(I66="b",I66="bs"),E66,)))</f>
        <v/>
      </c>
      <c r="K65" s="307"/>
      <c r="L65" s="205"/>
      <c r="M65" s="232"/>
      <c r="N65" s="230"/>
      <c r="O65" s="230"/>
      <c r="P65" s="230"/>
      <c r="Q65" s="230"/>
      <c r="R65" s="213"/>
    </row>
    <row r="66" spans="1:18" s="50" customFormat="1" ht="9.6" customHeight="1">
      <c r="A66" s="215" t="s">
        <v>141</v>
      </c>
      <c r="B66" s="202" t="str">
        <f>IF($D66="","",VLOOKUP($D66,'Girls Si Qual Draw Prep'!$A$7:$P$70,15))</f>
        <v/>
      </c>
      <c r="C66" s="202" t="str">
        <f>IF($D66="","",VLOOKUP($D66,'Girls Si Qual Draw Prep'!$A$7:$P$70,16))</f>
        <v/>
      </c>
      <c r="D66" s="203"/>
      <c r="E66" s="223" t="str">
        <f>UPPER(IF($D66="","",VLOOKUP($D66,'Girls Si Qual Draw Prep'!$A$7:$P$70,2)))</f>
        <v/>
      </c>
      <c r="F66" s="223" t="str">
        <f>IF($D66="","",VLOOKUP($D66,'Girls Si Qual Draw Prep'!$A$7:$P$70,3))</f>
        <v/>
      </c>
      <c r="G66" s="223"/>
      <c r="H66" s="223" t="str">
        <f>IF($D66="","",VLOOKUP($D66,'Girls Si Qual Draw Prep'!$A$7:$P$70,4))</f>
        <v/>
      </c>
      <c r="I66" s="306"/>
      <c r="J66" s="205"/>
      <c r="K66" s="230"/>
      <c r="L66" s="219" t="s">
        <v>15</v>
      </c>
      <c r="M66" s="228"/>
      <c r="N66" s="221" t="str">
        <f>UPPER(IF(OR(M66="a",M66="as"),L64,IF(OR(M66="b",M66="bs"),L68,)))</f>
        <v/>
      </c>
      <c r="O66" s="229"/>
      <c r="P66" s="230"/>
      <c r="Q66" s="230"/>
      <c r="R66" s="213"/>
    </row>
    <row r="67" spans="1:18" s="50" customFormat="1" ht="9.6" customHeight="1">
      <c r="A67" s="215" t="s">
        <v>142</v>
      </c>
      <c r="B67" s="202" t="str">
        <f>IF($D67="","",VLOOKUP($D67,'Girls Si Qual Draw Prep'!$A$7:$P$70,15))</f>
        <v/>
      </c>
      <c r="C67" s="202" t="str">
        <f>IF($D67="","",VLOOKUP($D67,'Girls Si Qual Draw Prep'!$A$7:$P$70,16))</f>
        <v/>
      </c>
      <c r="D67" s="203"/>
      <c r="E67" s="223" t="str">
        <f>UPPER(IF($D67="","",VLOOKUP($D67,'Girls Si Qual Draw Prep'!$A$7:$P$70,2)))</f>
        <v/>
      </c>
      <c r="F67" s="223" t="str">
        <f>IF($D67="","",VLOOKUP($D67,'Girls Si Qual Draw Prep'!$A$7:$P$70,3))</f>
        <v/>
      </c>
      <c r="G67" s="223"/>
      <c r="H67" s="223" t="str">
        <f>IF($D67="","",VLOOKUP($D67,'Girls Si Qual Draw Prep'!$A$7:$P$70,4))</f>
        <v/>
      </c>
      <c r="I67" s="304"/>
      <c r="J67" s="221" t="str">
        <f>UPPER(IF(OR(I68="a",I68="as"),E67,IF(OR(I68="b",I68="bs"),E68,)))</f>
        <v/>
      </c>
      <c r="K67" s="229"/>
      <c r="L67" s="308"/>
      <c r="M67" s="309"/>
      <c r="N67" s="205"/>
      <c r="O67" s="230"/>
      <c r="P67" s="230"/>
      <c r="Q67" s="230"/>
      <c r="R67" s="213"/>
    </row>
    <row r="68" spans="1:18" s="50" customFormat="1" ht="9.6" customHeight="1">
      <c r="A68" s="215" t="s">
        <v>143</v>
      </c>
      <c r="B68" s="202" t="str">
        <f>IF($D68="","",VLOOKUP($D68,'Girls Si Qual Draw Prep'!$A$7:$P$70,15))</f>
        <v/>
      </c>
      <c r="C68" s="202" t="str">
        <f>IF($D68="","",VLOOKUP($D68,'Girls Si Qual Draw Prep'!$A$7:$P$70,16))</f>
        <v/>
      </c>
      <c r="D68" s="203"/>
      <c r="E68" s="223" t="str">
        <f>UPPER(IF($D68="","",VLOOKUP($D68,'Girls Si Qual Draw Prep'!$A$7:$P$70,2)))</f>
        <v/>
      </c>
      <c r="F68" s="223" t="str">
        <f>IF($D68="","",VLOOKUP($D68,'Girls Si Qual Draw Prep'!$A$7:$P$70,3))</f>
        <v/>
      </c>
      <c r="G68" s="223"/>
      <c r="H68" s="223" t="str">
        <f>IF($D68="","",VLOOKUP($D68,'Girls Si Qual Draw Prep'!$A$7:$P$70,4))</f>
        <v/>
      </c>
      <c r="I68" s="306"/>
      <c r="J68" s="205"/>
      <c r="K68" s="220"/>
      <c r="L68" s="221" t="str">
        <f>UPPER(IF(OR(K68="a",K68="as"),J67,IF(OR(K68="b",K68="bs"),J69,)))</f>
        <v/>
      </c>
      <c r="M68" s="310"/>
      <c r="N68" s="230"/>
      <c r="O68" s="230"/>
      <c r="P68" s="230"/>
      <c r="Q68" s="230"/>
      <c r="R68" s="213"/>
    </row>
    <row r="69" spans="1:18" s="50" customFormat="1" ht="9.6" customHeight="1">
      <c r="A69" s="305" t="s">
        <v>144</v>
      </c>
      <c r="B69" s="202" t="str">
        <f>IF($D69="","",VLOOKUP($D69,'Girls Si Qual Draw Prep'!$A$7:$P$70,15))</f>
        <v/>
      </c>
      <c r="C69" s="202" t="str">
        <f>IF($D69="","",VLOOKUP($D69,'Girls Si Qual Draw Prep'!$A$7:$P$70,16))</f>
        <v/>
      </c>
      <c r="D69" s="203"/>
      <c r="E69" s="223" t="str">
        <f>UPPER(IF($D69="","",VLOOKUP($D69,'Girls Si Qual Draw Prep'!$A$7:$P$70,2)))</f>
        <v/>
      </c>
      <c r="F69" s="223" t="str">
        <f>IF($D69="","",VLOOKUP($D69,'Girls Si Qual Draw Prep'!$A$7:$P$70,3))</f>
        <v/>
      </c>
      <c r="G69" s="223"/>
      <c r="H69" s="223" t="str">
        <f>IF($D69="","",VLOOKUP($D69,'Girls Si Qual Draw Prep'!$A$7:$P$70,4))</f>
        <v/>
      </c>
      <c r="I69" s="304"/>
      <c r="J69" s="221" t="str">
        <f>UPPER(IF(OR(I70="a",I70="as"),E69,IF(OR(I70="b",I70="bs"),E70,)))</f>
        <v/>
      </c>
      <c r="K69" s="238"/>
      <c r="L69" s="205"/>
      <c r="M69" s="230"/>
      <c r="N69" s="230"/>
      <c r="O69" s="230"/>
      <c r="P69" s="230"/>
      <c r="Q69" s="230"/>
      <c r="R69" s="213"/>
    </row>
    <row r="70" spans="1:18" s="50" customFormat="1" ht="9.6" customHeight="1">
      <c r="A70" s="241" t="s">
        <v>145</v>
      </c>
      <c r="B70" s="202" t="str">
        <f>IF($D70="","",VLOOKUP($D70,'Girls Si Qual Draw Prep'!$A$7:$P$70,15))</f>
        <v/>
      </c>
      <c r="C70" s="202" t="str">
        <f>IF($D70="","",VLOOKUP($D70,'Girls Si Qual Draw Prep'!$A$7:$P$70,16))</f>
        <v/>
      </c>
      <c r="D70" s="203"/>
      <c r="E70" s="204" t="str">
        <f>UPPER(IF($D70="","",VLOOKUP($D70,'Girls Si Qual Draw Prep'!$A$7:$P$70,2)))</f>
        <v/>
      </c>
      <c r="F70" s="204" t="str">
        <f>IF($D70="","",VLOOKUP($D70,'Girls Si Qual Draw Prep'!$A$7:$P$70,3))</f>
        <v/>
      </c>
      <c r="G70" s="204"/>
      <c r="H70" s="204" t="str">
        <f>IF($D70="","",VLOOKUP($D70,'Girls Si Qual Draw Prep'!$A$7:$P$70,4))</f>
        <v/>
      </c>
      <c r="I70" s="306"/>
      <c r="J70" s="205"/>
      <c r="K70" s="230"/>
      <c r="L70" s="230"/>
      <c r="M70" s="311"/>
      <c r="N70" s="230"/>
      <c r="O70" s="230"/>
      <c r="P70" s="230"/>
      <c r="Q70" s="230"/>
      <c r="R70" s="213"/>
    </row>
    <row r="71" spans="1:18" s="50" customFormat="1" ht="6" customHeight="1">
      <c r="A71" s="321"/>
      <c r="B71" s="322"/>
      <c r="C71" s="322"/>
      <c r="D71" s="323"/>
      <c r="E71" s="324"/>
      <c r="F71" s="324"/>
      <c r="G71" s="325"/>
      <c r="H71" s="324"/>
      <c r="I71" s="326"/>
      <c r="J71" s="230"/>
      <c r="K71" s="230"/>
      <c r="L71" s="230"/>
      <c r="M71" s="311"/>
      <c r="N71" s="230"/>
      <c r="O71" s="230"/>
      <c r="P71" s="230"/>
      <c r="Q71" s="230"/>
      <c r="R71" s="213"/>
    </row>
    <row r="72" spans="1:18" s="19" customFormat="1" ht="10.5" customHeight="1">
      <c r="A72" s="254" t="s">
        <v>61</v>
      </c>
      <c r="B72" s="255"/>
      <c r="C72" s="256"/>
      <c r="D72" s="327" t="s">
        <v>62</v>
      </c>
      <c r="E72" s="328" t="s">
        <v>63</v>
      </c>
      <c r="F72" s="327" t="s">
        <v>62</v>
      </c>
      <c r="G72" s="259" t="s">
        <v>63</v>
      </c>
      <c r="H72" s="329"/>
      <c r="I72" s="327" t="s">
        <v>62</v>
      </c>
      <c r="J72" s="258" t="s">
        <v>64</v>
      </c>
      <c r="K72" s="261"/>
      <c r="L72" s="258" t="s">
        <v>65</v>
      </c>
      <c r="M72" s="262"/>
      <c r="N72" s="263" t="s">
        <v>66</v>
      </c>
      <c r="O72" s="263"/>
      <c r="P72" s="264"/>
      <c r="Q72" s="265"/>
    </row>
    <row r="73" spans="1:18" s="19" customFormat="1" ht="9" customHeight="1">
      <c r="A73" s="267" t="s">
        <v>67</v>
      </c>
      <c r="B73" s="266"/>
      <c r="C73" s="268"/>
      <c r="D73" s="269">
        <v>1</v>
      </c>
      <c r="E73" s="330">
        <f>IF(D73&gt;$Q$80,,UPPER(VLOOKUP(D73,'Girls Si Qual Draw Prep'!$A$7:$R$134,2)))</f>
        <v>0</v>
      </c>
      <c r="F73" s="269">
        <v>9</v>
      </c>
      <c r="G73" s="80">
        <f>IF(F73&gt;$Q$80,,UPPER(VLOOKUP(F73,'Girls Si Qual Draw Prep'!$A$7:$R$134,2)))</f>
        <v>0</v>
      </c>
      <c r="H73" s="79"/>
      <c r="I73" s="271" t="s">
        <v>68</v>
      </c>
      <c r="J73" s="266"/>
      <c r="K73" s="272"/>
      <c r="L73" s="266"/>
      <c r="M73" s="273"/>
      <c r="N73" s="275" t="s">
        <v>69</v>
      </c>
      <c r="O73" s="276"/>
      <c r="P73" s="276"/>
      <c r="Q73" s="277"/>
    </row>
    <row r="74" spans="1:18" s="19" customFormat="1" ht="9" customHeight="1">
      <c r="A74" s="267" t="s">
        <v>70</v>
      </c>
      <c r="B74" s="266"/>
      <c r="C74" s="268"/>
      <c r="D74" s="269">
        <v>2</v>
      </c>
      <c r="E74" s="330">
        <f>IF(D74&gt;$Q$80,,UPPER(VLOOKUP(D74,'Girls Si Qual Draw Prep'!$A$7:$R$134,2)))</f>
        <v>0</v>
      </c>
      <c r="F74" s="269">
        <v>10</v>
      </c>
      <c r="G74" s="80">
        <f>IF(F74&gt;$Q$80,,UPPER(VLOOKUP(F74,'Girls Si Qual Draw Prep'!$A$7:$R$134,2)))</f>
        <v>0</v>
      </c>
      <c r="H74" s="79"/>
      <c r="I74" s="271" t="s">
        <v>71</v>
      </c>
      <c r="J74" s="266"/>
      <c r="K74" s="272"/>
      <c r="L74" s="266"/>
      <c r="M74" s="273"/>
      <c r="N74" s="278"/>
      <c r="O74" s="279"/>
      <c r="P74" s="280"/>
      <c r="Q74" s="281"/>
    </row>
    <row r="75" spans="1:18" s="19" customFormat="1" ht="9" customHeight="1">
      <c r="A75" s="282" t="s">
        <v>72</v>
      </c>
      <c r="B75" s="280"/>
      <c r="C75" s="283"/>
      <c r="D75" s="269">
        <v>3</v>
      </c>
      <c r="E75" s="330">
        <f>IF(D75&gt;$Q$80,,UPPER(VLOOKUP(D75,'Girls Si Qual Draw Prep'!$A$7:$R$134,2)))</f>
        <v>0</v>
      </c>
      <c r="F75" s="269">
        <v>11</v>
      </c>
      <c r="G75" s="80">
        <f>IF(F75&gt;$Q$80,,UPPER(VLOOKUP(F75,'Girls Si Qual Draw Prep'!$A$7:$R$134,2)))</f>
        <v>0</v>
      </c>
      <c r="H75" s="79"/>
      <c r="I75" s="271" t="s">
        <v>73</v>
      </c>
      <c r="J75" s="266"/>
      <c r="K75" s="272"/>
      <c r="L75" s="266"/>
      <c r="M75" s="273"/>
      <c r="N75" s="275" t="s">
        <v>74</v>
      </c>
      <c r="O75" s="276"/>
      <c r="P75" s="276"/>
      <c r="Q75" s="277"/>
    </row>
    <row r="76" spans="1:18" s="19" customFormat="1" ht="9" customHeight="1">
      <c r="A76" s="284"/>
      <c r="B76" s="188"/>
      <c r="C76" s="285"/>
      <c r="D76" s="269">
        <v>4</v>
      </c>
      <c r="E76" s="330">
        <f>IF(D76&gt;$Q$80,,UPPER(VLOOKUP(D76,'Girls Si Qual Draw Prep'!$A$7:$R$134,2)))</f>
        <v>0</v>
      </c>
      <c r="F76" s="269">
        <v>12</v>
      </c>
      <c r="G76" s="80">
        <f>IF(F76&gt;$Q$80,,UPPER(VLOOKUP(F76,'Girls Si Qual Draw Prep'!$A$7:$R$134,2)))</f>
        <v>0</v>
      </c>
      <c r="H76" s="79"/>
      <c r="I76" s="271" t="s">
        <v>75</v>
      </c>
      <c r="J76" s="266"/>
      <c r="K76" s="272"/>
      <c r="L76" s="266"/>
      <c r="M76" s="273"/>
      <c r="N76" s="266"/>
      <c r="O76" s="272"/>
      <c r="P76" s="266"/>
      <c r="Q76" s="273"/>
    </row>
    <row r="77" spans="1:18" s="19" customFormat="1" ht="9" customHeight="1">
      <c r="A77" s="286" t="s">
        <v>76</v>
      </c>
      <c r="B77" s="287"/>
      <c r="C77" s="288"/>
      <c r="D77" s="269">
        <v>5</v>
      </c>
      <c r="E77" s="330">
        <f>IF(D77&gt;$Q$80,,UPPER(VLOOKUP(D77,'Girls Si Qual Draw Prep'!$A$7:$R$134,2)))</f>
        <v>0</v>
      </c>
      <c r="F77" s="269">
        <v>13</v>
      </c>
      <c r="G77" s="80">
        <f>IF(F77&gt;$Q$80,,UPPER(VLOOKUP(F77,'Girls Si Qual Draw Prep'!$A$7:$R$134,2)))</f>
        <v>0</v>
      </c>
      <c r="H77" s="79"/>
      <c r="I77" s="271" t="s">
        <v>77</v>
      </c>
      <c r="J77" s="266"/>
      <c r="K77" s="272"/>
      <c r="L77" s="266"/>
      <c r="M77" s="273"/>
      <c r="N77" s="280"/>
      <c r="O77" s="279"/>
      <c r="P77" s="280"/>
      <c r="Q77" s="281"/>
    </row>
    <row r="78" spans="1:18" s="19" customFormat="1" ht="9" customHeight="1">
      <c r="A78" s="267" t="s">
        <v>67</v>
      </c>
      <c r="B78" s="266"/>
      <c r="C78" s="268"/>
      <c r="D78" s="269">
        <v>6</v>
      </c>
      <c r="E78" s="330">
        <f>IF(D78&gt;$Q$80,,UPPER(VLOOKUP(D78,'Girls Si Qual Draw Prep'!$A$7:$R$134,2)))</f>
        <v>0</v>
      </c>
      <c r="F78" s="269">
        <v>14</v>
      </c>
      <c r="G78" s="80">
        <f>IF(F78&gt;$Q$80,,UPPER(VLOOKUP(F78,'Girls Si Qual Draw Prep'!$A$7:$R$134,2)))</f>
        <v>0</v>
      </c>
      <c r="H78" s="79"/>
      <c r="I78" s="271" t="s">
        <v>78</v>
      </c>
      <c r="J78" s="266"/>
      <c r="K78" s="272"/>
      <c r="L78" s="266"/>
      <c r="M78" s="273"/>
      <c r="N78" s="275" t="s">
        <v>24</v>
      </c>
      <c r="O78" s="276"/>
      <c r="P78" s="276"/>
      <c r="Q78" s="277"/>
    </row>
    <row r="79" spans="1:18" s="19" customFormat="1" ht="9" customHeight="1">
      <c r="A79" s="267" t="s">
        <v>79</v>
      </c>
      <c r="B79" s="266"/>
      <c r="C79" s="289"/>
      <c r="D79" s="269">
        <v>7</v>
      </c>
      <c r="E79" s="330">
        <f>IF(D79&gt;$Q$80,,UPPER(VLOOKUP(D79,'Girls Si Qual Draw Prep'!$A$7:$R$134,2)))</f>
        <v>0</v>
      </c>
      <c r="F79" s="269">
        <v>15</v>
      </c>
      <c r="G79" s="80">
        <f>IF(F79&gt;$Q$80,,UPPER(VLOOKUP(F79,'Girls Si Qual Draw Prep'!$A$7:$R$134,2)))</f>
        <v>0</v>
      </c>
      <c r="H79" s="79"/>
      <c r="I79" s="271" t="s">
        <v>80</v>
      </c>
      <c r="J79" s="266"/>
      <c r="K79" s="272"/>
      <c r="L79" s="266"/>
      <c r="M79" s="273"/>
      <c r="N79" s="266"/>
      <c r="O79" s="272"/>
      <c r="P79" s="266"/>
      <c r="Q79" s="273"/>
    </row>
    <row r="80" spans="1:18" s="19" customFormat="1" ht="9" customHeight="1">
      <c r="A80" s="282" t="s">
        <v>81</v>
      </c>
      <c r="B80" s="280"/>
      <c r="C80" s="290"/>
      <c r="D80" s="291">
        <v>8</v>
      </c>
      <c r="E80" s="331">
        <f>IF(D80&gt;$Q$80,,UPPER(VLOOKUP(D80,'Girls Si Qual Draw Prep'!$A$7:$R$134,2)))</f>
        <v>0</v>
      </c>
      <c r="F80" s="291">
        <v>16</v>
      </c>
      <c r="G80" s="292">
        <f>IF(F80&gt;$Q$80,,UPPER(VLOOKUP(F80,'Girls Si Qual Draw Prep'!$A$7:$R$134,2)))</f>
        <v>0</v>
      </c>
      <c r="H80" s="294"/>
      <c r="I80" s="295" t="s">
        <v>82</v>
      </c>
      <c r="J80" s="280"/>
      <c r="K80" s="279"/>
      <c r="L80" s="280"/>
      <c r="M80" s="281"/>
      <c r="N80" s="280">
        <f>Q4</f>
        <v>0</v>
      </c>
      <c r="O80" s="279"/>
      <c r="P80" s="280"/>
      <c r="Q80" s="296">
        <f>MIN(16,'Girls Si Qual Draw Prep'!R5)</f>
        <v>0</v>
      </c>
    </row>
    <row r="81" ht="15.75" customHeight="1"/>
    <row r="82" ht="9" customHeight="1"/>
  </sheetData>
  <mergeCells count="1">
    <mergeCell ref="A4:C4"/>
  </mergeCells>
  <phoneticPr fontId="78" type="noConversion"/>
  <conditionalFormatting sqref="G7:G70">
    <cfRule type="expression" dxfId="135" priority="1" stopIfTrue="1">
      <formula>AND($D7&lt;9,$C7&gt;0)</formula>
    </cfRule>
  </conditionalFormatting>
  <conditionalFormatting sqref="F7:F70 H7:H70">
    <cfRule type="expression" dxfId="134" priority="2" stopIfTrue="1">
      <formula>AND($D7&lt;17,$C7&gt;0)</formula>
    </cfRule>
  </conditionalFormatting>
  <conditionalFormatting sqref="L58 L42 L26 L10 L50 L34 L18 L66">
    <cfRule type="expression" dxfId="133" priority="3" stopIfTrue="1">
      <formula>AND($N$1="CU",A1="Umpire")</formula>
    </cfRule>
    <cfRule type="expression" dxfId="132" priority="4" stopIfTrue="1">
      <formula>AND($N$1="CU",A1&lt;&gt;"Umpire",B1&lt;&gt;"")</formula>
    </cfRule>
    <cfRule type="expression" dxfId="131" priority="5" stopIfTrue="1">
      <formula>AND($N$1="CU",A1&lt;&gt;"Umpire")</formula>
    </cfRule>
  </conditionalFormatting>
  <conditionalFormatting sqref="L8 L12 L16 L20 L24 L28 L32 L36 L40 L44 L48 L52 L56 L60 L64 L68 N10 N18 N26 N34 N42 N50 N58 N66">
    <cfRule type="expression" dxfId="130" priority="6" stopIfTrue="1">
      <formula>K8="as"</formula>
    </cfRule>
    <cfRule type="expression" dxfId="129" priority="7" stopIfTrue="1">
      <formula>K8="bs"</formula>
    </cfRule>
  </conditionalFormatting>
  <conditionalFormatting sqref="J7 J9 J11 J13 J15 J17 J19 J21 J23 J25 J27 J29 J31 J33 J35 J37 J39 J41 J43 J45 J47 J49 J51 J53 J55 J57 J59 J61 J63 J65 J67 J69">
    <cfRule type="expression" dxfId="128" priority="8" stopIfTrue="1">
      <formula>I8="as"</formula>
    </cfRule>
    <cfRule type="expression" dxfId="127" priority="9" stopIfTrue="1">
      <formula>I8="bs"</formula>
    </cfRule>
  </conditionalFormatting>
  <conditionalFormatting sqref="B7:B70">
    <cfRule type="cellIs" dxfId="126" priority="10" stopIfTrue="1" operator="equal">
      <formula>"QA"</formula>
    </cfRule>
    <cfRule type="cellIs" dxfId="125" priority="11" stopIfTrue="1" operator="equal">
      <formula>"DA"</formula>
    </cfRule>
  </conditionalFormatting>
  <conditionalFormatting sqref="I8 I10 I12 I14 I16 I18 I20 I22 I24 I26 I28 I30 I32 I34 I36 I38 I40 I42 I44 I46 I48 I50 I52 I54 I56 I58 I60 I62 I64 I66 I68 I70 K68 K64 K60 K56 K52 K48 K44 K40 K36 K32 K28 K24 K20 K16 K12 K8 M10 M18 M26 M34 M42 M50 M58 M66 Q80">
    <cfRule type="expression" dxfId="124" priority="12" stopIfTrue="1">
      <formula>$N$1="CU"</formula>
    </cfRule>
  </conditionalFormatting>
  <conditionalFormatting sqref="D7:D70">
    <cfRule type="expression" dxfId="123" priority="13" stopIfTrue="1">
      <formula>$D7&lt;17</formula>
    </cfRule>
  </conditionalFormatting>
  <dataValidations count="1">
    <dataValidation type="list" allowBlank="1" showInputMessage="1" sqref="L10 L18 L26 L34 L42 L50 L58 L66">
      <formula1>$T$7:$T$16</formula1>
    </dataValidation>
  </dataValidations>
  <printOptions horizontalCentered="1"/>
  <pageMargins left="0.35" right="0.35" top="0.35" bottom="0.35" header="0" footer="0"/>
  <pageSetup paperSize="9" orientation="portrait" horizontalDpi="360" verticalDpi="200"/>
  <headerFooter alignWithMargins="0"/>
  <rowBreaks count="1" manualBreakCount="1">
    <brk id="80" max="65535" man="1"/>
  </rowBreaks>
  <drawing r:id="rId1"/>
  <legacyDrawing r:id="rId2"/>
</worksheet>
</file>

<file path=xl/worksheets/sheet31.xml><?xml version="1.0" encoding="utf-8"?>
<worksheet xmlns="http://schemas.openxmlformats.org/spreadsheetml/2006/main" xmlns:r="http://schemas.openxmlformats.org/officeDocument/2006/relationships">
  <sheetPr codeName="Sheet18"/>
  <dimension ref="A1:T156"/>
  <sheetViews>
    <sheetView showGridLines="0" showZeros="0" workbookViewId="0">
      <selection activeCell="A4" sqref="A4:C4"/>
    </sheetView>
  </sheetViews>
  <sheetFormatPr defaultRowHeight="12.75"/>
  <cols>
    <col min="1" max="2" width="3.28515625" customWidth="1"/>
    <col min="3" max="3" width="4.7109375" customWidth="1"/>
    <col min="4" max="4" width="4.28515625" customWidth="1"/>
    <col min="5" max="5" width="12.7109375" customWidth="1"/>
    <col min="6" max="6" width="2.7109375" customWidth="1"/>
    <col min="7" max="7" width="7.7109375" customWidth="1"/>
    <col min="8" max="8" width="5.85546875" customWidth="1"/>
    <col min="9" max="9" width="1.7109375" style="172" customWidth="1"/>
    <col min="10" max="10" width="10.7109375" customWidth="1"/>
    <col min="11" max="11" width="1.7109375" style="172" customWidth="1"/>
    <col min="12" max="12" width="10.7109375" customWidth="1"/>
    <col min="13" max="13" width="1.7109375" style="173" customWidth="1"/>
    <col min="14" max="14" width="10.7109375" customWidth="1"/>
    <col min="15" max="15" width="1.7109375" style="172" customWidth="1"/>
    <col min="16" max="16" width="10.7109375" customWidth="1"/>
    <col min="17" max="17" width="1.7109375" style="173" customWidth="1"/>
    <col min="18" max="18" width="0" hidden="1" customWidth="1"/>
    <col min="19" max="19" width="8.28515625" customWidth="1"/>
    <col min="20" max="20" width="9.85546875" hidden="1" customWidth="1"/>
  </cols>
  <sheetData>
    <row r="1" spans="1:20" s="174" customFormat="1" ht="21.75" customHeight="1">
      <c r="A1" s="82">
        <f>'Week SetUp'!$A$6</f>
        <v>0</v>
      </c>
      <c r="B1" s="82"/>
      <c r="C1" s="177"/>
      <c r="D1" s="177"/>
      <c r="E1" s="177"/>
      <c r="F1" s="177"/>
      <c r="G1" s="177"/>
      <c r="H1" s="177"/>
      <c r="I1" s="178"/>
      <c r="J1" s="146" t="s">
        <v>231</v>
      </c>
      <c r="K1" s="146"/>
      <c r="L1" s="83"/>
      <c r="M1" s="178"/>
      <c r="N1" s="178" t="s">
        <v>378</v>
      </c>
      <c r="O1" s="178"/>
      <c r="P1" s="177"/>
      <c r="Q1" s="178"/>
    </row>
    <row r="2" spans="1:20" s="103" customFormat="1">
      <c r="A2" s="85" t="str">
        <f>'Week SetUp'!$A$8</f>
        <v>ITF Junior Circuit</v>
      </c>
      <c r="B2" s="85"/>
      <c r="C2" s="85"/>
      <c r="D2" s="85"/>
      <c r="E2" s="85"/>
      <c r="F2" s="179"/>
      <c r="G2" s="108"/>
      <c r="H2" s="108"/>
      <c r="I2" s="180"/>
      <c r="J2" s="146" t="s">
        <v>246</v>
      </c>
      <c r="K2" s="146"/>
      <c r="L2" s="146"/>
      <c r="M2" s="146"/>
      <c r="N2" s="108"/>
      <c r="O2" s="180"/>
      <c r="P2" s="108"/>
      <c r="Q2" s="180"/>
    </row>
    <row r="3" spans="1:20" s="20" customFormat="1" ht="11.25" customHeight="1">
      <c r="A3" s="63" t="s">
        <v>12</v>
      </c>
      <c r="B3" s="63"/>
      <c r="C3" s="63"/>
      <c r="D3" s="63"/>
      <c r="E3" s="63"/>
      <c r="F3" s="63" t="s">
        <v>6</v>
      </c>
      <c r="G3" s="63"/>
      <c r="H3" s="63"/>
      <c r="I3" s="182"/>
      <c r="J3" s="63" t="s">
        <v>7</v>
      </c>
      <c r="K3" s="182"/>
      <c r="L3" s="73" t="s">
        <v>18</v>
      </c>
      <c r="M3" s="182"/>
      <c r="N3" s="63"/>
      <c r="O3" s="182"/>
      <c r="P3" s="63"/>
      <c r="Q3" s="64" t="s">
        <v>8</v>
      </c>
    </row>
    <row r="4" spans="1:20" s="39" customFormat="1" ht="11.25" customHeight="1" thickBot="1">
      <c r="A4" s="711">
        <f>'Week SetUp'!$A$10</f>
        <v>0</v>
      </c>
      <c r="B4" s="711"/>
      <c r="C4" s="711"/>
      <c r="D4" s="184"/>
      <c r="E4" s="184"/>
      <c r="F4" s="184">
        <f>'Week SetUp'!$C$10</f>
        <v>0</v>
      </c>
      <c r="G4" s="92"/>
      <c r="H4" s="184"/>
      <c r="I4" s="185"/>
      <c r="J4" s="186">
        <f>'Week SetUp'!$D$10</f>
        <v>0</v>
      </c>
      <c r="K4" s="185"/>
      <c r="L4" s="97">
        <f>'Week SetUp'!$A$12</f>
        <v>0</v>
      </c>
      <c r="M4" s="185"/>
      <c r="N4" s="184"/>
      <c r="O4" s="185"/>
      <c r="P4" s="184"/>
      <c r="Q4" s="76">
        <f>'Week SetUp'!$E$10</f>
        <v>0</v>
      </c>
    </row>
    <row r="5" spans="1:20" s="20" customFormat="1" ht="9.75">
      <c r="A5" s="188"/>
      <c r="B5" s="189" t="s">
        <v>52</v>
      </c>
      <c r="C5" s="189" t="s">
        <v>53</v>
      </c>
      <c r="D5" s="189" t="s">
        <v>54</v>
      </c>
      <c r="E5" s="190" t="s">
        <v>55</v>
      </c>
      <c r="F5" s="190" t="s">
        <v>14</v>
      </c>
      <c r="G5" s="190"/>
      <c r="H5" s="190" t="s">
        <v>56</v>
      </c>
      <c r="I5" s="190"/>
      <c r="J5" s="189" t="s">
        <v>57</v>
      </c>
      <c r="K5" s="191"/>
      <c r="L5" s="189" t="s">
        <v>87</v>
      </c>
      <c r="M5" s="191"/>
      <c r="N5" s="189" t="s">
        <v>237</v>
      </c>
      <c r="O5" s="191"/>
      <c r="P5" s="189" t="s">
        <v>238</v>
      </c>
      <c r="Q5" s="192"/>
    </row>
    <row r="6" spans="1:20" s="20" customFormat="1" ht="3.75" customHeight="1" thickBot="1">
      <c r="A6" s="193"/>
      <c r="B6" s="194"/>
      <c r="C6" s="91"/>
      <c r="D6" s="194"/>
      <c r="E6" s="195"/>
      <c r="F6" s="195"/>
      <c r="G6" s="196"/>
      <c r="H6" s="195"/>
      <c r="I6" s="197"/>
      <c r="J6" s="194"/>
      <c r="K6" s="197"/>
      <c r="L6" s="194"/>
      <c r="M6" s="197"/>
      <c r="N6" s="194"/>
      <c r="O6" s="197"/>
      <c r="P6" s="194"/>
      <c r="Q6" s="198"/>
    </row>
    <row r="7" spans="1:20" s="50" customFormat="1" ht="10.5" customHeight="1">
      <c r="A7" s="200" t="s">
        <v>68</v>
      </c>
      <c r="B7" s="202" t="str">
        <f>IF($D7="","",VLOOKUP($D7,'Girls Si Qual Draw Prep'!$A$7:$P$102,15))</f>
        <v/>
      </c>
      <c r="C7" s="202" t="str">
        <f>IF($D7="","",VLOOKUP($D7,'Girls Si Qual Draw Prep'!$A$7:$P$102,16))</f>
        <v/>
      </c>
      <c r="D7" s="203"/>
      <c r="E7" s="204" t="str">
        <f>UPPER(IF($D7="","",VLOOKUP($D7,'Girls Si Qual Draw Prep'!$A$7:$P$102,2)))</f>
        <v/>
      </c>
      <c r="F7" s="204" t="str">
        <f>IF($D7="","",VLOOKUP($D7,'Girls Si Qual Draw Prep'!$A$7:$P$102,3))</f>
        <v/>
      </c>
      <c r="G7" s="204"/>
      <c r="H7" s="204" t="str">
        <f>IF($D7="","",VLOOKUP($D7,'Girls Si Qual Draw Prep'!$A$7:$P$102,4))</f>
        <v/>
      </c>
      <c r="I7" s="606"/>
      <c r="J7" s="607" t="str">
        <f>UPPER(IF(OR(I8="a",I8="as"),E7,IF(OR(I8="b",I8="bs"),E8,)))</f>
        <v/>
      </c>
      <c r="K7" s="608"/>
      <c r="L7" s="609"/>
      <c r="M7" s="609"/>
      <c r="N7" s="609"/>
      <c r="O7" s="609"/>
      <c r="P7" s="609"/>
      <c r="Q7" s="610" t="s">
        <v>247</v>
      </c>
      <c r="R7" s="213"/>
      <c r="T7" s="214" t="e">
        <f>#REF!</f>
        <v>#REF!</v>
      </c>
    </row>
    <row r="8" spans="1:20" s="50" customFormat="1" ht="9.6" customHeight="1">
      <c r="A8" s="305" t="s">
        <v>71</v>
      </c>
      <c r="B8" s="202" t="str">
        <f>IF($D8="","",VLOOKUP($D8,'Girls Si Qual Draw Prep'!$A$7:$P$102,15))</f>
        <v/>
      </c>
      <c r="C8" s="202" t="str">
        <f>IF($D8="","",VLOOKUP($D8,'Girls Si Qual Draw Prep'!$A$7:$P$102,16))</f>
        <v/>
      </c>
      <c r="D8" s="203"/>
      <c r="E8" s="223" t="str">
        <f>UPPER(IF($D8="","",VLOOKUP($D8,'Girls Si Qual Draw Prep'!$A$7:$P$102,2)))</f>
        <v/>
      </c>
      <c r="F8" s="223" t="str">
        <f>IF($D8="","",VLOOKUP($D8,'Girls Si Qual Draw Prep'!$A$7:$P$102,3))</f>
        <v/>
      </c>
      <c r="G8" s="223"/>
      <c r="H8" s="223" t="str">
        <f>IF($D8="","",VLOOKUP($D8,'Girls Si Qual Draw Prep'!$A$7:$P$102,4))</f>
        <v/>
      </c>
      <c r="I8" s="611"/>
      <c r="J8" s="612"/>
      <c r="K8" s="613"/>
      <c r="L8" s="607" t="str">
        <f>UPPER(IF(OR(K8="a",K8="as"),J7,IF(OR(K8="b",K8="bs"),J9,)))</f>
        <v/>
      </c>
      <c r="M8" s="608"/>
      <c r="N8" s="609"/>
      <c r="O8" s="609"/>
      <c r="P8" s="609"/>
      <c r="Q8" s="609"/>
      <c r="R8" s="213"/>
      <c r="T8" s="222" t="e">
        <f>#REF!</f>
        <v>#REF!</v>
      </c>
    </row>
    <row r="9" spans="1:20" s="50" customFormat="1" ht="9.6" customHeight="1">
      <c r="A9" s="215" t="s">
        <v>73</v>
      </c>
      <c r="B9" s="202" t="str">
        <f>IF($D9="","",VLOOKUP($D9,'Girls Si Qual Draw Prep'!$A$7:$P$102,15))</f>
        <v/>
      </c>
      <c r="C9" s="202" t="str">
        <f>IF($D9="","",VLOOKUP($D9,'Girls Si Qual Draw Prep'!$A$7:$P$102,16))</f>
        <v/>
      </c>
      <c r="D9" s="203"/>
      <c r="E9" s="223" t="str">
        <f>UPPER(IF($D9="","",VLOOKUP($D9,'Girls Si Qual Draw Prep'!$A$7:$P$102,2)))</f>
        <v/>
      </c>
      <c r="F9" s="223" t="str">
        <f>IF($D9="","",VLOOKUP($D9,'Girls Si Qual Draw Prep'!$A$7:$P$102,3))</f>
        <v/>
      </c>
      <c r="G9" s="223"/>
      <c r="H9" s="223" t="str">
        <f>IF($D9="","",VLOOKUP($D9,'Girls Si Qual Draw Prep'!$A$7:$P$102,4))</f>
        <v/>
      </c>
      <c r="I9" s="606"/>
      <c r="J9" s="607" t="str">
        <f>UPPER(IF(OR(I10="a",I10="as"),E9,IF(OR(I10="b",I10="bs"),E10,)))</f>
        <v/>
      </c>
      <c r="K9" s="614"/>
      <c r="L9" s="612"/>
      <c r="M9" s="615"/>
      <c r="N9" s="609"/>
      <c r="O9" s="609"/>
      <c r="P9" s="609"/>
      <c r="Q9" s="609"/>
      <c r="R9" s="213"/>
      <c r="T9" s="222" t="e">
        <f>#REF!</f>
        <v>#REF!</v>
      </c>
    </row>
    <row r="10" spans="1:20" s="50" customFormat="1" ht="9.6" customHeight="1">
      <c r="A10" s="215" t="s">
        <v>75</v>
      </c>
      <c r="B10" s="202" t="str">
        <f>IF($D10="","",VLOOKUP($D10,'Girls Si Qual Draw Prep'!$A$7:$P$102,15))</f>
        <v/>
      </c>
      <c r="C10" s="202" t="str">
        <f>IF($D10="","",VLOOKUP($D10,'Girls Si Qual Draw Prep'!$A$7:$P$102,16))</f>
        <v/>
      </c>
      <c r="D10" s="203"/>
      <c r="E10" s="223" t="str">
        <f>UPPER(IF($D10="","",VLOOKUP($D10,'Girls Si Qual Draw Prep'!$A$7:$P$102,2)))</f>
        <v/>
      </c>
      <c r="F10" s="223" t="str">
        <f>IF($D10="","",VLOOKUP($D10,'Girls Si Qual Draw Prep'!$A$7:$P$102,3))</f>
        <v/>
      </c>
      <c r="G10" s="223"/>
      <c r="H10" s="223" t="str">
        <f>IF($D10="","",VLOOKUP($D10,'Girls Si Qual Draw Prep'!$A$7:$P$102,4))</f>
        <v/>
      </c>
      <c r="I10" s="611"/>
      <c r="J10" s="612"/>
      <c r="K10" s="616"/>
      <c r="L10" s="617" t="s">
        <v>15</v>
      </c>
      <c r="M10" s="618"/>
      <c r="N10" s="607" t="str">
        <f>UPPER(IF(OR(M10="a",M10="as"),L8,IF(OR(M10="b",M10="bs"),L12,)))</f>
        <v/>
      </c>
      <c r="O10" s="608"/>
      <c r="P10" s="609"/>
      <c r="Q10" s="609"/>
      <c r="R10" s="213"/>
      <c r="T10" s="222" t="e">
        <f>#REF!</f>
        <v>#REF!</v>
      </c>
    </row>
    <row r="11" spans="1:20" s="50" customFormat="1" ht="9.6" customHeight="1">
      <c r="A11" s="215" t="s">
        <v>77</v>
      </c>
      <c r="B11" s="202" t="str">
        <f>IF($D11="","",VLOOKUP($D11,'Girls Si Qual Draw Prep'!$A$7:$P$102,15))</f>
        <v/>
      </c>
      <c r="C11" s="202" t="str">
        <f>IF($D11="","",VLOOKUP($D11,'Girls Si Qual Draw Prep'!$A$7:$P$102,16))</f>
        <v/>
      </c>
      <c r="D11" s="203"/>
      <c r="E11" s="223" t="str">
        <f>UPPER(IF($D11="","",VLOOKUP($D11,'Girls Si Qual Draw Prep'!$A$7:$P$102,2)))</f>
        <v/>
      </c>
      <c r="F11" s="223" t="str">
        <f>IF($D11="","",VLOOKUP($D11,'Girls Si Qual Draw Prep'!$A$7:$P$102,3))</f>
        <v/>
      </c>
      <c r="G11" s="223"/>
      <c r="H11" s="223" t="str">
        <f>IF($D11="","",VLOOKUP($D11,'Girls Si Qual Draw Prep'!$A$7:$P$102,4))</f>
        <v/>
      </c>
      <c r="I11" s="606"/>
      <c r="J11" s="607" t="str">
        <f>UPPER(IF(OR(I12="a",I12="as"),E11,IF(OR(I12="b",I12="bs"),E12,)))</f>
        <v/>
      </c>
      <c r="K11" s="608"/>
      <c r="L11" s="619"/>
      <c r="M11" s="620"/>
      <c r="N11" s="612"/>
      <c r="O11" s="621"/>
      <c r="P11" s="609"/>
      <c r="Q11" s="609"/>
      <c r="R11" s="213"/>
      <c r="T11" s="222" t="e">
        <f>#REF!</f>
        <v>#REF!</v>
      </c>
    </row>
    <row r="12" spans="1:20" s="50" customFormat="1" ht="9.6" customHeight="1">
      <c r="A12" s="215" t="s">
        <v>78</v>
      </c>
      <c r="B12" s="202" t="str">
        <f>IF($D12="","",VLOOKUP($D12,'Girls Si Qual Draw Prep'!$A$7:$P$102,15))</f>
        <v/>
      </c>
      <c r="C12" s="202" t="str">
        <f>IF($D12="","",VLOOKUP($D12,'Girls Si Qual Draw Prep'!$A$7:$P$102,16))</f>
        <v/>
      </c>
      <c r="D12" s="203"/>
      <c r="E12" s="223" t="str">
        <f>UPPER(IF($D12="","",VLOOKUP($D12,'Girls Si Qual Draw Prep'!$A$7:$P$102,2)))</f>
        <v/>
      </c>
      <c r="F12" s="223" t="str">
        <f>IF($D12="","",VLOOKUP($D12,'Girls Si Qual Draw Prep'!$A$7:$P$102,3))</f>
        <v/>
      </c>
      <c r="G12" s="223"/>
      <c r="H12" s="223" t="str">
        <f>IF($D12="","",VLOOKUP($D12,'Girls Si Qual Draw Prep'!$A$7:$P$102,4))</f>
        <v/>
      </c>
      <c r="I12" s="611"/>
      <c r="J12" s="612"/>
      <c r="K12" s="613"/>
      <c r="L12" s="607" t="str">
        <f>UPPER(IF(OR(K12="a",K12="as"),J11,IF(OR(K12="b",K12="bs"),J13,)))</f>
        <v/>
      </c>
      <c r="M12" s="622"/>
      <c r="N12" s="609"/>
      <c r="O12" s="615"/>
      <c r="P12" s="609"/>
      <c r="Q12" s="609"/>
      <c r="R12" s="213"/>
      <c r="T12" s="222" t="e">
        <f>#REF!</f>
        <v>#REF!</v>
      </c>
    </row>
    <row r="13" spans="1:20" s="50" customFormat="1" ht="9.6" customHeight="1">
      <c r="A13" s="305" t="s">
        <v>80</v>
      </c>
      <c r="B13" s="202" t="str">
        <f>IF($D13="","",VLOOKUP($D13,'Girls Si Qual Draw Prep'!$A$7:$P$102,15))</f>
        <v/>
      </c>
      <c r="C13" s="202" t="str">
        <f>IF($D13="","",VLOOKUP($D13,'Girls Si Qual Draw Prep'!$A$7:$P$102,16))</f>
        <v/>
      </c>
      <c r="D13" s="203"/>
      <c r="E13" s="223" t="str">
        <f>UPPER(IF($D13="","",VLOOKUP($D13,'Girls Si Qual Draw Prep'!$A$7:$P$102,2)))</f>
        <v/>
      </c>
      <c r="F13" s="223" t="str">
        <f>IF($D13="","",VLOOKUP($D13,'Girls Si Qual Draw Prep'!$A$7:$P$102,3))</f>
        <v/>
      </c>
      <c r="G13" s="223"/>
      <c r="H13" s="223" t="str">
        <f>IF($D13="","",VLOOKUP($D13,'Girls Si Qual Draw Prep'!$A$7:$P$102,4))</f>
        <v/>
      </c>
      <c r="I13" s="606"/>
      <c r="J13" s="607" t="str">
        <f>UPPER(IF(OR(I14="a",I14="as"),E13,IF(OR(I14="b",I14="bs"),E14,)))</f>
        <v/>
      </c>
      <c r="K13" s="623"/>
      <c r="L13" s="612"/>
      <c r="M13" s="616"/>
      <c r="N13" s="609"/>
      <c r="O13" s="615"/>
      <c r="P13" s="609"/>
      <c r="Q13" s="609"/>
      <c r="R13" s="213"/>
      <c r="T13" s="222" t="e">
        <f>#REF!</f>
        <v>#REF!</v>
      </c>
    </row>
    <row r="14" spans="1:20" s="50" customFormat="1" ht="9.6" customHeight="1">
      <c r="A14" s="305" t="s">
        <v>82</v>
      </c>
      <c r="B14" s="202" t="str">
        <f>IF($D14="","",VLOOKUP($D14,'Girls Si Qual Draw Prep'!$A$7:$P$102,15))</f>
        <v/>
      </c>
      <c r="C14" s="202" t="str">
        <f>IF($D14="","",VLOOKUP($D14,'Girls Si Qual Draw Prep'!$A$7:$P$102,16))</f>
        <v/>
      </c>
      <c r="D14" s="203"/>
      <c r="E14" s="223" t="str">
        <f>UPPER(IF($D14="","",VLOOKUP($D14,'Girls Si Qual Draw Prep'!$A$7:$P$102,2)))</f>
        <v/>
      </c>
      <c r="F14" s="223" t="str">
        <f>IF($D14="","",VLOOKUP($D14,'Girls Si Qual Draw Prep'!$A$7:$P$102,3))</f>
        <v/>
      </c>
      <c r="G14" s="223"/>
      <c r="H14" s="223" t="str">
        <f>IF($D14="","",VLOOKUP($D14,'Girls Si Qual Draw Prep'!$A$7:$P$102,4))</f>
        <v/>
      </c>
      <c r="I14" s="611"/>
      <c r="J14" s="612"/>
      <c r="K14" s="609"/>
      <c r="L14" s="616"/>
      <c r="M14" s="624"/>
      <c r="N14" s="617" t="s">
        <v>15</v>
      </c>
      <c r="O14" s="618"/>
      <c r="P14" s="607" t="str">
        <f>UPPER(IF(OR(O14="a",O14="as"),N10,IF(OR(O14="b",O14="bs"),N18,)))</f>
        <v/>
      </c>
      <c r="Q14" s="608"/>
      <c r="R14" s="213"/>
      <c r="T14" s="222" t="e">
        <f>#REF!</f>
        <v>#REF!</v>
      </c>
    </row>
    <row r="15" spans="1:20" s="50" customFormat="1" ht="9.6" customHeight="1">
      <c r="A15" s="305" t="s">
        <v>88</v>
      </c>
      <c r="B15" s="202" t="str">
        <f>IF($D15="","",VLOOKUP($D15,'Girls Si Qual Draw Prep'!$A$7:$P$102,15))</f>
        <v/>
      </c>
      <c r="C15" s="202" t="str">
        <f>IF($D15="","",VLOOKUP($D15,'Girls Si Qual Draw Prep'!$A$7:$P$102,16))</f>
        <v/>
      </c>
      <c r="D15" s="203"/>
      <c r="E15" s="223" t="str">
        <f>UPPER(IF($D15="","",VLOOKUP($D15,'Girls Si Qual Draw Prep'!$A$7:$P$102,2)))</f>
        <v/>
      </c>
      <c r="F15" s="223" t="str">
        <f>IF($D15="","",VLOOKUP($D15,'Girls Si Qual Draw Prep'!$A$7:$P$102,3))</f>
        <v/>
      </c>
      <c r="G15" s="223"/>
      <c r="H15" s="223" t="str">
        <f>IF($D15="","",VLOOKUP($D15,'Girls Si Qual Draw Prep'!$A$7:$P$102,4))</f>
        <v/>
      </c>
      <c r="I15" s="606"/>
      <c r="J15" s="607" t="str">
        <f>UPPER(IF(OR(I16="a",I16="as"),E15,IF(OR(I16="b",I16="bs"),E16,)))</f>
        <v/>
      </c>
      <c r="K15" s="608"/>
      <c r="L15" s="609"/>
      <c r="M15" s="609"/>
      <c r="N15" s="609"/>
      <c r="O15" s="615"/>
      <c r="P15" s="612"/>
      <c r="Q15" s="616"/>
      <c r="R15" s="213"/>
      <c r="T15" s="222" t="e">
        <f>#REF!</f>
        <v>#REF!</v>
      </c>
    </row>
    <row r="16" spans="1:20" s="50" customFormat="1" ht="9.6" customHeight="1" thickBot="1">
      <c r="A16" s="305" t="s">
        <v>89</v>
      </c>
      <c r="B16" s="202" t="str">
        <f>IF($D16="","",VLOOKUP($D16,'Girls Si Qual Draw Prep'!$A$7:$P$102,15))</f>
        <v/>
      </c>
      <c r="C16" s="202" t="str">
        <f>IF($D16="","",VLOOKUP($D16,'Girls Si Qual Draw Prep'!$A$7:$P$102,16))</f>
        <v/>
      </c>
      <c r="D16" s="203"/>
      <c r="E16" s="223" t="str">
        <f>UPPER(IF($D16="","",VLOOKUP($D16,'Girls Si Qual Draw Prep'!$A$7:$P$102,2)))</f>
        <v/>
      </c>
      <c r="F16" s="223" t="str">
        <f>IF($D16="","",VLOOKUP($D16,'Girls Si Qual Draw Prep'!$A$7:$P$102,3))</f>
        <v/>
      </c>
      <c r="G16" s="223"/>
      <c r="H16" s="223" t="str">
        <f>IF($D16="","",VLOOKUP($D16,'Girls Si Qual Draw Prep'!$A$7:$P$102,4))</f>
        <v/>
      </c>
      <c r="I16" s="611"/>
      <c r="J16" s="612"/>
      <c r="K16" s="613"/>
      <c r="L16" s="607" t="str">
        <f>UPPER(IF(OR(K16="a",K16="as"),J15,IF(OR(K16="b",K16="bs"),J17,)))</f>
        <v/>
      </c>
      <c r="M16" s="608"/>
      <c r="N16" s="609"/>
      <c r="O16" s="615"/>
      <c r="P16" s="609"/>
      <c r="Q16" s="616"/>
      <c r="R16" s="213"/>
      <c r="T16" s="237" t="e">
        <f>#REF!</f>
        <v>#REF!</v>
      </c>
    </row>
    <row r="17" spans="1:18" s="50" customFormat="1" ht="9.6" customHeight="1">
      <c r="A17" s="215" t="s">
        <v>90</v>
      </c>
      <c r="B17" s="202" t="str">
        <f>IF($D17="","",VLOOKUP($D17,'Girls Si Qual Draw Prep'!$A$7:$P$102,15))</f>
        <v/>
      </c>
      <c r="C17" s="202" t="str">
        <f>IF($D17="","",VLOOKUP($D17,'Girls Si Qual Draw Prep'!$A$7:$P$102,16))</f>
        <v/>
      </c>
      <c r="D17" s="203"/>
      <c r="E17" s="223" t="str">
        <f>UPPER(IF($D17="","",VLOOKUP($D17,'Girls Si Qual Draw Prep'!$A$7:$P$102,2)))</f>
        <v/>
      </c>
      <c r="F17" s="223" t="str">
        <f>IF($D17="","",VLOOKUP($D17,'Girls Si Qual Draw Prep'!$A$7:$P$102,3))</f>
        <v/>
      </c>
      <c r="G17" s="223"/>
      <c r="H17" s="223" t="str">
        <f>IF($D17="","",VLOOKUP($D17,'Girls Si Qual Draw Prep'!$A$7:$P$102,4))</f>
        <v/>
      </c>
      <c r="I17" s="606"/>
      <c r="J17" s="607" t="str">
        <f>UPPER(IF(OR(I18="a",I18="as"),E17,IF(OR(I18="b",I18="bs"),E18,)))</f>
        <v/>
      </c>
      <c r="K17" s="614"/>
      <c r="L17" s="612"/>
      <c r="M17" s="615"/>
      <c r="N17" s="609"/>
      <c r="O17" s="615"/>
      <c r="P17" s="609"/>
      <c r="Q17" s="616"/>
      <c r="R17" s="213"/>
    </row>
    <row r="18" spans="1:18" s="50" customFormat="1" ht="9.6" customHeight="1">
      <c r="A18" s="215" t="s">
        <v>91</v>
      </c>
      <c r="B18" s="202" t="str">
        <f>IF($D18="","",VLOOKUP($D18,'Girls Si Qual Draw Prep'!$A$7:$P$102,15))</f>
        <v/>
      </c>
      <c r="C18" s="202" t="str">
        <f>IF($D18="","",VLOOKUP($D18,'Girls Si Qual Draw Prep'!$A$7:$P$102,16))</f>
        <v/>
      </c>
      <c r="D18" s="203"/>
      <c r="E18" s="223" t="str">
        <f>UPPER(IF($D18="","",VLOOKUP($D18,'Girls Si Qual Draw Prep'!$A$7:$P$102,2)))</f>
        <v/>
      </c>
      <c r="F18" s="223" t="str">
        <f>IF($D18="","",VLOOKUP($D18,'Girls Si Qual Draw Prep'!$A$7:$P$102,3))</f>
        <v/>
      </c>
      <c r="G18" s="223"/>
      <c r="H18" s="223" t="str">
        <f>IF($D18="","",VLOOKUP($D18,'Girls Si Qual Draw Prep'!$A$7:$P$102,4))</f>
        <v/>
      </c>
      <c r="I18" s="611"/>
      <c r="J18" s="612"/>
      <c r="K18" s="616"/>
      <c r="L18" s="617" t="s">
        <v>15</v>
      </c>
      <c r="M18" s="618"/>
      <c r="N18" s="607" t="str">
        <f>UPPER(IF(OR(M18="a",M18="as"),L16,IF(OR(M18="b",M18="bs"),L20,)))</f>
        <v/>
      </c>
      <c r="O18" s="623"/>
      <c r="P18" s="609"/>
      <c r="Q18" s="616"/>
      <c r="R18" s="213"/>
    </row>
    <row r="19" spans="1:18" s="50" customFormat="1" ht="9.6" customHeight="1">
      <c r="A19" s="215" t="s">
        <v>92</v>
      </c>
      <c r="B19" s="202" t="str">
        <f>IF($D19="","",VLOOKUP($D19,'Girls Si Qual Draw Prep'!$A$7:$P$102,15))</f>
        <v/>
      </c>
      <c r="C19" s="202" t="str">
        <f>IF($D19="","",VLOOKUP($D19,'Girls Si Qual Draw Prep'!$A$7:$P$102,16))</f>
        <v/>
      </c>
      <c r="D19" s="203"/>
      <c r="E19" s="223" t="str">
        <f>UPPER(IF($D19="","",VLOOKUP($D19,'Girls Si Qual Draw Prep'!$A$7:$P$102,2)))</f>
        <v/>
      </c>
      <c r="F19" s="223" t="str">
        <f>IF($D19="","",VLOOKUP($D19,'Girls Si Qual Draw Prep'!$A$7:$P$102,3))</f>
        <v/>
      </c>
      <c r="G19" s="223"/>
      <c r="H19" s="223" t="str">
        <f>IF($D19="","",VLOOKUP($D19,'Girls Si Qual Draw Prep'!$A$7:$P$102,4))</f>
        <v/>
      </c>
      <c r="I19" s="606"/>
      <c r="J19" s="607" t="str">
        <f>UPPER(IF(OR(I20="a",I20="as"),E19,IF(OR(I20="b",I20="bs"),E20,)))</f>
        <v/>
      </c>
      <c r="K19" s="608"/>
      <c r="L19" s="619"/>
      <c r="M19" s="620"/>
      <c r="N19" s="612"/>
      <c r="O19" s="609"/>
      <c r="P19" s="609"/>
      <c r="Q19" s="616"/>
      <c r="R19" s="213"/>
    </row>
    <row r="20" spans="1:18" s="50" customFormat="1" ht="9.6" customHeight="1">
      <c r="A20" s="215" t="s">
        <v>93</v>
      </c>
      <c r="B20" s="202" t="str">
        <f>IF($D20="","",VLOOKUP($D20,'Girls Si Qual Draw Prep'!$A$7:$P$102,15))</f>
        <v/>
      </c>
      <c r="C20" s="202" t="str">
        <f>IF($D20="","",VLOOKUP($D20,'Girls Si Qual Draw Prep'!$A$7:$P$102,16))</f>
        <v/>
      </c>
      <c r="D20" s="203"/>
      <c r="E20" s="223" t="str">
        <f>UPPER(IF($D20="","",VLOOKUP($D20,'Girls Si Qual Draw Prep'!$A$7:$P$102,2)))</f>
        <v/>
      </c>
      <c r="F20" s="223" t="str">
        <f>IF($D20="","",VLOOKUP($D20,'Girls Si Qual Draw Prep'!$A$7:$P$102,3))</f>
        <v/>
      </c>
      <c r="G20" s="223"/>
      <c r="H20" s="223" t="str">
        <f>IF($D20="","",VLOOKUP($D20,'Girls Si Qual Draw Prep'!$A$7:$P$102,4))</f>
        <v/>
      </c>
      <c r="I20" s="611"/>
      <c r="J20" s="612"/>
      <c r="K20" s="613"/>
      <c r="L20" s="607" t="str">
        <f>UPPER(IF(OR(K20="a",K20="as"),J19,IF(OR(K20="b",K20="bs"),J21,)))</f>
        <v/>
      </c>
      <c r="M20" s="622"/>
      <c r="N20" s="609"/>
      <c r="O20" s="609"/>
      <c r="P20" s="609"/>
      <c r="Q20" s="616"/>
      <c r="R20" s="213"/>
    </row>
    <row r="21" spans="1:18" s="50" customFormat="1" ht="9.6" customHeight="1">
      <c r="A21" s="305" t="s">
        <v>94</v>
      </c>
      <c r="B21" s="202" t="str">
        <f>IF($D21="","",VLOOKUP($D21,'Girls Si Qual Draw Prep'!$A$7:$P$102,15))</f>
        <v/>
      </c>
      <c r="C21" s="202" t="str">
        <f>IF($D21="","",VLOOKUP($D21,'Girls Si Qual Draw Prep'!$A$7:$P$102,16))</f>
        <v/>
      </c>
      <c r="D21" s="203"/>
      <c r="E21" s="223" t="str">
        <f>UPPER(IF($D21="","",VLOOKUP($D21,'Girls Si Qual Draw Prep'!$A$7:$P$102,2)))</f>
        <v/>
      </c>
      <c r="F21" s="223" t="str">
        <f>IF($D21="","",VLOOKUP($D21,'Girls Si Qual Draw Prep'!$A$7:$P$102,3))</f>
        <v/>
      </c>
      <c r="G21" s="223"/>
      <c r="H21" s="223" t="str">
        <f>IF($D21="","",VLOOKUP($D21,'Girls Si Qual Draw Prep'!$A$7:$P$102,4))</f>
        <v/>
      </c>
      <c r="I21" s="606"/>
      <c r="J21" s="607" t="str">
        <f>UPPER(IF(OR(I22="a",I22="as"),E21,IF(OR(I22="b",I22="bs"),E22,)))</f>
        <v/>
      </c>
      <c r="K21" s="623"/>
      <c r="L21" s="612"/>
      <c r="M21" s="616"/>
      <c r="N21" s="609"/>
      <c r="O21" s="609"/>
      <c r="P21" s="609"/>
      <c r="Q21" s="616"/>
      <c r="R21" s="213"/>
    </row>
    <row r="22" spans="1:18" s="50" customFormat="1" ht="9.6" customHeight="1">
      <c r="A22" s="241" t="s">
        <v>95</v>
      </c>
      <c r="B22" s="202" t="str">
        <f>IF($D22="","",VLOOKUP($D22,'Girls Si Qual Draw Prep'!$A$7:$P$102,15))</f>
        <v/>
      </c>
      <c r="C22" s="202" t="str">
        <f>IF($D22="","",VLOOKUP($D22,'Girls Si Qual Draw Prep'!$A$7:$P$102,16))</f>
        <v/>
      </c>
      <c r="D22" s="203"/>
      <c r="E22" s="204" t="str">
        <f>UPPER(IF($D22="","",VLOOKUP($D22,'Girls Si Qual Draw Prep'!$A$7:$P$102,2)))</f>
        <v/>
      </c>
      <c r="F22" s="204" t="str">
        <f>IF($D22="","",VLOOKUP($D22,'Girls Si Qual Draw Prep'!$A$7:$P$102,3))</f>
        <v/>
      </c>
      <c r="G22" s="204"/>
      <c r="H22" s="204" t="str">
        <f>IF($D22="","",VLOOKUP($D22,'Girls Si Qual Draw Prep'!$A$7:$P$102,4))</f>
        <v/>
      </c>
      <c r="I22" s="611"/>
      <c r="J22" s="612"/>
      <c r="K22" s="609"/>
      <c r="L22" s="616"/>
      <c r="M22" s="624"/>
      <c r="N22" s="616"/>
      <c r="O22" s="616"/>
      <c r="P22" s="616"/>
      <c r="Q22" s="616"/>
      <c r="R22" s="213"/>
    </row>
    <row r="23" spans="1:18" s="50" customFormat="1" ht="9.6" customHeight="1">
      <c r="A23" s="200" t="s">
        <v>97</v>
      </c>
      <c r="B23" s="202" t="str">
        <f>IF($D23="","",VLOOKUP($D23,'Girls Si Qual Draw Prep'!$A$7:$P$102,15))</f>
        <v/>
      </c>
      <c r="C23" s="202" t="str">
        <f>IF($D23="","",VLOOKUP($D23,'Girls Si Qual Draw Prep'!$A$7:$P$102,16))</f>
        <v/>
      </c>
      <c r="D23" s="203"/>
      <c r="E23" s="204" t="str">
        <f>UPPER(IF($D23="","",VLOOKUP($D23,'Girls Si Qual Draw Prep'!$A$7:$P$102,2)))</f>
        <v/>
      </c>
      <c r="F23" s="204" t="str">
        <f>IF($D23="","",VLOOKUP($D23,'Girls Si Qual Draw Prep'!$A$7:$P$102,3))</f>
        <v/>
      </c>
      <c r="G23" s="204"/>
      <c r="H23" s="204" t="str">
        <f>IF($D23="","",VLOOKUP($D23,'Girls Si Qual Draw Prep'!$A$7:$P$102,4))</f>
        <v/>
      </c>
      <c r="I23" s="606"/>
      <c r="J23" s="607" t="str">
        <f>UPPER(IF(OR(I24="a",I24="as"),E23,IF(OR(I24="b",I24="bs"),E24,)))</f>
        <v/>
      </c>
      <c r="K23" s="608"/>
      <c r="L23" s="609"/>
      <c r="M23" s="609"/>
      <c r="N23" s="609"/>
      <c r="O23" s="609"/>
      <c r="P23" s="609"/>
      <c r="Q23" s="616"/>
      <c r="R23" s="213"/>
    </row>
    <row r="24" spans="1:18" s="50" customFormat="1" ht="9.6" customHeight="1">
      <c r="A24" s="305" t="s">
        <v>98</v>
      </c>
      <c r="B24" s="202" t="str">
        <f>IF($D24="","",VLOOKUP($D24,'Girls Si Qual Draw Prep'!$A$7:$P$102,15))</f>
        <v/>
      </c>
      <c r="C24" s="202" t="str">
        <f>IF($D24="","",VLOOKUP($D24,'Girls Si Qual Draw Prep'!$A$7:$P$102,16))</f>
        <v/>
      </c>
      <c r="D24" s="203"/>
      <c r="E24" s="223" t="str">
        <f>UPPER(IF($D24="","",VLOOKUP($D24,'Girls Si Qual Draw Prep'!$A$7:$P$102,2)))</f>
        <v/>
      </c>
      <c r="F24" s="223" t="str">
        <f>IF($D24="","",VLOOKUP($D24,'Girls Si Qual Draw Prep'!$A$7:$P$102,3))</f>
        <v/>
      </c>
      <c r="G24" s="223"/>
      <c r="H24" s="223" t="str">
        <f>IF($D24="","",VLOOKUP($D24,'Girls Si Qual Draw Prep'!$A$7:$P$102,4))</f>
        <v/>
      </c>
      <c r="I24" s="611"/>
      <c r="J24" s="612"/>
      <c r="K24" s="613"/>
      <c r="L24" s="607" t="str">
        <f>UPPER(IF(OR(K24="a",K24="as"),J23,IF(OR(K24="b",K24="bs"),J25,)))</f>
        <v/>
      </c>
      <c r="M24" s="608"/>
      <c r="N24" s="609"/>
      <c r="O24" s="609"/>
      <c r="P24" s="609"/>
      <c r="Q24" s="616"/>
      <c r="R24" s="213"/>
    </row>
    <row r="25" spans="1:18" s="50" customFormat="1" ht="9.6" customHeight="1">
      <c r="A25" s="215" t="s">
        <v>99</v>
      </c>
      <c r="B25" s="202" t="str">
        <f>IF($D25="","",VLOOKUP($D25,'Girls Si Qual Draw Prep'!$A$7:$P$102,15))</f>
        <v/>
      </c>
      <c r="C25" s="202" t="str">
        <f>IF($D25="","",VLOOKUP($D25,'Girls Si Qual Draw Prep'!$A$7:$P$102,16))</f>
        <v/>
      </c>
      <c r="D25" s="203"/>
      <c r="E25" s="223" t="str">
        <f>UPPER(IF($D25="","",VLOOKUP($D25,'Girls Si Qual Draw Prep'!$A$7:$P$102,2)))</f>
        <v/>
      </c>
      <c r="F25" s="223" t="str">
        <f>IF($D25="","",VLOOKUP($D25,'Girls Si Qual Draw Prep'!$A$7:$P$102,3))</f>
        <v/>
      </c>
      <c r="G25" s="223"/>
      <c r="H25" s="223" t="str">
        <f>IF($D25="","",VLOOKUP($D25,'Girls Si Qual Draw Prep'!$A$7:$P$102,4))</f>
        <v/>
      </c>
      <c r="I25" s="606"/>
      <c r="J25" s="607" t="str">
        <f>UPPER(IF(OR(I26="a",I26="as"),E25,IF(OR(I26="b",I26="bs"),E26,)))</f>
        <v/>
      </c>
      <c r="K25" s="614"/>
      <c r="L25" s="612"/>
      <c r="M25" s="615"/>
      <c r="N25" s="609"/>
      <c r="O25" s="609"/>
      <c r="P25" s="609"/>
      <c r="Q25" s="616"/>
      <c r="R25" s="213"/>
    </row>
    <row r="26" spans="1:18" s="50" customFormat="1" ht="9.6" customHeight="1">
      <c r="A26" s="215" t="s">
        <v>100</v>
      </c>
      <c r="B26" s="202" t="str">
        <f>IF($D26="","",VLOOKUP($D26,'Girls Si Qual Draw Prep'!$A$7:$P$102,15))</f>
        <v/>
      </c>
      <c r="C26" s="202" t="str">
        <f>IF($D26="","",VLOOKUP($D26,'Girls Si Qual Draw Prep'!$A$7:$P$102,16))</f>
        <v/>
      </c>
      <c r="D26" s="203"/>
      <c r="E26" s="223" t="str">
        <f>UPPER(IF($D26="","",VLOOKUP($D26,'Girls Si Qual Draw Prep'!$A$7:$P$102,2)))</f>
        <v/>
      </c>
      <c r="F26" s="223" t="str">
        <f>IF($D26="","",VLOOKUP($D26,'Girls Si Qual Draw Prep'!$A$7:$P$102,3))</f>
        <v/>
      </c>
      <c r="G26" s="223"/>
      <c r="H26" s="223" t="str">
        <f>IF($D26="","",VLOOKUP($D26,'Girls Si Qual Draw Prep'!$A$7:$P$102,4))</f>
        <v/>
      </c>
      <c r="I26" s="611"/>
      <c r="J26" s="612"/>
      <c r="K26" s="616"/>
      <c r="L26" s="617" t="s">
        <v>15</v>
      </c>
      <c r="M26" s="618"/>
      <c r="N26" s="607" t="str">
        <f>UPPER(IF(OR(M26="a",M26="as"),L24,IF(OR(M26="b",M26="bs"),L28,)))</f>
        <v/>
      </c>
      <c r="O26" s="608"/>
      <c r="P26" s="609"/>
      <c r="Q26" s="609"/>
      <c r="R26" s="213"/>
    </row>
    <row r="27" spans="1:18" s="50" customFormat="1" ht="9.6" customHeight="1">
      <c r="A27" s="215" t="s">
        <v>101</v>
      </c>
      <c r="B27" s="202" t="str">
        <f>IF($D27="","",VLOOKUP($D27,'Girls Si Qual Draw Prep'!$A$7:$P$102,15))</f>
        <v/>
      </c>
      <c r="C27" s="202" t="str">
        <f>IF($D27="","",VLOOKUP($D27,'Girls Si Qual Draw Prep'!$A$7:$P$102,16))</f>
        <v/>
      </c>
      <c r="D27" s="203"/>
      <c r="E27" s="223" t="str">
        <f>UPPER(IF($D27="","",VLOOKUP($D27,'Girls Si Qual Draw Prep'!$A$7:$P$102,2)))</f>
        <v/>
      </c>
      <c r="F27" s="223" t="str">
        <f>IF($D27="","",VLOOKUP($D27,'Girls Si Qual Draw Prep'!$A$7:$P$102,3))</f>
        <v/>
      </c>
      <c r="G27" s="223"/>
      <c r="H27" s="223" t="str">
        <f>IF($D27="","",VLOOKUP($D27,'Girls Si Qual Draw Prep'!$A$7:$P$102,4))</f>
        <v/>
      </c>
      <c r="I27" s="606"/>
      <c r="J27" s="607" t="str">
        <f>UPPER(IF(OR(I28="a",I28="as"),E27,IF(OR(I28="b",I28="bs"),E28,)))</f>
        <v/>
      </c>
      <c r="K27" s="608"/>
      <c r="L27" s="619"/>
      <c r="M27" s="620"/>
      <c r="N27" s="612"/>
      <c r="O27" s="621"/>
      <c r="P27" s="609"/>
      <c r="Q27" s="609"/>
      <c r="R27" s="213"/>
    </row>
    <row r="28" spans="1:18" s="50" customFormat="1" ht="9.6" customHeight="1">
      <c r="A28" s="215" t="s">
        <v>102</v>
      </c>
      <c r="B28" s="202" t="str">
        <f>IF($D28="","",VLOOKUP($D28,'Girls Si Qual Draw Prep'!$A$7:$P$102,15))</f>
        <v/>
      </c>
      <c r="C28" s="202" t="str">
        <f>IF($D28="","",VLOOKUP($D28,'Girls Si Qual Draw Prep'!$A$7:$P$102,16))</f>
        <v/>
      </c>
      <c r="D28" s="203"/>
      <c r="E28" s="223" t="str">
        <f>UPPER(IF($D28="","",VLOOKUP($D28,'Girls Si Qual Draw Prep'!$A$7:$P$102,2)))</f>
        <v/>
      </c>
      <c r="F28" s="223" t="str">
        <f>IF($D28="","",VLOOKUP($D28,'Girls Si Qual Draw Prep'!$A$7:$P$102,3))</f>
        <v/>
      </c>
      <c r="G28" s="223"/>
      <c r="H28" s="223" t="str">
        <f>IF($D28="","",VLOOKUP($D28,'Girls Si Qual Draw Prep'!$A$7:$P$102,4))</f>
        <v/>
      </c>
      <c r="I28" s="611"/>
      <c r="J28" s="612"/>
      <c r="K28" s="613"/>
      <c r="L28" s="607" t="str">
        <f>UPPER(IF(OR(K28="a",K28="as"),J27,IF(OR(K28="b",K28="bs"),J29,)))</f>
        <v/>
      </c>
      <c r="M28" s="622"/>
      <c r="N28" s="609"/>
      <c r="O28" s="615"/>
      <c r="P28" s="609"/>
      <c r="Q28" s="609"/>
      <c r="R28" s="213"/>
    </row>
    <row r="29" spans="1:18" s="50" customFormat="1" ht="9.6" customHeight="1">
      <c r="A29" s="305" t="s">
        <v>103</v>
      </c>
      <c r="B29" s="202" t="str">
        <f>IF($D29="","",VLOOKUP($D29,'Girls Si Qual Draw Prep'!$A$7:$P$102,15))</f>
        <v/>
      </c>
      <c r="C29" s="202" t="str">
        <f>IF($D29="","",VLOOKUP($D29,'Girls Si Qual Draw Prep'!$A$7:$P$102,16))</f>
        <v/>
      </c>
      <c r="D29" s="203"/>
      <c r="E29" s="223" t="str">
        <f>UPPER(IF($D29="","",VLOOKUP($D29,'Girls Si Qual Draw Prep'!$A$7:$P$102,2)))</f>
        <v/>
      </c>
      <c r="F29" s="223" t="str">
        <f>IF($D29="","",VLOOKUP($D29,'Girls Si Qual Draw Prep'!$A$7:$P$102,3))</f>
        <v/>
      </c>
      <c r="G29" s="223"/>
      <c r="H29" s="223" t="str">
        <f>IF($D29="","",VLOOKUP($D29,'Girls Si Qual Draw Prep'!$A$7:$P$102,4))</f>
        <v/>
      </c>
      <c r="I29" s="606"/>
      <c r="J29" s="607" t="str">
        <f>UPPER(IF(OR(I30="a",I30="as"),E29,IF(OR(I30="b",I30="bs"),E30,)))</f>
        <v/>
      </c>
      <c r="K29" s="623"/>
      <c r="L29" s="612"/>
      <c r="M29" s="616"/>
      <c r="N29" s="609"/>
      <c r="O29" s="615"/>
      <c r="P29" s="609"/>
      <c r="Q29" s="609"/>
      <c r="R29" s="213"/>
    </row>
    <row r="30" spans="1:18" s="50" customFormat="1" ht="9.6" customHeight="1">
      <c r="A30" s="305" t="s">
        <v>104</v>
      </c>
      <c r="B30" s="202" t="str">
        <f>IF($D30="","",VLOOKUP($D30,'Girls Si Qual Draw Prep'!$A$7:$P$102,15))</f>
        <v/>
      </c>
      <c r="C30" s="202" t="str">
        <f>IF($D30="","",VLOOKUP($D30,'Girls Si Qual Draw Prep'!$A$7:$P$102,16))</f>
        <v/>
      </c>
      <c r="D30" s="203"/>
      <c r="E30" s="223" t="str">
        <f>UPPER(IF($D30="","",VLOOKUP($D30,'Girls Si Qual Draw Prep'!$A$7:$P$102,2)))</f>
        <v/>
      </c>
      <c r="F30" s="223" t="str">
        <f>IF($D30="","",VLOOKUP($D30,'Girls Si Qual Draw Prep'!$A$7:$P$102,3))</f>
        <v/>
      </c>
      <c r="G30" s="223"/>
      <c r="H30" s="223" t="str">
        <f>IF($D30="","",VLOOKUP($D30,'Girls Si Qual Draw Prep'!$A$7:$P$102,4))</f>
        <v/>
      </c>
      <c r="I30" s="611"/>
      <c r="J30" s="612"/>
      <c r="K30" s="609"/>
      <c r="L30" s="616"/>
      <c r="M30" s="624"/>
      <c r="N30" s="617" t="s">
        <v>15</v>
      </c>
      <c r="O30" s="618"/>
      <c r="P30" s="607" t="str">
        <f>UPPER(IF(OR(O30="a",O30="as"),N26,IF(OR(O30="b",O30="bs"),N34,)))</f>
        <v/>
      </c>
      <c r="Q30" s="608"/>
      <c r="R30" s="213"/>
    </row>
    <row r="31" spans="1:18" s="50" customFormat="1" ht="9.6" customHeight="1">
      <c r="A31" s="305" t="s">
        <v>105</v>
      </c>
      <c r="B31" s="202" t="str">
        <f>IF($D31="","",VLOOKUP($D31,'Girls Si Qual Draw Prep'!$A$7:$P$102,15))</f>
        <v/>
      </c>
      <c r="C31" s="202" t="str">
        <f>IF($D31="","",VLOOKUP($D31,'Girls Si Qual Draw Prep'!$A$7:$P$102,16))</f>
        <v/>
      </c>
      <c r="D31" s="203"/>
      <c r="E31" s="223" t="str">
        <f>UPPER(IF($D31="","",VLOOKUP($D31,'Girls Si Qual Draw Prep'!$A$7:$P$102,2)))</f>
        <v/>
      </c>
      <c r="F31" s="223" t="str">
        <f>IF($D31="","",VLOOKUP($D31,'Girls Si Qual Draw Prep'!$A$7:$P$102,3))</f>
        <v/>
      </c>
      <c r="G31" s="223"/>
      <c r="H31" s="223" t="str">
        <f>IF($D31="","",VLOOKUP($D31,'Girls Si Qual Draw Prep'!$A$7:$P$102,4))</f>
        <v/>
      </c>
      <c r="I31" s="606"/>
      <c r="J31" s="607" t="str">
        <f>UPPER(IF(OR(I32="a",I32="as"),E31,IF(OR(I32="b",I32="bs"),E32,)))</f>
        <v/>
      </c>
      <c r="K31" s="608"/>
      <c r="L31" s="609"/>
      <c r="M31" s="609"/>
      <c r="N31" s="609"/>
      <c r="O31" s="615"/>
      <c r="P31" s="612"/>
      <c r="Q31" s="616"/>
      <c r="R31" s="213"/>
    </row>
    <row r="32" spans="1:18" s="50" customFormat="1" ht="9.6" customHeight="1">
      <c r="A32" s="305" t="s">
        <v>106</v>
      </c>
      <c r="B32" s="202" t="str">
        <f>IF($D32="","",VLOOKUP($D32,'Girls Si Qual Draw Prep'!$A$7:$P$102,15))</f>
        <v/>
      </c>
      <c r="C32" s="202" t="str">
        <f>IF($D32="","",VLOOKUP($D32,'Girls Si Qual Draw Prep'!$A$7:$P$102,16))</f>
        <v/>
      </c>
      <c r="D32" s="203"/>
      <c r="E32" s="223" t="str">
        <f>UPPER(IF($D32="","",VLOOKUP($D32,'Girls Si Qual Draw Prep'!$A$7:$P$102,2)))</f>
        <v/>
      </c>
      <c r="F32" s="223" t="str">
        <f>IF($D32="","",VLOOKUP($D32,'Girls Si Qual Draw Prep'!$A$7:$P$102,3))</f>
        <v/>
      </c>
      <c r="G32" s="223"/>
      <c r="H32" s="223" t="str">
        <f>IF($D32="","",VLOOKUP($D32,'Girls Si Qual Draw Prep'!$A$7:$P$102,4))</f>
        <v/>
      </c>
      <c r="I32" s="611"/>
      <c r="J32" s="612"/>
      <c r="K32" s="613"/>
      <c r="L32" s="607" t="str">
        <f>UPPER(IF(OR(K32="a",K32="as"),J31,IF(OR(K32="b",K32="bs"),J33,)))</f>
        <v/>
      </c>
      <c r="M32" s="608"/>
      <c r="N32" s="609"/>
      <c r="O32" s="615"/>
      <c r="P32" s="609"/>
      <c r="Q32" s="616"/>
      <c r="R32" s="213"/>
    </row>
    <row r="33" spans="1:18" s="50" customFormat="1" ht="9.6" customHeight="1">
      <c r="A33" s="215" t="s">
        <v>107</v>
      </c>
      <c r="B33" s="202" t="str">
        <f>IF($D33="","",VLOOKUP($D33,'Girls Si Qual Draw Prep'!$A$7:$P$102,15))</f>
        <v/>
      </c>
      <c r="C33" s="202" t="str">
        <f>IF($D33="","",VLOOKUP($D33,'Girls Si Qual Draw Prep'!$A$7:$P$102,16))</f>
        <v/>
      </c>
      <c r="D33" s="203"/>
      <c r="E33" s="223" t="str">
        <f>UPPER(IF($D33="","",VLOOKUP($D33,'Girls Si Qual Draw Prep'!$A$7:$P$102,2)))</f>
        <v/>
      </c>
      <c r="F33" s="223" t="str">
        <f>IF($D33="","",VLOOKUP($D33,'Girls Si Qual Draw Prep'!$A$7:$P$102,3))</f>
        <v/>
      </c>
      <c r="G33" s="223"/>
      <c r="H33" s="223" t="str">
        <f>IF($D33="","",VLOOKUP($D33,'Girls Si Qual Draw Prep'!$A$7:$P$102,4))</f>
        <v/>
      </c>
      <c r="I33" s="606"/>
      <c r="J33" s="607" t="str">
        <f>UPPER(IF(OR(I34="a",I34="as"),E33,IF(OR(I34="b",I34="bs"),E34,)))</f>
        <v/>
      </c>
      <c r="K33" s="614"/>
      <c r="L33" s="612"/>
      <c r="M33" s="615"/>
      <c r="N33" s="609"/>
      <c r="O33" s="615"/>
      <c r="P33" s="609"/>
      <c r="Q33" s="616"/>
      <c r="R33" s="213"/>
    </row>
    <row r="34" spans="1:18" s="50" customFormat="1" ht="9.6" customHeight="1">
      <c r="A34" s="215" t="s">
        <v>108</v>
      </c>
      <c r="B34" s="202" t="str">
        <f>IF($D34="","",VLOOKUP($D34,'Girls Si Qual Draw Prep'!$A$7:$P$102,15))</f>
        <v/>
      </c>
      <c r="C34" s="202" t="str">
        <f>IF($D34="","",VLOOKUP($D34,'Girls Si Qual Draw Prep'!$A$7:$P$102,16))</f>
        <v/>
      </c>
      <c r="D34" s="203"/>
      <c r="E34" s="223" t="str">
        <f>UPPER(IF($D34="","",VLOOKUP($D34,'Girls Si Qual Draw Prep'!$A$7:$P$102,2)))</f>
        <v/>
      </c>
      <c r="F34" s="223" t="str">
        <f>IF($D34="","",VLOOKUP($D34,'Girls Si Qual Draw Prep'!$A$7:$P$102,3))</f>
        <v/>
      </c>
      <c r="G34" s="223"/>
      <c r="H34" s="223" t="str">
        <f>IF($D34="","",VLOOKUP($D34,'Girls Si Qual Draw Prep'!$A$7:$P$102,4))</f>
        <v/>
      </c>
      <c r="I34" s="611"/>
      <c r="J34" s="612"/>
      <c r="K34" s="616"/>
      <c r="L34" s="617" t="s">
        <v>15</v>
      </c>
      <c r="M34" s="618"/>
      <c r="N34" s="607" t="str">
        <f>UPPER(IF(OR(M34="a",M34="as"),L32,IF(OR(M34="b",M34="bs"),L36,)))</f>
        <v/>
      </c>
      <c r="O34" s="623"/>
      <c r="P34" s="609"/>
      <c r="Q34" s="616"/>
      <c r="R34" s="213"/>
    </row>
    <row r="35" spans="1:18" s="50" customFormat="1" ht="9.6" customHeight="1">
      <c r="A35" s="215" t="s">
        <v>109</v>
      </c>
      <c r="B35" s="202" t="str">
        <f>IF($D35="","",VLOOKUP($D35,'Girls Si Qual Draw Prep'!$A$7:$P$102,15))</f>
        <v/>
      </c>
      <c r="C35" s="202" t="str">
        <f>IF($D35="","",VLOOKUP($D35,'Girls Si Qual Draw Prep'!$A$7:$P$102,16))</f>
        <v/>
      </c>
      <c r="D35" s="203"/>
      <c r="E35" s="223" t="str">
        <f>UPPER(IF($D35="","",VLOOKUP($D35,'Girls Si Qual Draw Prep'!$A$7:$P$102,2)))</f>
        <v/>
      </c>
      <c r="F35" s="223" t="str">
        <f>IF($D35="","",VLOOKUP($D35,'Girls Si Qual Draw Prep'!$A$7:$P$102,3))</f>
        <v/>
      </c>
      <c r="G35" s="223"/>
      <c r="H35" s="223" t="str">
        <f>IF($D35="","",VLOOKUP($D35,'Girls Si Qual Draw Prep'!$A$7:$P$102,4))</f>
        <v/>
      </c>
      <c r="I35" s="606"/>
      <c r="J35" s="607" t="str">
        <f>UPPER(IF(OR(I36="a",I36="as"),E35,IF(OR(I36="b",I36="bs"),E36,)))</f>
        <v/>
      </c>
      <c r="K35" s="608"/>
      <c r="L35" s="619"/>
      <c r="M35" s="620"/>
      <c r="N35" s="612"/>
      <c r="O35" s="609"/>
      <c r="P35" s="609"/>
      <c r="Q35" s="609"/>
      <c r="R35" s="213"/>
    </row>
    <row r="36" spans="1:18" s="50" customFormat="1" ht="9.6" customHeight="1">
      <c r="A36" s="215" t="s">
        <v>110</v>
      </c>
      <c r="B36" s="202" t="str">
        <f>IF($D36="","",VLOOKUP($D36,'Girls Si Qual Draw Prep'!$A$7:$P$102,15))</f>
        <v/>
      </c>
      <c r="C36" s="202" t="str">
        <f>IF($D36="","",VLOOKUP($D36,'Girls Si Qual Draw Prep'!$A$7:$P$102,16))</f>
        <v/>
      </c>
      <c r="D36" s="203"/>
      <c r="E36" s="223" t="str">
        <f>UPPER(IF($D36="","",VLOOKUP($D36,'Girls Si Qual Draw Prep'!$A$7:$P$102,2)))</f>
        <v/>
      </c>
      <c r="F36" s="223" t="str">
        <f>IF($D36="","",VLOOKUP($D36,'Girls Si Qual Draw Prep'!$A$7:$P$102,3))</f>
        <v/>
      </c>
      <c r="G36" s="223"/>
      <c r="H36" s="223" t="str">
        <f>IF($D36="","",VLOOKUP($D36,'Girls Si Qual Draw Prep'!$A$7:$P$102,4))</f>
        <v/>
      </c>
      <c r="I36" s="611"/>
      <c r="J36" s="612"/>
      <c r="K36" s="613"/>
      <c r="L36" s="607" t="str">
        <f>UPPER(IF(OR(K36="a",K36="as"),J35,IF(OR(K36="b",K36="bs"),J37,)))</f>
        <v/>
      </c>
      <c r="M36" s="622"/>
      <c r="N36" s="609"/>
      <c r="O36" s="609"/>
      <c r="P36" s="609"/>
      <c r="Q36" s="609"/>
      <c r="R36" s="213"/>
    </row>
    <row r="37" spans="1:18" s="50" customFormat="1" ht="9.6" customHeight="1">
      <c r="A37" s="305" t="s">
        <v>111</v>
      </c>
      <c r="B37" s="202" t="str">
        <f>IF($D37="","",VLOOKUP($D37,'Girls Si Qual Draw Prep'!$A$7:$P$102,15))</f>
        <v/>
      </c>
      <c r="C37" s="202" t="str">
        <f>IF($D37="","",VLOOKUP($D37,'Girls Si Qual Draw Prep'!$A$7:$P$102,16))</f>
        <v/>
      </c>
      <c r="D37" s="203"/>
      <c r="E37" s="223" t="str">
        <f>UPPER(IF($D37="","",VLOOKUP($D37,'Girls Si Qual Draw Prep'!$A$7:$P$102,2)))</f>
        <v/>
      </c>
      <c r="F37" s="223" t="str">
        <f>IF($D37="","",VLOOKUP($D37,'Girls Si Qual Draw Prep'!$A$7:$P$102,3))</f>
        <v/>
      </c>
      <c r="G37" s="223"/>
      <c r="H37" s="223" t="str">
        <f>IF($D37="","",VLOOKUP($D37,'Girls Si Qual Draw Prep'!$A$7:$P$102,4))</f>
        <v/>
      </c>
      <c r="I37" s="606"/>
      <c r="J37" s="607" t="str">
        <f>UPPER(IF(OR(I38="a",I38="as"),E37,IF(OR(I38="b",I38="bs"),E38,)))</f>
        <v/>
      </c>
      <c r="K37" s="623"/>
      <c r="L37" s="612"/>
      <c r="M37" s="616"/>
      <c r="N37" s="609"/>
      <c r="O37" s="609"/>
      <c r="P37" s="609"/>
      <c r="Q37" s="609"/>
      <c r="R37" s="213"/>
    </row>
    <row r="38" spans="1:18" s="50" customFormat="1" ht="9.6" customHeight="1">
      <c r="A38" s="241" t="s">
        <v>112</v>
      </c>
      <c r="B38" s="202" t="str">
        <f>IF($D38="","",VLOOKUP($D38,'Girls Si Qual Draw Prep'!$A$7:$P$102,15))</f>
        <v/>
      </c>
      <c r="C38" s="202" t="str">
        <f>IF($D38="","",VLOOKUP($D38,'Girls Si Qual Draw Prep'!$A$7:$P$102,16))</f>
        <v/>
      </c>
      <c r="D38" s="203"/>
      <c r="E38" s="204" t="str">
        <f>UPPER(IF($D38="","",VLOOKUP($D38,'Girls Si Qual Draw Prep'!$A$7:$P$102,2)))</f>
        <v/>
      </c>
      <c r="F38" s="204" t="str">
        <f>IF($D38="","",VLOOKUP($D38,'Girls Si Qual Draw Prep'!$A$7:$P$102,3))</f>
        <v/>
      </c>
      <c r="G38" s="204"/>
      <c r="H38" s="204" t="str">
        <f>IF($D38="","",VLOOKUP($D38,'Girls Si Qual Draw Prep'!$A$7:$P$102,4))</f>
        <v/>
      </c>
      <c r="I38" s="611"/>
      <c r="J38" s="612"/>
      <c r="K38" s="609"/>
      <c r="L38" s="616"/>
      <c r="M38" s="624"/>
      <c r="N38" s="616"/>
      <c r="O38" s="616"/>
      <c r="P38" s="609"/>
      <c r="Q38" s="609"/>
      <c r="R38" s="213"/>
    </row>
    <row r="39" spans="1:18" s="50" customFormat="1" ht="9.6" customHeight="1">
      <c r="A39" s="200" t="s">
        <v>113</v>
      </c>
      <c r="B39" s="202" t="str">
        <f>IF($D39="","",VLOOKUP($D39,'Girls Si Qual Draw Prep'!$A$7:$P$102,15))</f>
        <v/>
      </c>
      <c r="C39" s="202" t="str">
        <f>IF($D39="","",VLOOKUP($D39,'Girls Si Qual Draw Prep'!$A$7:$P$102,16))</f>
        <v/>
      </c>
      <c r="D39" s="203"/>
      <c r="E39" s="204" t="str">
        <f>UPPER(IF($D39="","",VLOOKUP($D39,'Girls Si Qual Draw Prep'!$A$7:$P$102,2)))</f>
        <v/>
      </c>
      <c r="F39" s="204" t="str">
        <f>IF($D39="","",VLOOKUP($D39,'Girls Si Qual Draw Prep'!$A$7:$P$102,3))</f>
        <v/>
      </c>
      <c r="G39" s="204"/>
      <c r="H39" s="204" t="str">
        <f>IF($D39="","",VLOOKUP($D39,'Girls Si Qual Draw Prep'!$A$7:$P$102,4))</f>
        <v/>
      </c>
      <c r="I39" s="606"/>
      <c r="J39" s="607" t="str">
        <f>UPPER(IF(OR(I40="a",I40="as"),E39,IF(OR(I40="b",I40="bs"),E40,)))</f>
        <v/>
      </c>
      <c r="K39" s="608"/>
      <c r="L39" s="609"/>
      <c r="M39" s="609"/>
      <c r="N39" s="609"/>
      <c r="O39" s="609"/>
      <c r="P39" s="609"/>
      <c r="Q39" s="609"/>
      <c r="R39" s="213"/>
    </row>
    <row r="40" spans="1:18" s="50" customFormat="1" ht="9.6" customHeight="1">
      <c r="A40" s="305" t="s">
        <v>114</v>
      </c>
      <c r="B40" s="202" t="str">
        <f>IF($D40="","",VLOOKUP($D40,'Girls Si Qual Draw Prep'!$A$7:$P$102,15))</f>
        <v/>
      </c>
      <c r="C40" s="202" t="str">
        <f>IF($D40="","",VLOOKUP($D40,'Girls Si Qual Draw Prep'!$A$7:$P$102,16))</f>
        <v/>
      </c>
      <c r="D40" s="203"/>
      <c r="E40" s="223" t="str">
        <f>UPPER(IF($D40="","",VLOOKUP($D40,'Girls Si Qual Draw Prep'!$A$7:$P$102,2)))</f>
        <v/>
      </c>
      <c r="F40" s="223" t="str">
        <f>IF($D40="","",VLOOKUP($D40,'Girls Si Qual Draw Prep'!$A$7:$P$102,3))</f>
        <v/>
      </c>
      <c r="G40" s="223"/>
      <c r="H40" s="223" t="str">
        <f>IF($D40="","",VLOOKUP($D40,'Girls Si Qual Draw Prep'!$A$7:$P$102,4))</f>
        <v/>
      </c>
      <c r="I40" s="611"/>
      <c r="J40" s="612"/>
      <c r="K40" s="613"/>
      <c r="L40" s="607" t="str">
        <f>UPPER(IF(OR(K40="a",K40="as"),J39,IF(OR(K40="b",K40="bs"),J41,)))</f>
        <v/>
      </c>
      <c r="M40" s="608"/>
      <c r="N40" s="609"/>
      <c r="O40" s="609"/>
      <c r="P40" s="609"/>
      <c r="Q40" s="609"/>
      <c r="R40" s="213"/>
    </row>
    <row r="41" spans="1:18" s="50" customFormat="1" ht="9.6" customHeight="1">
      <c r="A41" s="215" t="s">
        <v>115</v>
      </c>
      <c r="B41" s="202" t="str">
        <f>IF($D41="","",VLOOKUP($D41,'Girls Si Qual Draw Prep'!$A$7:$P$102,15))</f>
        <v/>
      </c>
      <c r="C41" s="202" t="str">
        <f>IF($D41="","",VLOOKUP($D41,'Girls Si Qual Draw Prep'!$A$7:$P$102,16))</f>
        <v/>
      </c>
      <c r="D41" s="203"/>
      <c r="E41" s="223" t="str">
        <f>UPPER(IF($D41="","",VLOOKUP($D41,'Girls Si Qual Draw Prep'!$A$7:$P$102,2)))</f>
        <v/>
      </c>
      <c r="F41" s="223" t="str">
        <f>IF($D41="","",VLOOKUP($D41,'Girls Si Qual Draw Prep'!$A$7:$P$102,3))</f>
        <v/>
      </c>
      <c r="G41" s="223"/>
      <c r="H41" s="223" t="str">
        <f>IF($D41="","",VLOOKUP($D41,'Girls Si Qual Draw Prep'!$A$7:$P$102,4))</f>
        <v/>
      </c>
      <c r="I41" s="606"/>
      <c r="J41" s="607" t="str">
        <f>UPPER(IF(OR(I42="a",I42="as"),E41,IF(OR(I42="b",I42="bs"),E42,)))</f>
        <v/>
      </c>
      <c r="K41" s="614"/>
      <c r="L41" s="612"/>
      <c r="M41" s="615"/>
      <c r="N41" s="609"/>
      <c r="O41" s="609"/>
      <c r="P41" s="609"/>
      <c r="Q41" s="609"/>
      <c r="R41" s="213"/>
    </row>
    <row r="42" spans="1:18" s="50" customFormat="1" ht="9.6" customHeight="1">
      <c r="A42" s="215" t="s">
        <v>116</v>
      </c>
      <c r="B42" s="202" t="str">
        <f>IF($D42="","",VLOOKUP($D42,'Girls Si Qual Draw Prep'!$A$7:$P$102,15))</f>
        <v/>
      </c>
      <c r="C42" s="202" t="str">
        <f>IF($D42="","",VLOOKUP($D42,'Girls Si Qual Draw Prep'!$A$7:$P$102,16))</f>
        <v/>
      </c>
      <c r="D42" s="203"/>
      <c r="E42" s="223" t="str">
        <f>UPPER(IF($D42="","",VLOOKUP($D42,'Girls Si Qual Draw Prep'!$A$7:$P$102,2)))</f>
        <v/>
      </c>
      <c r="F42" s="223" t="str">
        <f>IF($D42="","",VLOOKUP($D42,'Girls Si Qual Draw Prep'!$A$7:$P$102,3))</f>
        <v/>
      </c>
      <c r="G42" s="223"/>
      <c r="H42" s="223" t="str">
        <f>IF($D42="","",VLOOKUP($D42,'Girls Si Qual Draw Prep'!$A$7:$P$102,4))</f>
        <v/>
      </c>
      <c r="I42" s="611"/>
      <c r="J42" s="612"/>
      <c r="K42" s="616"/>
      <c r="L42" s="617" t="s">
        <v>15</v>
      </c>
      <c r="M42" s="618"/>
      <c r="N42" s="607" t="str">
        <f>UPPER(IF(OR(M42="a",M42="as"),L40,IF(OR(M42="b",M42="bs"),L44,)))</f>
        <v/>
      </c>
      <c r="O42" s="608"/>
      <c r="P42" s="609"/>
      <c r="Q42" s="609"/>
      <c r="R42" s="213"/>
    </row>
    <row r="43" spans="1:18" s="50" customFormat="1" ht="9.6" customHeight="1">
      <c r="A43" s="215" t="s">
        <v>117</v>
      </c>
      <c r="B43" s="202" t="str">
        <f>IF($D43="","",VLOOKUP($D43,'Girls Si Qual Draw Prep'!$A$7:$P$102,15))</f>
        <v/>
      </c>
      <c r="C43" s="202" t="str">
        <f>IF($D43="","",VLOOKUP($D43,'Girls Si Qual Draw Prep'!$A$7:$P$102,16))</f>
        <v/>
      </c>
      <c r="D43" s="203"/>
      <c r="E43" s="223" t="str">
        <f>UPPER(IF($D43="","",VLOOKUP($D43,'Girls Si Qual Draw Prep'!$A$7:$P$102,2)))</f>
        <v/>
      </c>
      <c r="F43" s="223" t="str">
        <f>IF($D43="","",VLOOKUP($D43,'Girls Si Qual Draw Prep'!$A$7:$P$102,3))</f>
        <v/>
      </c>
      <c r="G43" s="223"/>
      <c r="H43" s="223" t="str">
        <f>IF($D43="","",VLOOKUP($D43,'Girls Si Qual Draw Prep'!$A$7:$P$102,4))</f>
        <v/>
      </c>
      <c r="I43" s="606"/>
      <c r="J43" s="607" t="str">
        <f>UPPER(IF(OR(I44="a",I44="as"),E43,IF(OR(I44="b",I44="bs"),E44,)))</f>
        <v/>
      </c>
      <c r="K43" s="608"/>
      <c r="L43" s="619"/>
      <c r="M43" s="620"/>
      <c r="N43" s="612"/>
      <c r="O43" s="621"/>
      <c r="P43" s="609"/>
      <c r="Q43" s="609"/>
      <c r="R43" s="213"/>
    </row>
    <row r="44" spans="1:18" s="50" customFormat="1" ht="9.6" customHeight="1">
      <c r="A44" s="215" t="s">
        <v>118</v>
      </c>
      <c r="B44" s="202" t="str">
        <f>IF($D44="","",VLOOKUP($D44,'Girls Si Qual Draw Prep'!$A$7:$P$102,15))</f>
        <v/>
      </c>
      <c r="C44" s="202" t="str">
        <f>IF($D44="","",VLOOKUP($D44,'Girls Si Qual Draw Prep'!$A$7:$P$102,16))</f>
        <v/>
      </c>
      <c r="D44" s="203"/>
      <c r="E44" s="223" t="str">
        <f>UPPER(IF($D44="","",VLOOKUP($D44,'Girls Si Qual Draw Prep'!$A$7:$P$102,2)))</f>
        <v/>
      </c>
      <c r="F44" s="223" t="str">
        <f>IF($D44="","",VLOOKUP($D44,'Girls Si Qual Draw Prep'!$A$7:$P$102,3))</f>
        <v/>
      </c>
      <c r="G44" s="223"/>
      <c r="H44" s="223" t="str">
        <f>IF($D44="","",VLOOKUP($D44,'Girls Si Qual Draw Prep'!$A$7:$P$102,4))</f>
        <v/>
      </c>
      <c r="I44" s="611"/>
      <c r="J44" s="612"/>
      <c r="K44" s="613"/>
      <c r="L44" s="607" t="str">
        <f>UPPER(IF(OR(K44="a",K44="as"),J43,IF(OR(K44="b",K44="bs"),J45,)))</f>
        <v/>
      </c>
      <c r="M44" s="622"/>
      <c r="N44" s="609"/>
      <c r="O44" s="615"/>
      <c r="P44" s="609"/>
      <c r="Q44" s="609"/>
      <c r="R44" s="213"/>
    </row>
    <row r="45" spans="1:18" s="50" customFormat="1" ht="9.6" customHeight="1">
      <c r="A45" s="305" t="s">
        <v>119</v>
      </c>
      <c r="B45" s="202" t="str">
        <f>IF($D45="","",VLOOKUP($D45,'Girls Si Qual Draw Prep'!$A$7:$P$102,15))</f>
        <v/>
      </c>
      <c r="C45" s="202" t="str">
        <f>IF($D45="","",VLOOKUP($D45,'Girls Si Qual Draw Prep'!$A$7:$P$102,16))</f>
        <v/>
      </c>
      <c r="D45" s="203"/>
      <c r="E45" s="223" t="str">
        <f>UPPER(IF($D45="","",VLOOKUP($D45,'Girls Si Qual Draw Prep'!$A$7:$P$102,2)))</f>
        <v/>
      </c>
      <c r="F45" s="223" t="str">
        <f>IF($D45="","",VLOOKUP($D45,'Girls Si Qual Draw Prep'!$A$7:$P$102,3))</f>
        <v/>
      </c>
      <c r="G45" s="223"/>
      <c r="H45" s="223" t="str">
        <f>IF($D45="","",VLOOKUP($D45,'Girls Si Qual Draw Prep'!$A$7:$P$102,4))</f>
        <v/>
      </c>
      <c r="I45" s="606"/>
      <c r="J45" s="607" t="str">
        <f>UPPER(IF(OR(I46="a",I46="as"),E45,IF(OR(I46="b",I46="bs"),E46,)))</f>
        <v/>
      </c>
      <c r="K45" s="623"/>
      <c r="L45" s="612"/>
      <c r="M45" s="616"/>
      <c r="N45" s="609"/>
      <c r="O45" s="615"/>
      <c r="P45" s="609"/>
      <c r="Q45" s="609"/>
      <c r="R45" s="213"/>
    </row>
    <row r="46" spans="1:18" s="50" customFormat="1" ht="9.6" customHeight="1">
      <c r="A46" s="305" t="s">
        <v>120</v>
      </c>
      <c r="B46" s="202" t="str">
        <f>IF($D46="","",VLOOKUP($D46,'Girls Si Qual Draw Prep'!$A$7:$P$102,15))</f>
        <v/>
      </c>
      <c r="C46" s="202" t="str">
        <f>IF($D46="","",VLOOKUP($D46,'Girls Si Qual Draw Prep'!$A$7:$P$102,16))</f>
        <v/>
      </c>
      <c r="D46" s="203"/>
      <c r="E46" s="223" t="str">
        <f>UPPER(IF($D46="","",VLOOKUP($D46,'Girls Si Qual Draw Prep'!$A$7:$P$102,2)))</f>
        <v/>
      </c>
      <c r="F46" s="223" t="str">
        <f>IF($D46="","",VLOOKUP($D46,'Girls Si Qual Draw Prep'!$A$7:$P$102,3))</f>
        <v/>
      </c>
      <c r="G46" s="223"/>
      <c r="H46" s="223" t="str">
        <f>IF($D46="","",VLOOKUP($D46,'Girls Si Qual Draw Prep'!$A$7:$P$102,4))</f>
        <v/>
      </c>
      <c r="I46" s="611"/>
      <c r="J46" s="612"/>
      <c r="K46" s="609"/>
      <c r="L46" s="616"/>
      <c r="M46" s="624"/>
      <c r="N46" s="617" t="s">
        <v>15</v>
      </c>
      <c r="O46" s="618"/>
      <c r="P46" s="607" t="str">
        <f>UPPER(IF(OR(O46="a",O46="as"),N42,IF(OR(O46="b",O46="bs"),N50,)))</f>
        <v/>
      </c>
      <c r="Q46" s="608"/>
      <c r="R46" s="213"/>
    </row>
    <row r="47" spans="1:18" s="50" customFormat="1" ht="9.6" customHeight="1">
      <c r="A47" s="305" t="s">
        <v>121</v>
      </c>
      <c r="B47" s="202" t="str">
        <f>IF($D47="","",VLOOKUP($D47,'Girls Si Qual Draw Prep'!$A$7:$P$102,15))</f>
        <v/>
      </c>
      <c r="C47" s="202" t="str">
        <f>IF($D47="","",VLOOKUP($D47,'Girls Si Qual Draw Prep'!$A$7:$P$102,16))</f>
        <v/>
      </c>
      <c r="D47" s="203"/>
      <c r="E47" s="223" t="str">
        <f>UPPER(IF($D47="","",VLOOKUP($D47,'Girls Si Qual Draw Prep'!$A$7:$P$102,2)))</f>
        <v/>
      </c>
      <c r="F47" s="223" t="str">
        <f>IF($D47="","",VLOOKUP($D47,'Girls Si Qual Draw Prep'!$A$7:$P$102,3))</f>
        <v/>
      </c>
      <c r="G47" s="223"/>
      <c r="H47" s="223" t="str">
        <f>IF($D47="","",VLOOKUP($D47,'Girls Si Qual Draw Prep'!$A$7:$P$102,4))</f>
        <v/>
      </c>
      <c r="I47" s="606"/>
      <c r="J47" s="607" t="str">
        <f>UPPER(IF(OR(I48="a",I48="as"),E47,IF(OR(I48="b",I48="bs"),E48,)))</f>
        <v/>
      </c>
      <c r="K47" s="608"/>
      <c r="L47" s="609"/>
      <c r="M47" s="609"/>
      <c r="N47" s="609"/>
      <c r="O47" s="615"/>
      <c r="P47" s="612"/>
      <c r="Q47" s="616"/>
      <c r="R47" s="213"/>
    </row>
    <row r="48" spans="1:18" s="50" customFormat="1" ht="9.6" customHeight="1">
      <c r="A48" s="305" t="s">
        <v>122</v>
      </c>
      <c r="B48" s="202" t="str">
        <f>IF($D48="","",VLOOKUP($D48,'Girls Si Qual Draw Prep'!$A$7:$P$102,15))</f>
        <v/>
      </c>
      <c r="C48" s="202" t="str">
        <f>IF($D48="","",VLOOKUP($D48,'Girls Si Qual Draw Prep'!$A$7:$P$102,16))</f>
        <v/>
      </c>
      <c r="D48" s="203"/>
      <c r="E48" s="223" t="str">
        <f>UPPER(IF($D48="","",VLOOKUP($D48,'Girls Si Qual Draw Prep'!$A$7:$P$102,2)))</f>
        <v/>
      </c>
      <c r="F48" s="223" t="str">
        <f>IF($D48="","",VLOOKUP($D48,'Girls Si Qual Draw Prep'!$A$7:$P$102,3))</f>
        <v/>
      </c>
      <c r="G48" s="223"/>
      <c r="H48" s="223" t="str">
        <f>IF($D48="","",VLOOKUP($D48,'Girls Si Qual Draw Prep'!$A$7:$P$102,4))</f>
        <v/>
      </c>
      <c r="I48" s="611"/>
      <c r="J48" s="612"/>
      <c r="K48" s="613"/>
      <c r="L48" s="607" t="str">
        <f>UPPER(IF(OR(K48="a",K48="as"),J47,IF(OR(K48="b",K48="bs"),J49,)))</f>
        <v/>
      </c>
      <c r="M48" s="608"/>
      <c r="N48" s="609"/>
      <c r="O48" s="615"/>
      <c r="P48" s="609"/>
      <c r="Q48" s="616"/>
      <c r="R48" s="213"/>
    </row>
    <row r="49" spans="1:18" s="50" customFormat="1" ht="9.6" customHeight="1">
      <c r="A49" s="215" t="s">
        <v>123</v>
      </c>
      <c r="B49" s="202" t="str">
        <f>IF($D49="","",VLOOKUP($D49,'Girls Si Qual Draw Prep'!$A$7:$P$102,15))</f>
        <v/>
      </c>
      <c r="C49" s="202" t="str">
        <f>IF($D49="","",VLOOKUP($D49,'Girls Si Qual Draw Prep'!$A$7:$P$102,16))</f>
        <v/>
      </c>
      <c r="D49" s="203"/>
      <c r="E49" s="223" t="str">
        <f>UPPER(IF($D49="","",VLOOKUP($D49,'Girls Si Qual Draw Prep'!$A$7:$P$102,2)))</f>
        <v/>
      </c>
      <c r="F49" s="223" t="str">
        <f>IF($D49="","",VLOOKUP($D49,'Girls Si Qual Draw Prep'!$A$7:$P$102,3))</f>
        <v/>
      </c>
      <c r="G49" s="223"/>
      <c r="H49" s="223" t="str">
        <f>IF($D49="","",VLOOKUP($D49,'Girls Si Qual Draw Prep'!$A$7:$P$102,4))</f>
        <v/>
      </c>
      <c r="I49" s="606"/>
      <c r="J49" s="607" t="str">
        <f>UPPER(IF(OR(I50="a",I50="as"),E49,IF(OR(I50="b",I50="bs"),E50,)))</f>
        <v/>
      </c>
      <c r="K49" s="614"/>
      <c r="L49" s="612"/>
      <c r="M49" s="615"/>
      <c r="N49" s="609"/>
      <c r="O49" s="615"/>
      <c r="P49" s="609"/>
      <c r="Q49" s="616"/>
      <c r="R49" s="213"/>
    </row>
    <row r="50" spans="1:18" s="50" customFormat="1" ht="9.6" customHeight="1">
      <c r="A50" s="215" t="s">
        <v>124</v>
      </c>
      <c r="B50" s="202" t="str">
        <f>IF($D50="","",VLOOKUP($D50,'Girls Si Qual Draw Prep'!$A$7:$P$102,15))</f>
        <v/>
      </c>
      <c r="C50" s="202" t="str">
        <f>IF($D50="","",VLOOKUP($D50,'Girls Si Qual Draw Prep'!$A$7:$P$102,16))</f>
        <v/>
      </c>
      <c r="D50" s="203"/>
      <c r="E50" s="223" t="str">
        <f>UPPER(IF($D50="","",VLOOKUP($D50,'Girls Si Qual Draw Prep'!$A$7:$P$102,2)))</f>
        <v/>
      </c>
      <c r="F50" s="223" t="str">
        <f>IF($D50="","",VLOOKUP($D50,'Girls Si Qual Draw Prep'!$A$7:$P$102,3))</f>
        <v/>
      </c>
      <c r="G50" s="223"/>
      <c r="H50" s="223" t="str">
        <f>IF($D50="","",VLOOKUP($D50,'Girls Si Qual Draw Prep'!$A$7:$P$102,4))</f>
        <v/>
      </c>
      <c r="I50" s="611"/>
      <c r="J50" s="612"/>
      <c r="K50" s="616"/>
      <c r="L50" s="617" t="s">
        <v>15</v>
      </c>
      <c r="M50" s="618"/>
      <c r="N50" s="607" t="str">
        <f>UPPER(IF(OR(M50="a",M50="as"),L48,IF(OR(M50="b",M50="bs"),L52,)))</f>
        <v/>
      </c>
      <c r="O50" s="623"/>
      <c r="P50" s="609"/>
      <c r="Q50" s="616"/>
      <c r="R50" s="213"/>
    </row>
    <row r="51" spans="1:18" s="50" customFormat="1" ht="9.6" customHeight="1">
      <c r="A51" s="215" t="s">
        <v>125</v>
      </c>
      <c r="B51" s="202" t="str">
        <f>IF($D51="","",VLOOKUP($D51,'Girls Si Qual Draw Prep'!$A$7:$P$102,15))</f>
        <v/>
      </c>
      <c r="C51" s="202" t="str">
        <f>IF($D51="","",VLOOKUP($D51,'Girls Si Qual Draw Prep'!$A$7:$P$102,16))</f>
        <v/>
      </c>
      <c r="D51" s="203"/>
      <c r="E51" s="223" t="str">
        <f>UPPER(IF($D51="","",VLOOKUP($D51,'Girls Si Qual Draw Prep'!$A$7:$P$102,2)))</f>
        <v/>
      </c>
      <c r="F51" s="223" t="str">
        <f>IF($D51="","",VLOOKUP($D51,'Girls Si Qual Draw Prep'!$A$7:$P$102,3))</f>
        <v/>
      </c>
      <c r="G51" s="223"/>
      <c r="H51" s="223" t="str">
        <f>IF($D51="","",VLOOKUP($D51,'Girls Si Qual Draw Prep'!$A$7:$P$102,4))</f>
        <v/>
      </c>
      <c r="I51" s="606"/>
      <c r="J51" s="607" t="str">
        <f>UPPER(IF(OR(I52="a",I52="as"),E51,IF(OR(I52="b",I52="bs"),E52,)))</f>
        <v/>
      </c>
      <c r="K51" s="608"/>
      <c r="L51" s="619"/>
      <c r="M51" s="620"/>
      <c r="N51" s="612"/>
      <c r="O51" s="609"/>
      <c r="P51" s="609"/>
      <c r="Q51" s="616"/>
      <c r="R51" s="213"/>
    </row>
    <row r="52" spans="1:18" s="50" customFormat="1" ht="9.6" customHeight="1">
      <c r="A52" s="215" t="s">
        <v>126</v>
      </c>
      <c r="B52" s="202" t="str">
        <f>IF($D52="","",VLOOKUP($D52,'Girls Si Qual Draw Prep'!$A$7:$P$102,15))</f>
        <v/>
      </c>
      <c r="C52" s="202" t="str">
        <f>IF($D52="","",VLOOKUP($D52,'Girls Si Qual Draw Prep'!$A$7:$P$102,16))</f>
        <v/>
      </c>
      <c r="D52" s="203"/>
      <c r="E52" s="223" t="str">
        <f>UPPER(IF($D52="","",VLOOKUP($D52,'Girls Si Qual Draw Prep'!$A$7:$P$102,2)))</f>
        <v/>
      </c>
      <c r="F52" s="223" t="str">
        <f>IF($D52="","",VLOOKUP($D52,'Girls Si Qual Draw Prep'!$A$7:$P$102,3))</f>
        <v/>
      </c>
      <c r="G52" s="223"/>
      <c r="H52" s="223" t="str">
        <f>IF($D52="","",VLOOKUP($D52,'Girls Si Qual Draw Prep'!$A$7:$P$102,4))</f>
        <v/>
      </c>
      <c r="I52" s="611"/>
      <c r="J52" s="612"/>
      <c r="K52" s="613"/>
      <c r="L52" s="607" t="str">
        <f>UPPER(IF(OR(K52="a",K52="as"),J51,IF(OR(K52="b",K52="bs"),J53,)))</f>
        <v/>
      </c>
      <c r="M52" s="622"/>
      <c r="N52" s="609"/>
      <c r="O52" s="609"/>
      <c r="P52" s="609"/>
      <c r="Q52" s="616"/>
      <c r="R52" s="213"/>
    </row>
    <row r="53" spans="1:18" s="50" customFormat="1" ht="9.6" customHeight="1">
      <c r="A53" s="305" t="s">
        <v>127</v>
      </c>
      <c r="B53" s="202" t="str">
        <f>IF($D53="","",VLOOKUP($D53,'Girls Si Qual Draw Prep'!$A$7:$P$102,15))</f>
        <v/>
      </c>
      <c r="C53" s="202" t="str">
        <f>IF($D53="","",VLOOKUP($D53,'Girls Si Qual Draw Prep'!$A$7:$P$102,16))</f>
        <v/>
      </c>
      <c r="D53" s="203"/>
      <c r="E53" s="223" t="str">
        <f>UPPER(IF($D53="","",VLOOKUP($D53,'Girls Si Qual Draw Prep'!$A$7:$P$102,2)))</f>
        <v/>
      </c>
      <c r="F53" s="223" t="str">
        <f>IF($D53="","",VLOOKUP($D53,'Girls Si Qual Draw Prep'!$A$7:$P$102,3))</f>
        <v/>
      </c>
      <c r="G53" s="223"/>
      <c r="H53" s="223" t="str">
        <f>IF($D53="","",VLOOKUP($D53,'Girls Si Qual Draw Prep'!$A$7:$P$102,4))</f>
        <v/>
      </c>
      <c r="I53" s="606"/>
      <c r="J53" s="607" t="str">
        <f>UPPER(IF(OR(I54="a",I54="as"),E53,IF(OR(I54="b",I54="bs"),E54,)))</f>
        <v/>
      </c>
      <c r="K53" s="623"/>
      <c r="L53" s="612"/>
      <c r="M53" s="616"/>
      <c r="N53" s="609"/>
      <c r="O53" s="609"/>
      <c r="P53" s="609"/>
      <c r="Q53" s="616"/>
      <c r="R53" s="213"/>
    </row>
    <row r="54" spans="1:18" s="50" customFormat="1" ht="9.6" customHeight="1">
      <c r="A54" s="241" t="s">
        <v>128</v>
      </c>
      <c r="B54" s="202" t="str">
        <f>IF($D54="","",VLOOKUP($D54,'Girls Si Qual Draw Prep'!$A$7:$P$102,15))</f>
        <v/>
      </c>
      <c r="C54" s="202" t="str">
        <f>IF($D54="","",VLOOKUP($D54,'Girls Si Qual Draw Prep'!$A$7:$P$102,16))</f>
        <v/>
      </c>
      <c r="D54" s="203"/>
      <c r="E54" s="204" t="str">
        <f>UPPER(IF($D54="","",VLOOKUP($D54,'Girls Si Qual Draw Prep'!$A$7:$P$102,2)))</f>
        <v/>
      </c>
      <c r="F54" s="204" t="str">
        <f>IF($D54="","",VLOOKUP($D54,'Girls Si Qual Draw Prep'!$A$7:$P$102,3))</f>
        <v/>
      </c>
      <c r="G54" s="204"/>
      <c r="H54" s="204" t="str">
        <f>IF($D54="","",VLOOKUP($D54,'Girls Si Qual Draw Prep'!$A$7:$P$102,4))</f>
        <v/>
      </c>
      <c r="I54" s="611"/>
      <c r="J54" s="612"/>
      <c r="K54" s="609"/>
      <c r="L54" s="616"/>
      <c r="M54" s="624"/>
      <c r="N54" s="616"/>
      <c r="O54" s="616"/>
      <c r="P54" s="616"/>
      <c r="Q54" s="616"/>
      <c r="R54" s="213"/>
    </row>
    <row r="55" spans="1:18" s="50" customFormat="1" ht="9.6" customHeight="1">
      <c r="A55" s="200" t="s">
        <v>130</v>
      </c>
      <c r="B55" s="202" t="str">
        <f>IF($D55="","",VLOOKUP($D55,'Girls Si Qual Draw Prep'!$A$7:$P$102,15))</f>
        <v/>
      </c>
      <c r="C55" s="202" t="str">
        <f>IF($D55="","",VLOOKUP($D55,'Girls Si Qual Draw Prep'!$A$7:$P$102,16))</f>
        <v/>
      </c>
      <c r="D55" s="203"/>
      <c r="E55" s="204" t="str">
        <f>UPPER(IF($D55="","",VLOOKUP($D55,'Girls Si Qual Draw Prep'!$A$7:$P$102,2)))</f>
        <v/>
      </c>
      <c r="F55" s="204" t="str">
        <f>IF($D55="","",VLOOKUP($D55,'Girls Si Qual Draw Prep'!$A$7:$P$102,3))</f>
        <v/>
      </c>
      <c r="G55" s="204"/>
      <c r="H55" s="204" t="str">
        <f>IF($D55="","",VLOOKUP($D55,'Girls Si Qual Draw Prep'!$A$7:$P$102,4))</f>
        <v/>
      </c>
      <c r="I55" s="606"/>
      <c r="J55" s="607" t="str">
        <f>UPPER(IF(OR(I56="a",I56="as"),E55,IF(OR(I56="b",I56="bs"),E56,)))</f>
        <v/>
      </c>
      <c r="K55" s="608"/>
      <c r="L55" s="609"/>
      <c r="M55" s="609"/>
      <c r="N55" s="609"/>
      <c r="O55" s="609"/>
      <c r="P55" s="609"/>
      <c r="Q55" s="616"/>
      <c r="R55" s="213"/>
    </row>
    <row r="56" spans="1:18" s="50" customFormat="1" ht="9.6" customHeight="1">
      <c r="A56" s="305" t="s">
        <v>131</v>
      </c>
      <c r="B56" s="202" t="str">
        <f>IF($D56="","",VLOOKUP($D56,'Girls Si Qual Draw Prep'!$A$7:$P$102,15))</f>
        <v/>
      </c>
      <c r="C56" s="202" t="str">
        <f>IF($D56="","",VLOOKUP($D56,'Girls Si Qual Draw Prep'!$A$7:$P$102,16))</f>
        <v/>
      </c>
      <c r="D56" s="203"/>
      <c r="E56" s="223" t="str">
        <f>UPPER(IF($D56="","",VLOOKUP($D56,'Girls Si Qual Draw Prep'!$A$7:$P$102,2)))</f>
        <v/>
      </c>
      <c r="F56" s="223" t="str">
        <f>IF($D56="","",VLOOKUP($D56,'Girls Si Qual Draw Prep'!$A$7:$P$102,3))</f>
        <v/>
      </c>
      <c r="G56" s="223"/>
      <c r="H56" s="223" t="str">
        <f>IF($D56="","",VLOOKUP($D56,'Girls Si Qual Draw Prep'!$A$7:$P$102,4))</f>
        <v/>
      </c>
      <c r="I56" s="611"/>
      <c r="J56" s="612"/>
      <c r="K56" s="613"/>
      <c r="L56" s="607" t="str">
        <f>UPPER(IF(OR(K56="a",K56="as"),J55,IF(OR(K56="b",K56="bs"),J57,)))</f>
        <v/>
      </c>
      <c r="M56" s="608"/>
      <c r="N56" s="609"/>
      <c r="O56" s="609"/>
      <c r="P56" s="609"/>
      <c r="Q56" s="616"/>
      <c r="R56" s="213"/>
    </row>
    <row r="57" spans="1:18" s="50" customFormat="1" ht="9.6" customHeight="1">
      <c r="A57" s="215" t="s">
        <v>132</v>
      </c>
      <c r="B57" s="202" t="str">
        <f>IF($D57="","",VLOOKUP($D57,'Girls Si Qual Draw Prep'!$A$7:$P$102,15))</f>
        <v/>
      </c>
      <c r="C57" s="202" t="str">
        <f>IF($D57="","",VLOOKUP($D57,'Girls Si Qual Draw Prep'!$A$7:$P$102,16))</f>
        <v/>
      </c>
      <c r="D57" s="203"/>
      <c r="E57" s="223" t="str">
        <f>UPPER(IF($D57="","",VLOOKUP($D57,'Girls Si Qual Draw Prep'!$A$7:$P$102,2)))</f>
        <v/>
      </c>
      <c r="F57" s="223" t="str">
        <f>IF($D57="","",VLOOKUP($D57,'Girls Si Qual Draw Prep'!$A$7:$P$102,3))</f>
        <v/>
      </c>
      <c r="G57" s="223"/>
      <c r="H57" s="223" t="str">
        <f>IF($D57="","",VLOOKUP($D57,'Girls Si Qual Draw Prep'!$A$7:$P$102,4))</f>
        <v/>
      </c>
      <c r="I57" s="606"/>
      <c r="J57" s="607" t="str">
        <f>UPPER(IF(OR(I58="a",I58="as"),E57,IF(OR(I58="b",I58="bs"),E58,)))</f>
        <v/>
      </c>
      <c r="K57" s="614"/>
      <c r="L57" s="612"/>
      <c r="M57" s="615"/>
      <c r="N57" s="609"/>
      <c r="O57" s="609"/>
      <c r="P57" s="609"/>
      <c r="Q57" s="616"/>
      <c r="R57" s="213"/>
    </row>
    <row r="58" spans="1:18" s="50" customFormat="1" ht="9.6" customHeight="1">
      <c r="A58" s="215" t="s">
        <v>133</v>
      </c>
      <c r="B58" s="202" t="str">
        <f>IF($D58="","",VLOOKUP($D58,'Girls Si Qual Draw Prep'!$A$7:$P$102,15))</f>
        <v/>
      </c>
      <c r="C58" s="202" t="str">
        <f>IF($D58="","",VLOOKUP($D58,'Girls Si Qual Draw Prep'!$A$7:$P$102,16))</f>
        <v/>
      </c>
      <c r="D58" s="203"/>
      <c r="E58" s="223" t="str">
        <f>UPPER(IF($D58="","",VLOOKUP($D58,'Girls Si Qual Draw Prep'!$A$7:$P$102,2)))</f>
        <v/>
      </c>
      <c r="F58" s="223" t="str">
        <f>IF($D58="","",VLOOKUP($D58,'Girls Si Qual Draw Prep'!$A$7:$P$102,3))</f>
        <v/>
      </c>
      <c r="G58" s="223"/>
      <c r="H58" s="223" t="str">
        <f>IF($D58="","",VLOOKUP($D58,'Girls Si Qual Draw Prep'!$A$7:$P$102,4))</f>
        <v/>
      </c>
      <c r="I58" s="611"/>
      <c r="J58" s="612"/>
      <c r="K58" s="616"/>
      <c r="L58" s="617" t="s">
        <v>15</v>
      </c>
      <c r="M58" s="618"/>
      <c r="N58" s="607" t="str">
        <f>UPPER(IF(OR(M58="a",M58="as"),L56,IF(OR(M58="b",M58="bs"),L60,)))</f>
        <v/>
      </c>
      <c r="O58" s="608"/>
      <c r="P58" s="609"/>
      <c r="Q58" s="609"/>
      <c r="R58" s="213"/>
    </row>
    <row r="59" spans="1:18" s="50" customFormat="1" ht="9.6" customHeight="1">
      <c r="A59" s="215" t="s">
        <v>134</v>
      </c>
      <c r="B59" s="202" t="str">
        <f>IF($D59="","",VLOOKUP($D59,'Girls Si Qual Draw Prep'!$A$7:$P$102,15))</f>
        <v/>
      </c>
      <c r="C59" s="202" t="str">
        <f>IF($D59="","",VLOOKUP($D59,'Girls Si Qual Draw Prep'!$A$7:$P$102,16))</f>
        <v/>
      </c>
      <c r="D59" s="203"/>
      <c r="E59" s="223" t="str">
        <f>UPPER(IF($D59="","",VLOOKUP($D59,'Girls Si Qual Draw Prep'!$A$7:$P$102,2)))</f>
        <v/>
      </c>
      <c r="F59" s="223" t="str">
        <f>IF($D59="","",VLOOKUP($D59,'Girls Si Qual Draw Prep'!$A$7:$P$102,3))</f>
        <v/>
      </c>
      <c r="G59" s="223"/>
      <c r="H59" s="223" t="str">
        <f>IF($D59="","",VLOOKUP($D59,'Girls Si Qual Draw Prep'!$A$7:$P$102,4))</f>
        <v/>
      </c>
      <c r="I59" s="606"/>
      <c r="J59" s="607" t="str">
        <f>UPPER(IF(OR(I60="a",I60="as"),E59,IF(OR(I60="b",I60="bs"),E60,)))</f>
        <v/>
      </c>
      <c r="K59" s="608"/>
      <c r="L59" s="619"/>
      <c r="M59" s="620"/>
      <c r="N59" s="612"/>
      <c r="O59" s="621"/>
      <c r="P59" s="609"/>
      <c r="Q59" s="609"/>
      <c r="R59" s="213"/>
    </row>
    <row r="60" spans="1:18" s="50" customFormat="1" ht="9.6" customHeight="1">
      <c r="A60" s="215" t="s">
        <v>135</v>
      </c>
      <c r="B60" s="202" t="str">
        <f>IF($D60="","",VLOOKUP($D60,'Girls Si Qual Draw Prep'!$A$7:$P$102,15))</f>
        <v/>
      </c>
      <c r="C60" s="202" t="str">
        <f>IF($D60="","",VLOOKUP($D60,'Girls Si Qual Draw Prep'!$A$7:$P$102,16))</f>
        <v/>
      </c>
      <c r="D60" s="203"/>
      <c r="E60" s="223" t="str">
        <f>UPPER(IF($D60="","",VLOOKUP($D60,'Girls Si Qual Draw Prep'!$A$7:$P$102,2)))</f>
        <v/>
      </c>
      <c r="F60" s="223" t="str">
        <f>IF($D60="","",VLOOKUP($D60,'Girls Si Qual Draw Prep'!$A$7:$P$102,3))</f>
        <v/>
      </c>
      <c r="G60" s="223"/>
      <c r="H60" s="223" t="str">
        <f>IF($D60="","",VLOOKUP($D60,'Girls Si Qual Draw Prep'!$A$7:$P$102,4))</f>
        <v/>
      </c>
      <c r="I60" s="611"/>
      <c r="J60" s="612"/>
      <c r="K60" s="613"/>
      <c r="L60" s="607" t="str">
        <f>UPPER(IF(OR(K60="a",K60="as"),J59,IF(OR(K60="b",K60="bs"),J61,)))</f>
        <v/>
      </c>
      <c r="M60" s="622"/>
      <c r="N60" s="609"/>
      <c r="O60" s="615"/>
      <c r="P60" s="609"/>
      <c r="Q60" s="609"/>
      <c r="R60" s="213"/>
    </row>
    <row r="61" spans="1:18" s="50" customFormat="1" ht="9.6" customHeight="1">
      <c r="A61" s="305" t="s">
        <v>136</v>
      </c>
      <c r="B61" s="202" t="str">
        <f>IF($D61="","",VLOOKUP($D61,'Girls Si Qual Draw Prep'!$A$7:$P$102,15))</f>
        <v/>
      </c>
      <c r="C61" s="202" t="str">
        <f>IF($D61="","",VLOOKUP($D61,'Girls Si Qual Draw Prep'!$A$7:$P$102,16))</f>
        <v/>
      </c>
      <c r="D61" s="203"/>
      <c r="E61" s="223" t="str">
        <f>UPPER(IF($D61="","",VLOOKUP($D61,'Girls Si Qual Draw Prep'!$A$7:$P$102,2)))</f>
        <v/>
      </c>
      <c r="F61" s="223" t="str">
        <f>IF($D61="","",VLOOKUP($D61,'Girls Si Qual Draw Prep'!$A$7:$P$102,3))</f>
        <v/>
      </c>
      <c r="G61" s="223"/>
      <c r="H61" s="223" t="str">
        <f>IF($D61="","",VLOOKUP($D61,'Girls Si Qual Draw Prep'!$A$7:$P$102,4))</f>
        <v/>
      </c>
      <c r="I61" s="606"/>
      <c r="J61" s="607" t="str">
        <f>UPPER(IF(OR(I62="a",I62="as"),E61,IF(OR(I62="b",I62="bs"),E62,)))</f>
        <v/>
      </c>
      <c r="K61" s="623"/>
      <c r="L61" s="612"/>
      <c r="M61" s="616"/>
      <c r="N61" s="609"/>
      <c r="O61" s="615"/>
      <c r="P61" s="609"/>
      <c r="Q61" s="609"/>
      <c r="R61" s="213"/>
    </row>
    <row r="62" spans="1:18" s="50" customFormat="1" ht="9.6" customHeight="1">
      <c r="A62" s="305" t="s">
        <v>137</v>
      </c>
      <c r="B62" s="202" t="str">
        <f>IF($D62="","",VLOOKUP($D62,'Girls Si Qual Draw Prep'!$A$7:$P$102,15))</f>
        <v/>
      </c>
      <c r="C62" s="202" t="str">
        <f>IF($D62="","",VLOOKUP($D62,'Girls Si Qual Draw Prep'!$A$7:$P$102,16))</f>
        <v/>
      </c>
      <c r="D62" s="203"/>
      <c r="E62" s="223" t="str">
        <f>UPPER(IF($D62="","",VLOOKUP($D62,'Girls Si Qual Draw Prep'!$A$7:$P$102,2)))</f>
        <v/>
      </c>
      <c r="F62" s="223" t="str">
        <f>IF($D62="","",VLOOKUP($D62,'Girls Si Qual Draw Prep'!$A$7:$P$102,3))</f>
        <v/>
      </c>
      <c r="G62" s="223"/>
      <c r="H62" s="223" t="str">
        <f>IF($D62="","",VLOOKUP($D62,'Girls Si Qual Draw Prep'!$A$7:$P$102,4))</f>
        <v/>
      </c>
      <c r="I62" s="611"/>
      <c r="J62" s="612"/>
      <c r="K62" s="609"/>
      <c r="L62" s="616"/>
      <c r="M62" s="624"/>
      <c r="N62" s="617" t="s">
        <v>15</v>
      </c>
      <c r="O62" s="618"/>
      <c r="P62" s="607" t="str">
        <f>UPPER(IF(OR(O62="a",O62="as"),N58,IF(OR(O62="b",O62="bs"),N66,)))</f>
        <v/>
      </c>
      <c r="Q62" s="608"/>
      <c r="R62" s="213"/>
    </row>
    <row r="63" spans="1:18" s="50" customFormat="1" ht="9.6" customHeight="1">
      <c r="A63" s="305" t="s">
        <v>138</v>
      </c>
      <c r="B63" s="202" t="str">
        <f>IF($D63="","",VLOOKUP($D63,'Girls Si Qual Draw Prep'!$A$7:$P$102,15))</f>
        <v/>
      </c>
      <c r="C63" s="202" t="str">
        <f>IF($D63="","",VLOOKUP($D63,'Girls Si Qual Draw Prep'!$A$7:$P$102,16))</f>
        <v/>
      </c>
      <c r="D63" s="203"/>
      <c r="E63" s="223" t="str">
        <f>UPPER(IF($D63="","",VLOOKUP($D63,'Girls Si Qual Draw Prep'!$A$7:$P$102,2)))</f>
        <v/>
      </c>
      <c r="F63" s="223" t="str">
        <f>IF($D63="","",VLOOKUP($D63,'Girls Si Qual Draw Prep'!$A$7:$P$102,3))</f>
        <v/>
      </c>
      <c r="G63" s="223"/>
      <c r="H63" s="223" t="str">
        <f>IF($D63="","",VLOOKUP($D63,'Girls Si Qual Draw Prep'!$A$7:$P$102,4))</f>
        <v/>
      </c>
      <c r="I63" s="606"/>
      <c r="J63" s="607" t="str">
        <f>UPPER(IF(OR(I64="a",I64="as"),E63,IF(OR(I64="b",I64="bs"),E64,)))</f>
        <v/>
      </c>
      <c r="K63" s="608"/>
      <c r="L63" s="609"/>
      <c r="M63" s="609"/>
      <c r="N63" s="609"/>
      <c r="O63" s="615"/>
      <c r="P63" s="612"/>
      <c r="Q63" s="616"/>
      <c r="R63" s="213"/>
    </row>
    <row r="64" spans="1:18" s="50" customFormat="1" ht="9.6" customHeight="1">
      <c r="A64" s="305" t="s">
        <v>139</v>
      </c>
      <c r="B64" s="202" t="str">
        <f>IF($D64="","",VLOOKUP($D64,'Girls Si Qual Draw Prep'!$A$7:$P$102,15))</f>
        <v/>
      </c>
      <c r="C64" s="202" t="str">
        <f>IF($D64="","",VLOOKUP($D64,'Girls Si Qual Draw Prep'!$A$7:$P$102,16))</f>
        <v/>
      </c>
      <c r="D64" s="203"/>
      <c r="E64" s="223" t="str">
        <f>UPPER(IF($D64="","",VLOOKUP($D64,'Girls Si Qual Draw Prep'!$A$7:$P$102,2)))</f>
        <v/>
      </c>
      <c r="F64" s="223" t="str">
        <f>IF($D64="","",VLOOKUP($D64,'Girls Si Qual Draw Prep'!$A$7:$P$102,3))</f>
        <v/>
      </c>
      <c r="G64" s="223"/>
      <c r="H64" s="223" t="str">
        <f>IF($D64="","",VLOOKUP($D64,'Girls Si Qual Draw Prep'!$A$7:$P$102,4))</f>
        <v/>
      </c>
      <c r="I64" s="611"/>
      <c r="J64" s="612"/>
      <c r="K64" s="613"/>
      <c r="L64" s="607" t="str">
        <f>UPPER(IF(OR(K64="a",K64="as"),J63,IF(OR(K64="b",K64="bs"),J65,)))</f>
        <v/>
      </c>
      <c r="M64" s="608"/>
      <c r="N64" s="609"/>
      <c r="O64" s="615"/>
      <c r="P64" s="609"/>
      <c r="Q64" s="616"/>
      <c r="R64" s="213"/>
    </row>
    <row r="65" spans="1:18" s="50" customFormat="1" ht="9.6" customHeight="1">
      <c r="A65" s="215" t="s">
        <v>140</v>
      </c>
      <c r="B65" s="202" t="str">
        <f>IF($D65="","",VLOOKUP($D65,'Girls Si Qual Draw Prep'!$A$7:$P$102,15))</f>
        <v/>
      </c>
      <c r="C65" s="202" t="str">
        <f>IF($D65="","",VLOOKUP($D65,'Girls Si Qual Draw Prep'!$A$7:$P$102,16))</f>
        <v/>
      </c>
      <c r="D65" s="203"/>
      <c r="E65" s="223" t="str">
        <f>UPPER(IF($D65="","",VLOOKUP($D65,'Girls Si Qual Draw Prep'!$A$7:$P$102,2)))</f>
        <v/>
      </c>
      <c r="F65" s="223" t="str">
        <f>IF($D65="","",VLOOKUP($D65,'Girls Si Qual Draw Prep'!$A$7:$P$102,3))</f>
        <v/>
      </c>
      <c r="G65" s="223"/>
      <c r="H65" s="223" t="str">
        <f>IF($D65="","",VLOOKUP($D65,'Girls Si Qual Draw Prep'!$A$7:$P$102,4))</f>
        <v/>
      </c>
      <c r="I65" s="606"/>
      <c r="J65" s="607" t="str">
        <f>UPPER(IF(OR(I66="a",I66="as"),E65,IF(OR(I66="b",I66="bs"),E66,)))</f>
        <v/>
      </c>
      <c r="K65" s="614"/>
      <c r="L65" s="612"/>
      <c r="M65" s="615"/>
      <c r="N65" s="609"/>
      <c r="O65" s="615"/>
      <c r="P65" s="609"/>
      <c r="Q65" s="616"/>
      <c r="R65" s="213"/>
    </row>
    <row r="66" spans="1:18" s="50" customFormat="1" ht="9.6" customHeight="1">
      <c r="A66" s="215" t="s">
        <v>141</v>
      </c>
      <c r="B66" s="202" t="str">
        <f>IF($D66="","",VLOOKUP($D66,'Girls Si Qual Draw Prep'!$A$7:$P$102,15))</f>
        <v/>
      </c>
      <c r="C66" s="202" t="str">
        <f>IF($D66="","",VLOOKUP($D66,'Girls Si Qual Draw Prep'!$A$7:$P$102,16))</f>
        <v/>
      </c>
      <c r="D66" s="203"/>
      <c r="E66" s="223" t="str">
        <f>UPPER(IF($D66="","",VLOOKUP($D66,'Girls Si Qual Draw Prep'!$A$7:$P$102,2)))</f>
        <v/>
      </c>
      <c r="F66" s="223" t="str">
        <f>IF($D66="","",VLOOKUP($D66,'Girls Si Qual Draw Prep'!$A$7:$P$102,3))</f>
        <v/>
      </c>
      <c r="G66" s="223"/>
      <c r="H66" s="223" t="str">
        <f>IF($D66="","",VLOOKUP($D66,'Girls Si Qual Draw Prep'!$A$7:$P$102,4))</f>
        <v/>
      </c>
      <c r="I66" s="611"/>
      <c r="J66" s="612"/>
      <c r="K66" s="616"/>
      <c r="L66" s="617" t="s">
        <v>15</v>
      </c>
      <c r="M66" s="618"/>
      <c r="N66" s="607" t="str">
        <f>UPPER(IF(OR(M66="a",M66="as"),L64,IF(OR(M66="b",M66="bs"),L68,)))</f>
        <v/>
      </c>
      <c r="O66" s="623"/>
      <c r="P66" s="609"/>
      <c r="Q66" s="616"/>
      <c r="R66" s="213"/>
    </row>
    <row r="67" spans="1:18" s="50" customFormat="1" ht="9.6" customHeight="1">
      <c r="A67" s="215" t="s">
        <v>142</v>
      </c>
      <c r="B67" s="202" t="str">
        <f>IF($D67="","",VLOOKUP($D67,'Girls Si Qual Draw Prep'!$A$7:$P$102,15))</f>
        <v/>
      </c>
      <c r="C67" s="202" t="str">
        <f>IF($D67="","",VLOOKUP($D67,'Girls Si Qual Draw Prep'!$A$7:$P$102,16))</f>
        <v/>
      </c>
      <c r="D67" s="203"/>
      <c r="E67" s="223" t="str">
        <f>UPPER(IF($D67="","",VLOOKUP($D67,'Girls Si Qual Draw Prep'!$A$7:$P$102,2)))</f>
        <v/>
      </c>
      <c r="F67" s="223" t="str">
        <f>IF($D67="","",VLOOKUP($D67,'Girls Si Qual Draw Prep'!$A$7:$P$102,3))</f>
        <v/>
      </c>
      <c r="G67" s="223"/>
      <c r="H67" s="223" t="str">
        <f>IF($D67="","",VLOOKUP($D67,'Girls Si Qual Draw Prep'!$A$7:$P$102,4))</f>
        <v/>
      </c>
      <c r="I67" s="606"/>
      <c r="J67" s="607" t="str">
        <f>UPPER(IF(OR(I68="a",I68="as"),E67,IF(OR(I68="b",I68="bs"),E68,)))</f>
        <v/>
      </c>
      <c r="K67" s="608"/>
      <c r="L67" s="619"/>
      <c r="M67" s="620"/>
      <c r="N67" s="612"/>
      <c r="O67" s="609"/>
      <c r="P67" s="609"/>
      <c r="Q67" s="609"/>
      <c r="R67" s="213"/>
    </row>
    <row r="68" spans="1:18" s="50" customFormat="1" ht="9.6" customHeight="1">
      <c r="A68" s="215" t="s">
        <v>143</v>
      </c>
      <c r="B68" s="202" t="str">
        <f>IF($D68="","",VLOOKUP($D68,'Girls Si Qual Draw Prep'!$A$7:$P$102,15))</f>
        <v/>
      </c>
      <c r="C68" s="202" t="str">
        <f>IF($D68="","",VLOOKUP($D68,'Girls Si Qual Draw Prep'!$A$7:$P$102,16))</f>
        <v/>
      </c>
      <c r="D68" s="203"/>
      <c r="E68" s="223" t="str">
        <f>UPPER(IF($D68="","",VLOOKUP($D68,'Girls Si Qual Draw Prep'!$A$7:$P$102,2)))</f>
        <v/>
      </c>
      <c r="F68" s="223" t="str">
        <f>IF($D68="","",VLOOKUP($D68,'Girls Si Qual Draw Prep'!$A$7:$P$102,3))</f>
        <v/>
      </c>
      <c r="G68" s="223"/>
      <c r="H68" s="223" t="str">
        <f>IF($D68="","",VLOOKUP($D68,'Girls Si Qual Draw Prep'!$A$7:$P$102,4))</f>
        <v/>
      </c>
      <c r="I68" s="611"/>
      <c r="J68" s="612"/>
      <c r="K68" s="613"/>
      <c r="L68" s="607" t="str">
        <f>UPPER(IF(OR(K68="a",K68="as"),J67,IF(OR(K68="b",K68="bs"),J69,)))</f>
        <v/>
      </c>
      <c r="M68" s="622"/>
      <c r="N68" s="609"/>
      <c r="O68" s="609"/>
      <c r="P68" s="609"/>
      <c r="Q68" s="609"/>
      <c r="R68" s="213"/>
    </row>
    <row r="69" spans="1:18" s="50" customFormat="1" ht="9.6" customHeight="1">
      <c r="A69" s="305" t="s">
        <v>144</v>
      </c>
      <c r="B69" s="202" t="str">
        <f>IF($D69="","",VLOOKUP($D69,'Girls Si Qual Draw Prep'!$A$7:$P$102,15))</f>
        <v/>
      </c>
      <c r="C69" s="202" t="str">
        <f>IF($D69="","",VLOOKUP($D69,'Girls Si Qual Draw Prep'!$A$7:$P$102,16))</f>
        <v/>
      </c>
      <c r="D69" s="203"/>
      <c r="E69" s="223" t="str">
        <f>UPPER(IF($D69="","",VLOOKUP($D69,'Girls Si Qual Draw Prep'!$A$7:$P$102,2)))</f>
        <v/>
      </c>
      <c r="F69" s="223" t="str">
        <f>IF($D69="","",VLOOKUP($D69,'Girls Si Qual Draw Prep'!$A$7:$P$102,3))</f>
        <v/>
      </c>
      <c r="G69" s="223"/>
      <c r="H69" s="223" t="str">
        <f>IF($D69="","",VLOOKUP($D69,'Girls Si Qual Draw Prep'!$A$7:$P$102,4))</f>
        <v/>
      </c>
      <c r="I69" s="606"/>
      <c r="J69" s="607" t="str">
        <f>UPPER(IF(OR(I70="a",I70="as"),E69,IF(OR(I70="b",I70="bs"),E70,)))</f>
        <v/>
      </c>
      <c r="K69" s="623"/>
      <c r="L69" s="612"/>
      <c r="M69" s="616"/>
      <c r="N69" s="609"/>
      <c r="O69" s="609"/>
      <c r="P69" s="609"/>
      <c r="Q69" s="609"/>
      <c r="R69" s="213"/>
    </row>
    <row r="70" spans="1:18" s="50" customFormat="1" ht="9.6" customHeight="1">
      <c r="A70" s="241" t="s">
        <v>145</v>
      </c>
      <c r="B70" s="202" t="str">
        <f>IF($D70="","",VLOOKUP($D70,'Girls Si Qual Draw Prep'!$A$7:$P$102,15))</f>
        <v/>
      </c>
      <c r="C70" s="202" t="str">
        <f>IF($D70="","",VLOOKUP($D70,'Girls Si Qual Draw Prep'!$A$7:$P$102,16))</f>
        <v/>
      </c>
      <c r="D70" s="203"/>
      <c r="E70" s="204" t="str">
        <f>UPPER(IF($D70="","",VLOOKUP($D70,'Girls Si Qual Draw Prep'!$A$7:$P$102,2)))</f>
        <v/>
      </c>
      <c r="F70" s="204" t="str">
        <f>IF($D70="","",VLOOKUP($D70,'Girls Si Qual Draw Prep'!$A$7:$P$102,3))</f>
        <v/>
      </c>
      <c r="G70" s="204"/>
      <c r="H70" s="204" t="str">
        <f>IF($D70="","",VLOOKUP($D70,'Girls Si Qual Draw Prep'!$A$7:$P$102,4))</f>
        <v/>
      </c>
      <c r="I70" s="611"/>
      <c r="J70" s="612"/>
      <c r="K70" s="609"/>
      <c r="L70" s="616"/>
      <c r="M70" s="624"/>
      <c r="N70" s="616"/>
      <c r="O70" s="616"/>
      <c r="P70" s="609"/>
      <c r="Q70" s="609"/>
      <c r="R70" s="213"/>
    </row>
    <row r="71" spans="1:18" s="50" customFormat="1" ht="3" customHeight="1">
      <c r="A71" s="321"/>
      <c r="B71" s="322"/>
      <c r="C71" s="322"/>
      <c r="D71" s="323"/>
      <c r="E71" s="324"/>
      <c r="F71" s="324"/>
      <c r="G71" s="325"/>
      <c r="H71" s="324"/>
      <c r="I71" s="326"/>
      <c r="J71" s="230"/>
      <c r="K71" s="230"/>
      <c r="L71" s="230"/>
      <c r="M71" s="311"/>
      <c r="N71" s="230"/>
      <c r="O71" s="230"/>
      <c r="P71" s="230"/>
      <c r="Q71" s="230"/>
      <c r="R71" s="213"/>
    </row>
    <row r="72" spans="1:18" s="19" customFormat="1" ht="10.5" customHeight="1">
      <c r="A72" s="254" t="s">
        <v>61</v>
      </c>
      <c r="B72" s="255"/>
      <c r="C72" s="256"/>
      <c r="D72" s="327" t="s">
        <v>62</v>
      </c>
      <c r="E72" s="328" t="s">
        <v>63</v>
      </c>
      <c r="F72" s="327" t="s">
        <v>62</v>
      </c>
      <c r="G72" s="259" t="s">
        <v>63</v>
      </c>
      <c r="H72" s="329"/>
      <c r="I72" s="327" t="s">
        <v>62</v>
      </c>
      <c r="J72" s="258" t="s">
        <v>64</v>
      </c>
      <c r="K72" s="261"/>
      <c r="L72" s="258" t="s">
        <v>65</v>
      </c>
      <c r="M72" s="262"/>
      <c r="N72" s="263" t="s">
        <v>66</v>
      </c>
      <c r="O72" s="263"/>
      <c r="P72" s="264"/>
      <c r="Q72" s="265"/>
    </row>
    <row r="73" spans="1:18" s="19" customFormat="1" ht="9" customHeight="1">
      <c r="A73" s="267" t="s">
        <v>67</v>
      </c>
      <c r="B73" s="266"/>
      <c r="C73" s="268"/>
      <c r="D73" s="269">
        <v>1</v>
      </c>
      <c r="E73" s="330">
        <f>IF(D73&gt;$Q$80,,UPPER(VLOOKUP(D73,'Girls Si Qual Draw Prep'!$A$7:$R$134,2)))</f>
        <v>0</v>
      </c>
      <c r="F73" s="269">
        <v>9</v>
      </c>
      <c r="G73" s="80">
        <f>IF(F73&gt;$Q$80,,UPPER(VLOOKUP(F73,'Girls Si Qual Draw Prep'!$A$7:$R$134,2)))</f>
        <v>0</v>
      </c>
      <c r="H73" s="79"/>
      <c r="I73" s="271" t="s">
        <v>68</v>
      </c>
      <c r="J73" s="266"/>
      <c r="K73" s="272"/>
      <c r="L73" s="266"/>
      <c r="M73" s="273"/>
      <c r="N73" s="275" t="s">
        <v>69</v>
      </c>
      <c r="O73" s="276"/>
      <c r="P73" s="276"/>
      <c r="Q73" s="277"/>
    </row>
    <row r="74" spans="1:18" s="19" customFormat="1" ht="9" customHeight="1">
      <c r="A74" s="267" t="s">
        <v>70</v>
      </c>
      <c r="B74" s="266"/>
      <c r="C74" s="268"/>
      <c r="D74" s="269">
        <v>2</v>
      </c>
      <c r="E74" s="330">
        <f>IF(D74&gt;$Q$80,,UPPER(VLOOKUP(D74,'Girls Si Qual Draw Prep'!$A$7:$R$134,2)))</f>
        <v>0</v>
      </c>
      <c r="F74" s="269">
        <v>10</v>
      </c>
      <c r="G74" s="80">
        <f>IF(F74&gt;$Q$80,,UPPER(VLOOKUP(F74,'Girls Si Qual Draw Prep'!$A$7:$R$134,2)))</f>
        <v>0</v>
      </c>
      <c r="H74" s="79"/>
      <c r="I74" s="271" t="s">
        <v>71</v>
      </c>
      <c r="J74" s="266"/>
      <c r="K74" s="272"/>
      <c r="L74" s="266"/>
      <c r="M74" s="273"/>
      <c r="N74" s="278"/>
      <c r="O74" s="279"/>
      <c r="P74" s="280"/>
      <c r="Q74" s="281"/>
    </row>
    <row r="75" spans="1:18" s="19" customFormat="1" ht="9" customHeight="1">
      <c r="A75" s="282" t="s">
        <v>72</v>
      </c>
      <c r="B75" s="280"/>
      <c r="C75" s="283"/>
      <c r="D75" s="269">
        <v>3</v>
      </c>
      <c r="E75" s="330">
        <f>IF(D75&gt;$Q$80,,UPPER(VLOOKUP(D75,'Girls Si Qual Draw Prep'!$A$7:$R$134,2)))</f>
        <v>0</v>
      </c>
      <c r="F75" s="269">
        <v>11</v>
      </c>
      <c r="G75" s="80">
        <f>IF(F75&gt;$Q$80,,UPPER(VLOOKUP(F75,'Girls Si Qual Draw Prep'!$A$7:$R$134,2)))</f>
        <v>0</v>
      </c>
      <c r="H75" s="79"/>
      <c r="I75" s="271" t="s">
        <v>73</v>
      </c>
      <c r="J75" s="266"/>
      <c r="K75" s="272"/>
      <c r="L75" s="266"/>
      <c r="M75" s="273"/>
      <c r="N75" s="275" t="s">
        <v>74</v>
      </c>
      <c r="O75" s="276"/>
      <c r="P75" s="276"/>
      <c r="Q75" s="277"/>
    </row>
    <row r="76" spans="1:18" s="19" customFormat="1" ht="9" customHeight="1">
      <c r="A76" s="284"/>
      <c r="B76" s="188"/>
      <c r="C76" s="285"/>
      <c r="D76" s="269">
        <v>4</v>
      </c>
      <c r="E76" s="330">
        <f>IF(D76&gt;$Q$80,,UPPER(VLOOKUP(D76,'Girls Si Qual Draw Prep'!$A$7:$R$134,2)))</f>
        <v>0</v>
      </c>
      <c r="F76" s="269">
        <v>12</v>
      </c>
      <c r="G76" s="80">
        <f>IF(F76&gt;$Q$80,,UPPER(VLOOKUP(F76,'Girls Si Qual Draw Prep'!$A$7:$R$134,2)))</f>
        <v>0</v>
      </c>
      <c r="H76" s="79"/>
      <c r="I76" s="271" t="s">
        <v>75</v>
      </c>
      <c r="J76" s="266"/>
      <c r="K76" s="272"/>
      <c r="L76" s="266"/>
      <c r="M76" s="273"/>
      <c r="N76" s="266"/>
      <c r="O76" s="272"/>
      <c r="P76" s="266"/>
      <c r="Q76" s="273"/>
    </row>
    <row r="77" spans="1:18" s="19" customFormat="1" ht="9" customHeight="1">
      <c r="A77" s="286" t="s">
        <v>76</v>
      </c>
      <c r="B77" s="287"/>
      <c r="C77" s="288"/>
      <c r="D77" s="269">
        <v>5</v>
      </c>
      <c r="E77" s="330">
        <f>IF(D77&gt;$Q$80,,UPPER(VLOOKUP(D77,'Girls Si Qual Draw Prep'!$A$7:$R$134,2)))</f>
        <v>0</v>
      </c>
      <c r="F77" s="269">
        <v>13</v>
      </c>
      <c r="G77" s="80">
        <f>IF(F77&gt;$Q$80,,UPPER(VLOOKUP(F77,'Girls Si Qual Draw Prep'!$A$7:$R$134,2)))</f>
        <v>0</v>
      </c>
      <c r="H77" s="79"/>
      <c r="I77" s="271" t="s">
        <v>77</v>
      </c>
      <c r="J77" s="266"/>
      <c r="K77" s="272"/>
      <c r="L77" s="266"/>
      <c r="M77" s="273"/>
      <c r="N77" s="280"/>
      <c r="O77" s="279"/>
      <c r="P77" s="280"/>
      <c r="Q77" s="281"/>
    </row>
    <row r="78" spans="1:18" s="19" customFormat="1" ht="9" customHeight="1">
      <c r="A78" s="267" t="s">
        <v>67</v>
      </c>
      <c r="B78" s="266"/>
      <c r="C78" s="268"/>
      <c r="D78" s="269">
        <v>6</v>
      </c>
      <c r="E78" s="330">
        <f>IF(D78&gt;$Q$80,,UPPER(VLOOKUP(D78,'Girls Si Qual Draw Prep'!$A$7:$R$134,2)))</f>
        <v>0</v>
      </c>
      <c r="F78" s="269">
        <v>14</v>
      </c>
      <c r="G78" s="80">
        <f>IF(F78&gt;$Q$80,,UPPER(VLOOKUP(F78,'Girls Si Qual Draw Prep'!$A$7:$R$134,2)))</f>
        <v>0</v>
      </c>
      <c r="H78" s="79"/>
      <c r="I78" s="271" t="s">
        <v>78</v>
      </c>
      <c r="J78" s="266"/>
      <c r="K78" s="272"/>
      <c r="L78" s="266"/>
      <c r="M78" s="273"/>
      <c r="N78" s="275" t="s">
        <v>24</v>
      </c>
      <c r="O78" s="276"/>
      <c r="P78" s="276"/>
      <c r="Q78" s="277"/>
    </row>
    <row r="79" spans="1:18" s="19" customFormat="1" ht="9" customHeight="1">
      <c r="A79" s="267" t="s">
        <v>79</v>
      </c>
      <c r="B79" s="266"/>
      <c r="C79" s="289"/>
      <c r="D79" s="269">
        <v>7</v>
      </c>
      <c r="E79" s="330">
        <f>IF(D79&gt;$Q$80,,UPPER(VLOOKUP(D79,'Girls Si Qual Draw Prep'!$A$7:$R$134,2)))</f>
        <v>0</v>
      </c>
      <c r="F79" s="269">
        <v>15</v>
      </c>
      <c r="G79" s="80">
        <f>IF(F79&gt;$Q$80,,UPPER(VLOOKUP(F79,'Girls Si Qual Draw Prep'!$A$7:$R$134,2)))</f>
        <v>0</v>
      </c>
      <c r="H79" s="79"/>
      <c r="I79" s="271" t="s">
        <v>80</v>
      </c>
      <c r="J79" s="266"/>
      <c r="K79" s="272"/>
      <c r="L79" s="266"/>
      <c r="M79" s="273"/>
      <c r="N79" s="266"/>
      <c r="O79" s="272"/>
      <c r="P79" s="266"/>
      <c r="Q79" s="273"/>
    </row>
    <row r="80" spans="1:18" s="19" customFormat="1" ht="9" customHeight="1">
      <c r="A80" s="282" t="s">
        <v>81</v>
      </c>
      <c r="B80" s="280"/>
      <c r="C80" s="290"/>
      <c r="D80" s="291">
        <v>8</v>
      </c>
      <c r="E80" s="331">
        <f>IF(D80&gt;$Q$80,,UPPER(VLOOKUP(D80,'Girls Si Qual Draw Prep'!$A$7:$R$134,2)))</f>
        <v>0</v>
      </c>
      <c r="F80" s="291">
        <v>16</v>
      </c>
      <c r="G80" s="292">
        <f>IF(F80&gt;$Q$80,,UPPER(VLOOKUP(F80,'Girls Si Qual Draw Prep'!$A$7:$R$134,2)))</f>
        <v>0</v>
      </c>
      <c r="H80" s="294"/>
      <c r="I80" s="295" t="s">
        <v>82</v>
      </c>
      <c r="J80" s="280"/>
      <c r="K80" s="279"/>
      <c r="L80" s="280"/>
      <c r="M80" s="281"/>
      <c r="N80" s="280">
        <f>Q4</f>
        <v>0</v>
      </c>
      <c r="O80" s="279"/>
      <c r="P80" s="280"/>
      <c r="Q80" s="296">
        <f>MIN(16,'Girls Si Qual Draw Prep'!R5)</f>
        <v>0</v>
      </c>
    </row>
    <row r="81" spans="1:18" s="20" customFormat="1" ht="9.75">
      <c r="A81" s="188"/>
      <c r="B81" s="189" t="s">
        <v>52</v>
      </c>
      <c r="C81" s="189" t="s">
        <v>53</v>
      </c>
      <c r="D81" s="189" t="s">
        <v>54</v>
      </c>
      <c r="E81" s="190" t="s">
        <v>55</v>
      </c>
      <c r="F81" s="190" t="s">
        <v>14</v>
      </c>
      <c r="G81" s="190"/>
      <c r="H81" s="190" t="s">
        <v>56</v>
      </c>
      <c r="I81" s="190"/>
      <c r="J81" s="189" t="s">
        <v>57</v>
      </c>
      <c r="K81" s="191"/>
      <c r="L81" s="189" t="s">
        <v>87</v>
      </c>
      <c r="M81" s="191"/>
      <c r="N81" s="189" t="s">
        <v>237</v>
      </c>
      <c r="O81" s="191"/>
      <c r="P81" s="189" t="s">
        <v>238</v>
      </c>
      <c r="Q81" s="192"/>
    </row>
    <row r="82" spans="1:18" s="20" customFormat="1" ht="3.75" customHeight="1">
      <c r="A82" s="193"/>
      <c r="B82" s="194"/>
      <c r="C82" s="91"/>
      <c r="D82" s="194"/>
      <c r="E82" s="195"/>
      <c r="F82" s="195"/>
      <c r="G82" s="196"/>
      <c r="H82" s="195"/>
      <c r="I82" s="197"/>
      <c r="J82" s="194"/>
      <c r="K82" s="197"/>
      <c r="L82" s="194"/>
      <c r="M82" s="197"/>
      <c r="N82" s="194"/>
      <c r="O82" s="197"/>
      <c r="P82" s="194"/>
      <c r="Q82" s="198"/>
    </row>
    <row r="83" spans="1:18" s="50" customFormat="1" ht="10.5" customHeight="1">
      <c r="A83" s="200" t="s">
        <v>151</v>
      </c>
      <c r="B83" s="202" t="str">
        <f>IF($D83="","",VLOOKUP($D83,'Girls Si Qual Draw Prep'!$A$7:$P$102,15))</f>
        <v/>
      </c>
      <c r="C83" s="202" t="str">
        <f>IF($D83="","",VLOOKUP($D83,'Girls Si Qual Draw Prep'!$A$7:$P$102,16))</f>
        <v/>
      </c>
      <c r="D83" s="203"/>
      <c r="E83" s="204" t="str">
        <f>UPPER(IF($D83="","",VLOOKUP($D83,'Girls Si Qual Draw Prep'!$A$7:$P$102,2)))</f>
        <v/>
      </c>
      <c r="F83" s="204" t="str">
        <f>IF($D83="","",VLOOKUP($D83,'Girls Si Qual Draw Prep'!$A$7:$P$102,3))</f>
        <v/>
      </c>
      <c r="G83" s="204"/>
      <c r="H83" s="204" t="str">
        <f>IF($D83="","",VLOOKUP($D83,'Girls Si Qual Draw Prep'!$A$7:$P$102,4))</f>
        <v/>
      </c>
      <c r="I83" s="606"/>
      <c r="J83" s="607" t="str">
        <f>UPPER(IF(OR(I84="a",I84="as"),E83,IF(OR(I84="b",I84="bs"),E84,)))</f>
        <v/>
      </c>
      <c r="K83" s="608"/>
      <c r="L83" s="609"/>
      <c r="M83" s="609"/>
      <c r="N83" s="609"/>
      <c r="O83" s="609"/>
      <c r="P83" s="609"/>
      <c r="Q83" s="610" t="s">
        <v>248</v>
      </c>
      <c r="R83" s="213"/>
    </row>
    <row r="84" spans="1:18" s="50" customFormat="1" ht="9.6" customHeight="1">
      <c r="A84" s="305" t="s">
        <v>153</v>
      </c>
      <c r="B84" s="202" t="str">
        <f>IF($D84="","",VLOOKUP($D84,'Girls Si Qual Draw Prep'!$A$7:$P$102,15))</f>
        <v/>
      </c>
      <c r="C84" s="202" t="str">
        <f>IF($D84="","",VLOOKUP($D84,'Girls Si Qual Draw Prep'!$A$7:$P$102,16))</f>
        <v/>
      </c>
      <c r="D84" s="203"/>
      <c r="E84" s="223" t="str">
        <f>UPPER(IF($D84="","",VLOOKUP($D84,'Girls Si Qual Draw Prep'!$A$7:$P$102,2)))</f>
        <v/>
      </c>
      <c r="F84" s="223" t="str">
        <f>IF($D84="","",VLOOKUP($D84,'Girls Si Qual Draw Prep'!$A$7:$P$102,3))</f>
        <v/>
      </c>
      <c r="G84" s="223"/>
      <c r="H84" s="223" t="str">
        <f>IF($D84="","",VLOOKUP($D84,'Girls Si Qual Draw Prep'!$A$7:$P$102,4))</f>
        <v/>
      </c>
      <c r="I84" s="611"/>
      <c r="J84" s="612"/>
      <c r="K84" s="613"/>
      <c r="L84" s="607" t="str">
        <f>UPPER(IF(OR(K84="a",K84="as"),J83,IF(OR(K84="b",K84="bs"),J85,)))</f>
        <v/>
      </c>
      <c r="M84" s="608"/>
      <c r="N84" s="609"/>
      <c r="O84" s="609"/>
      <c r="P84" s="609"/>
      <c r="Q84" s="609"/>
      <c r="R84" s="213"/>
    </row>
    <row r="85" spans="1:18" s="50" customFormat="1" ht="9.6" customHeight="1">
      <c r="A85" s="215" t="s">
        <v>154</v>
      </c>
      <c r="B85" s="202" t="str">
        <f>IF($D85="","",VLOOKUP($D85,'Girls Si Qual Draw Prep'!$A$7:$P$102,15))</f>
        <v/>
      </c>
      <c r="C85" s="202" t="str">
        <f>IF($D85="","",VLOOKUP($D85,'Girls Si Qual Draw Prep'!$A$7:$P$102,16))</f>
        <v/>
      </c>
      <c r="D85" s="203"/>
      <c r="E85" s="223" t="str">
        <f>UPPER(IF($D85="","",VLOOKUP($D85,'Girls Si Qual Draw Prep'!$A$7:$P$102,2)))</f>
        <v/>
      </c>
      <c r="F85" s="223" t="str">
        <f>IF($D85="","",VLOOKUP($D85,'Girls Si Qual Draw Prep'!$A$7:$P$102,3))</f>
        <v/>
      </c>
      <c r="G85" s="223"/>
      <c r="H85" s="223" t="str">
        <f>IF($D85="","",VLOOKUP($D85,'Girls Si Qual Draw Prep'!$A$7:$P$102,4))</f>
        <v/>
      </c>
      <c r="I85" s="606"/>
      <c r="J85" s="607" t="str">
        <f>UPPER(IF(OR(I86="a",I86="as"),E85,IF(OR(I86="b",I86="bs"),E86,)))</f>
        <v/>
      </c>
      <c r="K85" s="614"/>
      <c r="L85" s="612"/>
      <c r="M85" s="615"/>
      <c r="N85" s="609"/>
      <c r="O85" s="609"/>
      <c r="P85" s="609"/>
      <c r="Q85" s="609"/>
      <c r="R85" s="213"/>
    </row>
    <row r="86" spans="1:18" s="50" customFormat="1" ht="9.6" customHeight="1">
      <c r="A86" s="215" t="s">
        <v>155</v>
      </c>
      <c r="B86" s="202" t="str">
        <f>IF($D86="","",VLOOKUP($D86,'Girls Si Qual Draw Prep'!$A$7:$P$102,15))</f>
        <v/>
      </c>
      <c r="C86" s="202" t="str">
        <f>IF($D86="","",VLOOKUP($D86,'Girls Si Qual Draw Prep'!$A$7:$P$102,16))</f>
        <v/>
      </c>
      <c r="D86" s="203"/>
      <c r="E86" s="223" t="str">
        <f>UPPER(IF($D86="","",VLOOKUP($D86,'Girls Si Qual Draw Prep'!$A$7:$P$102,2)))</f>
        <v/>
      </c>
      <c r="F86" s="223" t="str">
        <f>IF($D86="","",VLOOKUP($D86,'Girls Si Qual Draw Prep'!$A$7:$P$102,3))</f>
        <v/>
      </c>
      <c r="G86" s="223"/>
      <c r="H86" s="223" t="str">
        <f>IF($D86="","",VLOOKUP($D86,'Girls Si Qual Draw Prep'!$A$7:$P$102,4))</f>
        <v/>
      </c>
      <c r="I86" s="611"/>
      <c r="J86" s="612"/>
      <c r="K86" s="616"/>
      <c r="L86" s="617" t="s">
        <v>15</v>
      </c>
      <c r="M86" s="618"/>
      <c r="N86" s="607" t="str">
        <f>UPPER(IF(OR(M86="a",M86="as"),L84,IF(OR(M86="b",M86="bs"),L88,)))</f>
        <v/>
      </c>
      <c r="O86" s="608"/>
      <c r="P86" s="609"/>
      <c r="Q86" s="609"/>
      <c r="R86" s="213"/>
    </row>
    <row r="87" spans="1:18" s="50" customFormat="1" ht="9.6" customHeight="1">
      <c r="A87" s="215" t="s">
        <v>156</v>
      </c>
      <c r="B87" s="202" t="str">
        <f>IF($D87="","",VLOOKUP($D87,'Girls Si Qual Draw Prep'!$A$7:$P$102,15))</f>
        <v/>
      </c>
      <c r="C87" s="202" t="str">
        <f>IF($D87="","",VLOOKUP($D87,'Girls Si Qual Draw Prep'!$A$7:$P$102,16))</f>
        <v/>
      </c>
      <c r="D87" s="203"/>
      <c r="E87" s="223" t="str">
        <f>UPPER(IF($D87="","",VLOOKUP($D87,'Girls Si Qual Draw Prep'!$A$7:$P$102,2)))</f>
        <v/>
      </c>
      <c r="F87" s="223" t="str">
        <f>IF($D87="","",VLOOKUP($D87,'Girls Si Qual Draw Prep'!$A$7:$P$102,3))</f>
        <v/>
      </c>
      <c r="G87" s="223"/>
      <c r="H87" s="223" t="str">
        <f>IF($D87="","",VLOOKUP($D87,'Girls Si Qual Draw Prep'!$A$7:$P$102,4))</f>
        <v/>
      </c>
      <c r="I87" s="606"/>
      <c r="J87" s="607" t="str">
        <f>UPPER(IF(OR(I88="a",I88="as"),E87,IF(OR(I88="b",I88="bs"),E88,)))</f>
        <v/>
      </c>
      <c r="K87" s="608"/>
      <c r="L87" s="619"/>
      <c r="M87" s="620"/>
      <c r="N87" s="612"/>
      <c r="O87" s="621"/>
      <c r="P87" s="609"/>
      <c r="Q87" s="609"/>
      <c r="R87" s="213"/>
    </row>
    <row r="88" spans="1:18" s="50" customFormat="1" ht="9.6" customHeight="1">
      <c r="A88" s="215" t="s">
        <v>157</v>
      </c>
      <c r="B88" s="202" t="str">
        <f>IF($D88="","",VLOOKUP($D88,'Girls Si Qual Draw Prep'!$A$7:$P$102,15))</f>
        <v/>
      </c>
      <c r="C88" s="202" t="str">
        <f>IF($D88="","",VLOOKUP($D88,'Girls Si Qual Draw Prep'!$A$7:$P$102,16))</f>
        <v/>
      </c>
      <c r="D88" s="203"/>
      <c r="E88" s="223" t="str">
        <f>UPPER(IF($D88="","",VLOOKUP($D88,'Girls Si Qual Draw Prep'!$A$7:$P$102,2)))</f>
        <v/>
      </c>
      <c r="F88" s="223" t="str">
        <f>IF($D88="","",VLOOKUP($D88,'Girls Si Qual Draw Prep'!$A$7:$P$102,3))</f>
        <v/>
      </c>
      <c r="G88" s="223"/>
      <c r="H88" s="223" t="str">
        <f>IF($D88="","",VLOOKUP($D88,'Girls Si Qual Draw Prep'!$A$7:$P$102,4))</f>
        <v/>
      </c>
      <c r="I88" s="611"/>
      <c r="J88" s="612"/>
      <c r="K88" s="613"/>
      <c r="L88" s="607" t="str">
        <f>UPPER(IF(OR(K88="a",K88="as"),J87,IF(OR(K88="b",K88="bs"),J89,)))</f>
        <v/>
      </c>
      <c r="M88" s="622"/>
      <c r="N88" s="609"/>
      <c r="O88" s="615"/>
      <c r="P88" s="609"/>
      <c r="Q88" s="609"/>
      <c r="R88" s="213"/>
    </row>
    <row r="89" spans="1:18" s="50" customFormat="1" ht="9.6" customHeight="1">
      <c r="A89" s="305" t="s">
        <v>158</v>
      </c>
      <c r="B89" s="202" t="str">
        <f>IF($D89="","",VLOOKUP($D89,'Girls Si Qual Draw Prep'!$A$7:$P$102,15))</f>
        <v/>
      </c>
      <c r="C89" s="202" t="str">
        <f>IF($D89="","",VLOOKUP($D89,'Girls Si Qual Draw Prep'!$A$7:$P$102,16))</f>
        <v/>
      </c>
      <c r="D89" s="203"/>
      <c r="E89" s="223" t="str">
        <f>UPPER(IF($D89="","",VLOOKUP($D89,'Girls Si Qual Draw Prep'!$A$7:$P$102,2)))</f>
        <v/>
      </c>
      <c r="F89" s="223" t="str">
        <f>IF($D89="","",VLOOKUP($D89,'Girls Si Qual Draw Prep'!$A$7:$P$102,3))</f>
        <v/>
      </c>
      <c r="G89" s="223"/>
      <c r="H89" s="223" t="str">
        <f>IF($D89="","",VLOOKUP($D89,'Girls Si Qual Draw Prep'!$A$7:$P$102,4))</f>
        <v/>
      </c>
      <c r="I89" s="606"/>
      <c r="J89" s="607" t="str">
        <f>UPPER(IF(OR(I90="a",I90="as"),E89,IF(OR(I90="b",I90="bs"),E90,)))</f>
        <v/>
      </c>
      <c r="K89" s="623"/>
      <c r="L89" s="612"/>
      <c r="M89" s="616"/>
      <c r="N89" s="609"/>
      <c r="O89" s="615"/>
      <c r="P89" s="609"/>
      <c r="Q89" s="609"/>
      <c r="R89" s="213"/>
    </row>
    <row r="90" spans="1:18" s="50" customFormat="1" ht="9.6" customHeight="1">
      <c r="A90" s="305" t="s">
        <v>159</v>
      </c>
      <c r="B90" s="202" t="str">
        <f>IF($D90="","",VLOOKUP($D90,'Girls Si Qual Draw Prep'!$A$7:$P$102,15))</f>
        <v/>
      </c>
      <c r="C90" s="202" t="str">
        <f>IF($D90="","",VLOOKUP($D90,'Girls Si Qual Draw Prep'!$A$7:$P$102,16))</f>
        <v/>
      </c>
      <c r="D90" s="203"/>
      <c r="E90" s="223" t="str">
        <f>UPPER(IF($D90="","",VLOOKUP($D90,'Girls Si Qual Draw Prep'!$A$7:$P$102,2)))</f>
        <v/>
      </c>
      <c r="F90" s="223" t="str">
        <f>IF($D90="","",VLOOKUP($D90,'Girls Si Qual Draw Prep'!$A$7:$P$102,3))</f>
        <v/>
      </c>
      <c r="G90" s="223"/>
      <c r="H90" s="223" t="str">
        <f>IF($D90="","",VLOOKUP($D90,'Girls Si Qual Draw Prep'!$A$7:$P$102,4))</f>
        <v/>
      </c>
      <c r="I90" s="611"/>
      <c r="J90" s="612"/>
      <c r="K90" s="609"/>
      <c r="L90" s="616"/>
      <c r="M90" s="624"/>
      <c r="N90" s="617" t="s">
        <v>15</v>
      </c>
      <c r="O90" s="618"/>
      <c r="P90" s="607" t="str">
        <f>UPPER(IF(OR(O90="a",O90="as"),N86,IF(OR(O90="b",O90="bs"),N94,)))</f>
        <v/>
      </c>
      <c r="Q90" s="608"/>
      <c r="R90" s="213"/>
    </row>
    <row r="91" spans="1:18" s="50" customFormat="1" ht="9.6" customHeight="1">
      <c r="A91" s="305" t="s">
        <v>160</v>
      </c>
      <c r="B91" s="202" t="str">
        <f>IF($D91="","",VLOOKUP($D91,'Girls Si Qual Draw Prep'!$A$7:$P$102,15))</f>
        <v/>
      </c>
      <c r="C91" s="202" t="str">
        <f>IF($D91="","",VLOOKUP($D91,'Girls Si Qual Draw Prep'!$A$7:$P$102,16))</f>
        <v/>
      </c>
      <c r="D91" s="203"/>
      <c r="E91" s="223" t="str">
        <f>UPPER(IF($D91="","",VLOOKUP($D91,'Girls Si Qual Draw Prep'!$A$7:$P$102,2)))</f>
        <v/>
      </c>
      <c r="F91" s="223" t="str">
        <f>IF($D91="","",VLOOKUP($D91,'Girls Si Qual Draw Prep'!$A$7:$P$102,3))</f>
        <v/>
      </c>
      <c r="G91" s="223"/>
      <c r="H91" s="223" t="str">
        <f>IF($D91="","",VLOOKUP($D91,'Girls Si Qual Draw Prep'!$A$7:$P$102,4))</f>
        <v/>
      </c>
      <c r="I91" s="606"/>
      <c r="J91" s="607" t="str">
        <f>UPPER(IF(OR(I92="a",I92="as"),E91,IF(OR(I92="b",I92="bs"),E92,)))</f>
        <v/>
      </c>
      <c r="K91" s="608"/>
      <c r="L91" s="609"/>
      <c r="M91" s="609"/>
      <c r="N91" s="609"/>
      <c r="O91" s="615"/>
      <c r="P91" s="612"/>
      <c r="Q91" s="616"/>
      <c r="R91" s="213"/>
    </row>
    <row r="92" spans="1:18" s="50" customFormat="1" ht="9.6" customHeight="1">
      <c r="A92" s="305" t="s">
        <v>161</v>
      </c>
      <c r="B92" s="202" t="str">
        <f>IF($D92="","",VLOOKUP($D92,'Girls Si Qual Draw Prep'!$A$7:$P$102,15))</f>
        <v/>
      </c>
      <c r="C92" s="202" t="str">
        <f>IF($D92="","",VLOOKUP($D92,'Girls Si Qual Draw Prep'!$A$7:$P$102,16))</f>
        <v/>
      </c>
      <c r="D92" s="203"/>
      <c r="E92" s="223" t="str">
        <f>UPPER(IF($D92="","",VLOOKUP($D92,'Girls Si Qual Draw Prep'!$A$7:$P$102,2)))</f>
        <v/>
      </c>
      <c r="F92" s="223" t="str">
        <f>IF($D92="","",VLOOKUP($D92,'Girls Si Qual Draw Prep'!$A$7:$P$102,3))</f>
        <v/>
      </c>
      <c r="G92" s="223"/>
      <c r="H92" s="223" t="str">
        <f>IF($D92="","",VLOOKUP($D92,'Girls Si Qual Draw Prep'!$A$7:$P$102,4))</f>
        <v/>
      </c>
      <c r="I92" s="611"/>
      <c r="J92" s="612"/>
      <c r="K92" s="613"/>
      <c r="L92" s="607" t="str">
        <f>UPPER(IF(OR(K92="a",K92="as"),J91,IF(OR(K92="b",K92="bs"),J93,)))</f>
        <v/>
      </c>
      <c r="M92" s="608"/>
      <c r="N92" s="609"/>
      <c r="O92" s="615"/>
      <c r="P92" s="609"/>
      <c r="Q92" s="616"/>
      <c r="R92" s="213"/>
    </row>
    <row r="93" spans="1:18" s="50" customFormat="1" ht="9.6" customHeight="1">
      <c r="A93" s="215" t="s">
        <v>162</v>
      </c>
      <c r="B93" s="202" t="str">
        <f>IF($D93="","",VLOOKUP($D93,'Girls Si Qual Draw Prep'!$A$7:$P$102,15))</f>
        <v/>
      </c>
      <c r="C93" s="202" t="str">
        <f>IF($D93="","",VLOOKUP($D93,'Girls Si Qual Draw Prep'!$A$7:$P$102,16))</f>
        <v/>
      </c>
      <c r="D93" s="203"/>
      <c r="E93" s="223" t="str">
        <f>UPPER(IF($D93="","",VLOOKUP($D93,'Girls Si Qual Draw Prep'!$A$7:$P$102,2)))</f>
        <v/>
      </c>
      <c r="F93" s="223" t="str">
        <f>IF($D93="","",VLOOKUP($D93,'Girls Si Qual Draw Prep'!$A$7:$P$102,3))</f>
        <v/>
      </c>
      <c r="G93" s="223"/>
      <c r="H93" s="223" t="str">
        <f>IF($D93="","",VLOOKUP($D93,'Girls Si Qual Draw Prep'!$A$7:$P$102,4))</f>
        <v/>
      </c>
      <c r="I93" s="606"/>
      <c r="J93" s="607" t="str">
        <f>UPPER(IF(OR(I94="a",I94="as"),E93,IF(OR(I94="b",I94="bs"),E94,)))</f>
        <v/>
      </c>
      <c r="K93" s="614"/>
      <c r="L93" s="612"/>
      <c r="M93" s="615"/>
      <c r="N93" s="609"/>
      <c r="O93" s="615"/>
      <c r="P93" s="609"/>
      <c r="Q93" s="616"/>
      <c r="R93" s="213"/>
    </row>
    <row r="94" spans="1:18" s="50" customFormat="1" ht="9.6" customHeight="1">
      <c r="A94" s="215" t="s">
        <v>163</v>
      </c>
      <c r="B94" s="202" t="str">
        <f>IF($D94="","",VLOOKUP($D94,'Girls Si Qual Draw Prep'!$A$7:$P$102,15))</f>
        <v/>
      </c>
      <c r="C94" s="202" t="str">
        <f>IF($D94="","",VLOOKUP($D94,'Girls Si Qual Draw Prep'!$A$7:$P$102,16))</f>
        <v/>
      </c>
      <c r="D94" s="203"/>
      <c r="E94" s="223" t="str">
        <f>UPPER(IF($D94="","",VLOOKUP($D94,'Girls Si Qual Draw Prep'!$A$7:$P$102,2)))</f>
        <v/>
      </c>
      <c r="F94" s="223" t="str">
        <f>IF($D94="","",VLOOKUP($D94,'Girls Si Qual Draw Prep'!$A$7:$P$102,3))</f>
        <v/>
      </c>
      <c r="G94" s="223"/>
      <c r="H94" s="223" t="str">
        <f>IF($D94="","",VLOOKUP($D94,'Girls Si Qual Draw Prep'!$A$7:$P$102,4))</f>
        <v/>
      </c>
      <c r="I94" s="611"/>
      <c r="J94" s="612"/>
      <c r="K94" s="616"/>
      <c r="L94" s="617" t="s">
        <v>15</v>
      </c>
      <c r="M94" s="618"/>
      <c r="N94" s="607" t="str">
        <f>UPPER(IF(OR(M94="a",M94="as"),L92,IF(OR(M94="b",M94="bs"),L96,)))</f>
        <v/>
      </c>
      <c r="O94" s="623"/>
      <c r="P94" s="609"/>
      <c r="Q94" s="616"/>
      <c r="R94" s="213"/>
    </row>
    <row r="95" spans="1:18" s="50" customFormat="1" ht="9.6" customHeight="1">
      <c r="A95" s="215" t="s">
        <v>164</v>
      </c>
      <c r="B95" s="202" t="str">
        <f>IF($D95="","",VLOOKUP($D95,'Girls Si Qual Draw Prep'!$A$7:$P$102,15))</f>
        <v/>
      </c>
      <c r="C95" s="202" t="str">
        <f>IF($D95="","",VLOOKUP($D95,'Girls Si Qual Draw Prep'!$A$7:$P$102,16))</f>
        <v/>
      </c>
      <c r="D95" s="203"/>
      <c r="E95" s="223" t="str">
        <f>UPPER(IF($D95="","",VLOOKUP($D95,'Girls Si Qual Draw Prep'!$A$7:$P$102,2)))</f>
        <v/>
      </c>
      <c r="F95" s="223" t="str">
        <f>IF($D95="","",VLOOKUP($D95,'Girls Si Qual Draw Prep'!$A$7:$P$102,3))</f>
        <v/>
      </c>
      <c r="G95" s="223"/>
      <c r="H95" s="223" t="str">
        <f>IF($D95="","",VLOOKUP($D95,'Girls Si Qual Draw Prep'!$A$7:$P$102,4))</f>
        <v/>
      </c>
      <c r="I95" s="606"/>
      <c r="J95" s="607" t="str">
        <f>UPPER(IF(OR(I96="a",I96="as"),E95,IF(OR(I96="b",I96="bs"),E96,)))</f>
        <v/>
      </c>
      <c r="K95" s="608"/>
      <c r="L95" s="619"/>
      <c r="M95" s="620"/>
      <c r="N95" s="612"/>
      <c r="O95" s="609"/>
      <c r="P95" s="609"/>
      <c r="Q95" s="616"/>
      <c r="R95" s="213"/>
    </row>
    <row r="96" spans="1:18" s="50" customFormat="1" ht="9.6" customHeight="1">
      <c r="A96" s="215" t="s">
        <v>165</v>
      </c>
      <c r="B96" s="202" t="str">
        <f>IF($D96="","",VLOOKUP($D96,'Girls Si Qual Draw Prep'!$A$7:$P$102,15))</f>
        <v/>
      </c>
      <c r="C96" s="202" t="str">
        <f>IF($D96="","",VLOOKUP($D96,'Girls Si Qual Draw Prep'!$A$7:$P$102,16))</f>
        <v/>
      </c>
      <c r="D96" s="203"/>
      <c r="E96" s="223" t="str">
        <f>UPPER(IF($D96="","",VLOOKUP($D96,'Girls Si Qual Draw Prep'!$A$7:$P$102,2)))</f>
        <v/>
      </c>
      <c r="F96" s="223" t="str">
        <f>IF($D96="","",VLOOKUP($D96,'Girls Si Qual Draw Prep'!$A$7:$P$102,3))</f>
        <v/>
      </c>
      <c r="G96" s="223"/>
      <c r="H96" s="223" t="str">
        <f>IF($D96="","",VLOOKUP($D96,'Girls Si Qual Draw Prep'!$A$7:$P$102,4))</f>
        <v/>
      </c>
      <c r="I96" s="611"/>
      <c r="J96" s="612"/>
      <c r="K96" s="613"/>
      <c r="L96" s="607" t="str">
        <f>UPPER(IF(OR(K96="a",K96="as"),J95,IF(OR(K96="b",K96="bs"),J97,)))</f>
        <v/>
      </c>
      <c r="M96" s="622"/>
      <c r="N96" s="609"/>
      <c r="O96" s="609"/>
      <c r="P96" s="609"/>
      <c r="Q96" s="616"/>
      <c r="R96" s="213"/>
    </row>
    <row r="97" spans="1:18" s="50" customFormat="1" ht="9.6" customHeight="1">
      <c r="A97" s="305" t="s">
        <v>166</v>
      </c>
      <c r="B97" s="202" t="str">
        <f>IF($D97="","",VLOOKUP($D97,'Girls Si Qual Draw Prep'!$A$7:$P$102,15))</f>
        <v/>
      </c>
      <c r="C97" s="202" t="str">
        <f>IF($D97="","",VLOOKUP($D97,'Girls Si Qual Draw Prep'!$A$7:$P$102,16))</f>
        <v/>
      </c>
      <c r="D97" s="203"/>
      <c r="E97" s="223" t="str">
        <f>UPPER(IF($D97="","",VLOOKUP($D97,'Girls Si Qual Draw Prep'!$A$7:$P$102,2)))</f>
        <v/>
      </c>
      <c r="F97" s="223" t="str">
        <f>IF($D97="","",VLOOKUP($D97,'Girls Si Qual Draw Prep'!$A$7:$P$102,3))</f>
        <v/>
      </c>
      <c r="G97" s="223"/>
      <c r="H97" s="223" t="str">
        <f>IF($D97="","",VLOOKUP($D97,'Girls Si Qual Draw Prep'!$A$7:$P$102,4))</f>
        <v/>
      </c>
      <c r="I97" s="606"/>
      <c r="J97" s="607" t="str">
        <f>UPPER(IF(OR(I98="a",I98="as"),E97,IF(OR(I98="b",I98="bs"),E98,)))</f>
        <v/>
      </c>
      <c r="K97" s="623"/>
      <c r="L97" s="612"/>
      <c r="M97" s="616"/>
      <c r="N97" s="609"/>
      <c r="O97" s="609"/>
      <c r="P97" s="609"/>
      <c r="Q97" s="616"/>
      <c r="R97" s="213"/>
    </row>
    <row r="98" spans="1:18" s="50" customFormat="1" ht="9.6" customHeight="1">
      <c r="A98" s="241" t="s">
        <v>167</v>
      </c>
      <c r="B98" s="202" t="str">
        <f>IF($D98="","",VLOOKUP($D98,'Girls Si Qual Draw Prep'!$A$7:$P$102,15))</f>
        <v/>
      </c>
      <c r="C98" s="202" t="str">
        <f>IF($D98="","",VLOOKUP($D98,'Girls Si Qual Draw Prep'!$A$7:$P$102,16))</f>
        <v/>
      </c>
      <c r="D98" s="203"/>
      <c r="E98" s="204" t="str">
        <f>UPPER(IF($D98="","",VLOOKUP($D98,'Girls Si Qual Draw Prep'!$A$7:$P$102,2)))</f>
        <v/>
      </c>
      <c r="F98" s="204" t="str">
        <f>IF($D98="","",VLOOKUP($D98,'Girls Si Qual Draw Prep'!$A$7:$P$102,3))</f>
        <v/>
      </c>
      <c r="G98" s="204"/>
      <c r="H98" s="204" t="str">
        <f>IF($D98="","",VLOOKUP($D98,'Girls Si Qual Draw Prep'!$A$7:$P$102,4))</f>
        <v/>
      </c>
      <c r="I98" s="611"/>
      <c r="J98" s="612"/>
      <c r="K98" s="609"/>
      <c r="L98" s="616"/>
      <c r="M98" s="624"/>
      <c r="N98" s="616"/>
      <c r="O98" s="616"/>
      <c r="P98" s="616"/>
      <c r="Q98" s="616"/>
      <c r="R98" s="213"/>
    </row>
    <row r="99" spans="1:18" s="50" customFormat="1" ht="9.6" customHeight="1">
      <c r="A99" s="200" t="s">
        <v>168</v>
      </c>
      <c r="B99" s="202" t="str">
        <f>IF($D99="","",VLOOKUP($D99,'Girls Si Qual Draw Prep'!$A$7:$P$102,15))</f>
        <v/>
      </c>
      <c r="C99" s="202" t="str">
        <f>IF($D99="","",VLOOKUP($D99,'Girls Si Qual Draw Prep'!$A$7:$P$102,16))</f>
        <v/>
      </c>
      <c r="D99" s="203"/>
      <c r="E99" s="204" t="str">
        <f>UPPER(IF($D99="","",VLOOKUP($D99,'Girls Si Qual Draw Prep'!$A$7:$P$102,2)))</f>
        <v/>
      </c>
      <c r="F99" s="204" t="str">
        <f>IF($D99="","",VLOOKUP($D99,'Girls Si Qual Draw Prep'!$A$7:$P$102,3))</f>
        <v/>
      </c>
      <c r="G99" s="204"/>
      <c r="H99" s="204" t="str">
        <f>IF($D99="","",VLOOKUP($D99,'Girls Si Qual Draw Prep'!$A$7:$P$102,4))</f>
        <v/>
      </c>
      <c r="I99" s="606"/>
      <c r="J99" s="607" t="str">
        <f>UPPER(IF(OR(I100="a",I100="as"),E99,IF(OR(I100="b",I100="bs"),E100,)))</f>
        <v/>
      </c>
      <c r="K99" s="608"/>
      <c r="L99" s="609"/>
      <c r="M99" s="609"/>
      <c r="N99" s="609"/>
      <c r="O99" s="609"/>
      <c r="P99" s="609"/>
      <c r="Q99" s="616"/>
      <c r="R99" s="213"/>
    </row>
    <row r="100" spans="1:18" s="50" customFormat="1" ht="9.6" customHeight="1">
      <c r="A100" s="305" t="s">
        <v>169</v>
      </c>
      <c r="B100" s="202" t="str">
        <f>IF($D100="","",VLOOKUP($D100,'Girls Si Qual Draw Prep'!$A$7:$P$102,15))</f>
        <v/>
      </c>
      <c r="C100" s="202" t="str">
        <f>IF($D100="","",VLOOKUP($D100,'Girls Si Qual Draw Prep'!$A$7:$P$102,16))</f>
        <v/>
      </c>
      <c r="D100" s="203"/>
      <c r="E100" s="223" t="str">
        <f>UPPER(IF($D100="","",VLOOKUP($D100,'Girls Si Qual Draw Prep'!$A$7:$P$102,2)))</f>
        <v/>
      </c>
      <c r="F100" s="223" t="str">
        <f>IF($D100="","",VLOOKUP($D100,'Girls Si Qual Draw Prep'!$A$7:$P$102,3))</f>
        <v/>
      </c>
      <c r="G100" s="223"/>
      <c r="H100" s="223" t="str">
        <f>IF($D100="","",VLOOKUP($D100,'Girls Si Qual Draw Prep'!$A$7:$P$102,4))</f>
        <v/>
      </c>
      <c r="I100" s="611"/>
      <c r="J100" s="612"/>
      <c r="K100" s="613"/>
      <c r="L100" s="607" t="str">
        <f>UPPER(IF(OR(K100="a",K100="as"),J99,IF(OR(K100="b",K100="bs"),J101,)))</f>
        <v/>
      </c>
      <c r="M100" s="608"/>
      <c r="N100" s="609"/>
      <c r="O100" s="609"/>
      <c r="P100" s="609"/>
      <c r="Q100" s="616"/>
      <c r="R100" s="213"/>
    </row>
    <row r="101" spans="1:18" s="50" customFormat="1" ht="9.6" customHeight="1">
      <c r="A101" s="215" t="s">
        <v>170</v>
      </c>
      <c r="B101" s="202" t="str">
        <f>IF($D101="","",VLOOKUP($D101,'Girls Si Qual Draw Prep'!$A$7:$P$102,15))</f>
        <v/>
      </c>
      <c r="C101" s="202" t="str">
        <f>IF($D101="","",VLOOKUP($D101,'Girls Si Qual Draw Prep'!$A$7:$P$102,16))</f>
        <v/>
      </c>
      <c r="D101" s="203"/>
      <c r="E101" s="223" t="str">
        <f>UPPER(IF($D101="","",VLOOKUP($D101,'Girls Si Qual Draw Prep'!$A$7:$P$102,2)))</f>
        <v/>
      </c>
      <c r="F101" s="223" t="str">
        <f>IF($D101="","",VLOOKUP($D101,'Girls Si Qual Draw Prep'!$A$7:$P$102,3))</f>
        <v/>
      </c>
      <c r="G101" s="223"/>
      <c r="H101" s="223" t="str">
        <f>IF($D101="","",VLOOKUP($D101,'Girls Si Qual Draw Prep'!$A$7:$P$102,4))</f>
        <v/>
      </c>
      <c r="I101" s="606"/>
      <c r="J101" s="607" t="str">
        <f>UPPER(IF(OR(I102="a",I102="as"),E101,IF(OR(I102="b",I102="bs"),E102,)))</f>
        <v/>
      </c>
      <c r="K101" s="614"/>
      <c r="L101" s="612"/>
      <c r="M101" s="615"/>
      <c r="N101" s="609"/>
      <c r="O101" s="609"/>
      <c r="P101" s="609"/>
      <c r="Q101" s="616"/>
      <c r="R101" s="213"/>
    </row>
    <row r="102" spans="1:18" s="50" customFormat="1" ht="9.6" customHeight="1">
      <c r="A102" s="215" t="s">
        <v>171</v>
      </c>
      <c r="B102" s="202" t="str">
        <f>IF($D102="","",VLOOKUP($D102,'Girls Si Qual Draw Prep'!$A$7:$P$102,15))</f>
        <v/>
      </c>
      <c r="C102" s="202" t="str">
        <f>IF($D102="","",VLOOKUP($D102,'Girls Si Qual Draw Prep'!$A$7:$P$102,16))</f>
        <v/>
      </c>
      <c r="D102" s="203"/>
      <c r="E102" s="223" t="str">
        <f>UPPER(IF($D102="","",VLOOKUP($D102,'Girls Si Qual Draw Prep'!$A$7:$P$102,2)))</f>
        <v/>
      </c>
      <c r="F102" s="223" t="str">
        <f>IF($D102="","",VLOOKUP($D102,'Girls Si Qual Draw Prep'!$A$7:$P$102,3))</f>
        <v/>
      </c>
      <c r="G102" s="223"/>
      <c r="H102" s="223" t="str">
        <f>IF($D102="","",VLOOKUP($D102,'Girls Si Qual Draw Prep'!$A$7:$P$102,4))</f>
        <v/>
      </c>
      <c r="I102" s="611"/>
      <c r="J102" s="612"/>
      <c r="K102" s="616"/>
      <c r="L102" s="617" t="s">
        <v>15</v>
      </c>
      <c r="M102" s="618"/>
      <c r="N102" s="607" t="str">
        <f>UPPER(IF(OR(M102="a",M102="as"),L100,IF(OR(M102="b",M102="bs"),L104,)))</f>
        <v/>
      </c>
      <c r="O102" s="608"/>
      <c r="P102" s="609"/>
      <c r="Q102" s="609"/>
      <c r="R102" s="213"/>
    </row>
    <row r="103" spans="1:18" s="50" customFormat="1" ht="9.6" customHeight="1">
      <c r="A103" s="215" t="s">
        <v>172</v>
      </c>
      <c r="B103" s="202" t="str">
        <f>IF($D103="","",VLOOKUP($D103,'Girls Si Qual Draw Prep'!$A$7:$P$102,15))</f>
        <v/>
      </c>
      <c r="C103" s="202" t="str">
        <f>IF($D103="","",VLOOKUP($D103,'Girls Si Qual Draw Prep'!$A$7:$P$102,16))</f>
        <v/>
      </c>
      <c r="D103" s="203"/>
      <c r="E103" s="223" t="str">
        <f>UPPER(IF($D103="","",VLOOKUP($D103,'Girls Si Qual Draw Prep'!$A$7:$P$102,2)))</f>
        <v/>
      </c>
      <c r="F103" s="223" t="str">
        <f>IF($D103="","",VLOOKUP($D103,'Girls Si Qual Draw Prep'!$A$7:$P$102,3))</f>
        <v/>
      </c>
      <c r="G103" s="223"/>
      <c r="H103" s="223" t="str">
        <f>IF($D103="","",VLOOKUP($D103,'Girls Si Qual Draw Prep'!$A$7:$P$102,4))</f>
        <v/>
      </c>
      <c r="I103" s="606"/>
      <c r="J103" s="607" t="str">
        <f>UPPER(IF(OR(I104="a",I104="as"),E103,IF(OR(I104="b",I104="bs"),E104,)))</f>
        <v/>
      </c>
      <c r="K103" s="608"/>
      <c r="L103" s="619"/>
      <c r="M103" s="620"/>
      <c r="N103" s="612"/>
      <c r="O103" s="621"/>
      <c r="P103" s="609"/>
      <c r="Q103" s="609"/>
      <c r="R103" s="213"/>
    </row>
    <row r="104" spans="1:18" s="50" customFormat="1" ht="9.6" customHeight="1">
      <c r="A104" s="215" t="s">
        <v>173</v>
      </c>
      <c r="B104" s="202" t="str">
        <f>IF($D104="","",VLOOKUP($D104,'Girls Si Qual Draw Prep'!$A$7:$P$102,15))</f>
        <v/>
      </c>
      <c r="C104" s="202" t="str">
        <f>IF($D104="","",VLOOKUP($D104,'Girls Si Qual Draw Prep'!$A$7:$P$102,16))</f>
        <v/>
      </c>
      <c r="D104" s="203"/>
      <c r="E104" s="223" t="str">
        <f>UPPER(IF($D104="","",VLOOKUP($D104,'Girls Si Qual Draw Prep'!$A$7:$P$102,2)))</f>
        <v/>
      </c>
      <c r="F104" s="223" t="str">
        <f>IF($D104="","",VLOOKUP($D104,'Girls Si Qual Draw Prep'!$A$7:$P$102,3))</f>
        <v/>
      </c>
      <c r="G104" s="223"/>
      <c r="H104" s="223" t="str">
        <f>IF($D104="","",VLOOKUP($D104,'Girls Si Qual Draw Prep'!$A$7:$P$102,4))</f>
        <v/>
      </c>
      <c r="I104" s="611"/>
      <c r="J104" s="612"/>
      <c r="K104" s="613"/>
      <c r="L104" s="607" t="str">
        <f>UPPER(IF(OR(K104="a",K104="as"),J103,IF(OR(K104="b",K104="bs"),J105,)))</f>
        <v/>
      </c>
      <c r="M104" s="622"/>
      <c r="N104" s="609"/>
      <c r="O104" s="615"/>
      <c r="P104" s="609"/>
      <c r="Q104" s="609"/>
      <c r="R104" s="213"/>
    </row>
    <row r="105" spans="1:18" s="50" customFormat="1" ht="9.6" customHeight="1">
      <c r="A105" s="305" t="s">
        <v>174</v>
      </c>
      <c r="B105" s="202" t="str">
        <f>IF($D105="","",VLOOKUP($D105,'Girls Si Qual Draw Prep'!$A$7:$P$102,15))</f>
        <v/>
      </c>
      <c r="C105" s="202" t="str">
        <f>IF($D105="","",VLOOKUP($D105,'Girls Si Qual Draw Prep'!$A$7:$P$102,16))</f>
        <v/>
      </c>
      <c r="D105" s="203"/>
      <c r="E105" s="223" t="str">
        <f>UPPER(IF($D105="","",VLOOKUP($D105,'Girls Si Qual Draw Prep'!$A$7:$P$102,2)))</f>
        <v/>
      </c>
      <c r="F105" s="223" t="str">
        <f>IF($D105="","",VLOOKUP($D105,'Girls Si Qual Draw Prep'!$A$7:$P$102,3))</f>
        <v/>
      </c>
      <c r="G105" s="223"/>
      <c r="H105" s="223" t="str">
        <f>IF($D105="","",VLOOKUP($D105,'Girls Si Qual Draw Prep'!$A$7:$P$102,4))</f>
        <v/>
      </c>
      <c r="I105" s="606"/>
      <c r="J105" s="607" t="str">
        <f>UPPER(IF(OR(I106="a",I106="as"),E105,IF(OR(I106="b",I106="bs"),E106,)))</f>
        <v/>
      </c>
      <c r="K105" s="623"/>
      <c r="L105" s="612"/>
      <c r="M105" s="616"/>
      <c r="N105" s="609"/>
      <c r="O105" s="615"/>
      <c r="P105" s="609"/>
      <c r="Q105" s="609"/>
      <c r="R105" s="213"/>
    </row>
    <row r="106" spans="1:18" s="50" customFormat="1" ht="9.6" customHeight="1">
      <c r="A106" s="305" t="s">
        <v>175</v>
      </c>
      <c r="B106" s="202" t="str">
        <f>IF($D106="","",VLOOKUP($D106,'Girls Si Qual Draw Prep'!$A$7:$P$102,15))</f>
        <v/>
      </c>
      <c r="C106" s="202" t="str">
        <f>IF($D106="","",VLOOKUP($D106,'Girls Si Qual Draw Prep'!$A$7:$P$102,16))</f>
        <v/>
      </c>
      <c r="D106" s="203"/>
      <c r="E106" s="223" t="str">
        <f>UPPER(IF($D106="","",VLOOKUP($D106,'Girls Si Qual Draw Prep'!$A$7:$P$102,2)))</f>
        <v/>
      </c>
      <c r="F106" s="223" t="str">
        <f>IF($D106="","",VLOOKUP($D106,'Girls Si Qual Draw Prep'!$A$7:$P$102,3))</f>
        <v/>
      </c>
      <c r="G106" s="223"/>
      <c r="H106" s="223" t="str">
        <f>IF($D106="","",VLOOKUP($D106,'Girls Si Qual Draw Prep'!$A$7:$P$102,4))</f>
        <v/>
      </c>
      <c r="I106" s="611"/>
      <c r="J106" s="612"/>
      <c r="K106" s="609"/>
      <c r="L106" s="616"/>
      <c r="M106" s="624"/>
      <c r="N106" s="617" t="s">
        <v>15</v>
      </c>
      <c r="O106" s="618"/>
      <c r="P106" s="607" t="str">
        <f>UPPER(IF(OR(O106="a",O106="as"),N102,IF(OR(O106="b",O106="bs"),N110,)))</f>
        <v/>
      </c>
      <c r="Q106" s="608"/>
      <c r="R106" s="213"/>
    </row>
    <row r="107" spans="1:18" s="50" customFormat="1" ht="9.6" customHeight="1">
      <c r="A107" s="305" t="s">
        <v>176</v>
      </c>
      <c r="B107" s="202" t="str">
        <f>IF($D107="","",VLOOKUP($D107,'Girls Si Qual Draw Prep'!$A$7:$P$102,15))</f>
        <v/>
      </c>
      <c r="C107" s="202" t="str">
        <f>IF($D107="","",VLOOKUP($D107,'Girls Si Qual Draw Prep'!$A$7:$P$102,16))</f>
        <v/>
      </c>
      <c r="D107" s="203"/>
      <c r="E107" s="223" t="str">
        <f>UPPER(IF($D107="","",VLOOKUP($D107,'Girls Si Qual Draw Prep'!$A$7:$P$102,2)))</f>
        <v/>
      </c>
      <c r="F107" s="223" t="str">
        <f>IF($D107="","",VLOOKUP($D107,'Girls Si Qual Draw Prep'!$A$7:$P$102,3))</f>
        <v/>
      </c>
      <c r="G107" s="223"/>
      <c r="H107" s="223" t="str">
        <f>IF($D107="","",VLOOKUP($D107,'Girls Si Qual Draw Prep'!$A$7:$P$102,4))</f>
        <v/>
      </c>
      <c r="I107" s="606"/>
      <c r="J107" s="607" t="str">
        <f>UPPER(IF(OR(I108="a",I108="as"),E107,IF(OR(I108="b",I108="bs"),E108,)))</f>
        <v/>
      </c>
      <c r="K107" s="608"/>
      <c r="L107" s="609"/>
      <c r="M107" s="609"/>
      <c r="N107" s="609"/>
      <c r="O107" s="615"/>
      <c r="P107" s="612"/>
      <c r="Q107" s="616"/>
      <c r="R107" s="213"/>
    </row>
    <row r="108" spans="1:18" s="50" customFormat="1" ht="9.6" customHeight="1">
      <c r="A108" s="305" t="s">
        <v>177</v>
      </c>
      <c r="B108" s="202" t="str">
        <f>IF($D108="","",VLOOKUP($D108,'Girls Si Qual Draw Prep'!$A$7:$P$102,15))</f>
        <v/>
      </c>
      <c r="C108" s="202" t="str">
        <f>IF($D108="","",VLOOKUP($D108,'Girls Si Qual Draw Prep'!$A$7:$P$102,16))</f>
        <v/>
      </c>
      <c r="D108" s="203"/>
      <c r="E108" s="223" t="str">
        <f>UPPER(IF($D108="","",VLOOKUP($D108,'Girls Si Qual Draw Prep'!$A$7:$P$102,2)))</f>
        <v/>
      </c>
      <c r="F108" s="223" t="str">
        <f>IF($D108="","",VLOOKUP($D108,'Girls Si Qual Draw Prep'!$A$7:$P$102,3))</f>
        <v/>
      </c>
      <c r="G108" s="223"/>
      <c r="H108" s="223" t="str">
        <f>IF($D108="","",VLOOKUP($D108,'Girls Si Qual Draw Prep'!$A$7:$P$102,4))</f>
        <v/>
      </c>
      <c r="I108" s="611"/>
      <c r="J108" s="612"/>
      <c r="K108" s="613"/>
      <c r="L108" s="607" t="str">
        <f>UPPER(IF(OR(K108="a",K108="as"),J107,IF(OR(K108="b",K108="bs"),J109,)))</f>
        <v/>
      </c>
      <c r="M108" s="608"/>
      <c r="N108" s="609"/>
      <c r="O108" s="615"/>
      <c r="P108" s="609"/>
      <c r="Q108" s="616"/>
      <c r="R108" s="213"/>
    </row>
    <row r="109" spans="1:18" s="50" customFormat="1" ht="9.6" customHeight="1">
      <c r="A109" s="215" t="s">
        <v>178</v>
      </c>
      <c r="B109" s="202" t="str">
        <f>IF($D109="","",VLOOKUP($D109,'Girls Si Qual Draw Prep'!$A$7:$P$102,15))</f>
        <v/>
      </c>
      <c r="C109" s="202" t="str">
        <f>IF($D109="","",VLOOKUP($D109,'Girls Si Qual Draw Prep'!$A$7:$P$102,16))</f>
        <v/>
      </c>
      <c r="D109" s="203"/>
      <c r="E109" s="223" t="str">
        <f>UPPER(IF($D109="","",VLOOKUP($D109,'Girls Si Qual Draw Prep'!$A$7:$P$102,2)))</f>
        <v/>
      </c>
      <c r="F109" s="223" t="str">
        <f>IF($D109="","",VLOOKUP($D109,'Girls Si Qual Draw Prep'!$A$7:$P$102,3))</f>
        <v/>
      </c>
      <c r="G109" s="223"/>
      <c r="H109" s="223" t="str">
        <f>IF($D109="","",VLOOKUP($D109,'Girls Si Qual Draw Prep'!$A$7:$P$102,4))</f>
        <v/>
      </c>
      <c r="I109" s="606"/>
      <c r="J109" s="607" t="str">
        <f>UPPER(IF(OR(I110="a",I110="as"),E109,IF(OR(I110="b",I110="bs"),E110,)))</f>
        <v/>
      </c>
      <c r="K109" s="614"/>
      <c r="L109" s="612"/>
      <c r="M109" s="615"/>
      <c r="N109" s="609"/>
      <c r="O109" s="615"/>
      <c r="P109" s="609"/>
      <c r="Q109" s="616"/>
      <c r="R109" s="213"/>
    </row>
    <row r="110" spans="1:18" s="50" customFormat="1" ht="9.6" customHeight="1">
      <c r="A110" s="215" t="s">
        <v>179</v>
      </c>
      <c r="B110" s="202" t="str">
        <f>IF($D110="","",VLOOKUP($D110,'Girls Si Qual Draw Prep'!$A$7:$P$102,15))</f>
        <v/>
      </c>
      <c r="C110" s="202" t="str">
        <f>IF($D110="","",VLOOKUP($D110,'Girls Si Qual Draw Prep'!$A$7:$P$102,16))</f>
        <v/>
      </c>
      <c r="D110" s="203"/>
      <c r="E110" s="223" t="str">
        <f>UPPER(IF($D110="","",VLOOKUP($D110,'Girls Si Qual Draw Prep'!$A$7:$P$102,2)))</f>
        <v/>
      </c>
      <c r="F110" s="223" t="str">
        <f>IF($D110="","",VLOOKUP($D110,'Girls Si Qual Draw Prep'!$A$7:$P$102,3))</f>
        <v/>
      </c>
      <c r="G110" s="223"/>
      <c r="H110" s="223" t="str">
        <f>IF($D110="","",VLOOKUP($D110,'Girls Si Qual Draw Prep'!$A$7:$P$102,4))</f>
        <v/>
      </c>
      <c r="I110" s="611"/>
      <c r="J110" s="612"/>
      <c r="K110" s="616"/>
      <c r="L110" s="617" t="s">
        <v>15</v>
      </c>
      <c r="M110" s="618"/>
      <c r="N110" s="607" t="str">
        <f>UPPER(IF(OR(M110="a",M110="as"),L108,IF(OR(M110="b",M110="bs"),L112,)))</f>
        <v/>
      </c>
      <c r="O110" s="623"/>
      <c r="P110" s="609"/>
      <c r="Q110" s="616"/>
      <c r="R110" s="213"/>
    </row>
    <row r="111" spans="1:18" s="50" customFormat="1" ht="9.6" customHeight="1">
      <c r="A111" s="215" t="s">
        <v>180</v>
      </c>
      <c r="B111" s="202" t="str">
        <f>IF($D111="","",VLOOKUP($D111,'Girls Si Qual Draw Prep'!$A$7:$P$102,15))</f>
        <v/>
      </c>
      <c r="C111" s="202" t="str">
        <f>IF($D111="","",VLOOKUP($D111,'Girls Si Qual Draw Prep'!$A$7:$P$102,16))</f>
        <v/>
      </c>
      <c r="D111" s="203"/>
      <c r="E111" s="223" t="str">
        <f>UPPER(IF($D111="","",VLOOKUP($D111,'Girls Si Qual Draw Prep'!$A$7:$P$102,2)))</f>
        <v/>
      </c>
      <c r="F111" s="223" t="str">
        <f>IF($D111="","",VLOOKUP($D111,'Girls Si Qual Draw Prep'!$A$7:$P$102,3))</f>
        <v/>
      </c>
      <c r="G111" s="223"/>
      <c r="H111" s="223" t="str">
        <f>IF($D111="","",VLOOKUP($D111,'Girls Si Qual Draw Prep'!$A$7:$P$102,4))</f>
        <v/>
      </c>
      <c r="I111" s="606"/>
      <c r="J111" s="607" t="str">
        <f>UPPER(IF(OR(I112="a",I112="as"),E111,IF(OR(I112="b",I112="bs"),E112,)))</f>
        <v/>
      </c>
      <c r="K111" s="608"/>
      <c r="L111" s="619"/>
      <c r="M111" s="620"/>
      <c r="N111" s="612"/>
      <c r="O111" s="609"/>
      <c r="P111" s="609"/>
      <c r="Q111" s="609"/>
      <c r="R111" s="213"/>
    </row>
    <row r="112" spans="1:18" s="50" customFormat="1" ht="9.6" customHeight="1">
      <c r="A112" s="215" t="s">
        <v>181</v>
      </c>
      <c r="B112" s="202" t="str">
        <f>IF($D112="","",VLOOKUP($D112,'Girls Si Qual Draw Prep'!$A$7:$P$102,15))</f>
        <v/>
      </c>
      <c r="C112" s="202" t="str">
        <f>IF($D112="","",VLOOKUP($D112,'Girls Si Qual Draw Prep'!$A$7:$P$102,16))</f>
        <v/>
      </c>
      <c r="D112" s="203"/>
      <c r="E112" s="223" t="str">
        <f>UPPER(IF($D112="","",VLOOKUP($D112,'Girls Si Qual Draw Prep'!$A$7:$P$102,2)))</f>
        <v/>
      </c>
      <c r="F112" s="223" t="str">
        <f>IF($D112="","",VLOOKUP($D112,'Girls Si Qual Draw Prep'!$A$7:$P$102,3))</f>
        <v/>
      </c>
      <c r="G112" s="223"/>
      <c r="H112" s="223" t="str">
        <f>IF($D112="","",VLOOKUP($D112,'Girls Si Qual Draw Prep'!$A$7:$P$102,4))</f>
        <v/>
      </c>
      <c r="I112" s="611"/>
      <c r="J112" s="612"/>
      <c r="K112" s="613"/>
      <c r="L112" s="607" t="str">
        <f>UPPER(IF(OR(K112="a",K112="as"),J111,IF(OR(K112="b",K112="bs"),J113,)))</f>
        <v/>
      </c>
      <c r="M112" s="622"/>
      <c r="N112" s="609"/>
      <c r="O112" s="609"/>
      <c r="P112" s="609"/>
      <c r="Q112" s="609"/>
      <c r="R112" s="213"/>
    </row>
    <row r="113" spans="1:18" s="50" customFormat="1" ht="9.6" customHeight="1">
      <c r="A113" s="305" t="s">
        <v>182</v>
      </c>
      <c r="B113" s="202" t="str">
        <f>IF($D113="","",VLOOKUP($D113,'Girls Si Qual Draw Prep'!$A$7:$P$102,15))</f>
        <v/>
      </c>
      <c r="C113" s="202" t="str">
        <f>IF($D113="","",VLOOKUP($D113,'Girls Si Qual Draw Prep'!$A$7:$P$102,16))</f>
        <v/>
      </c>
      <c r="D113" s="203"/>
      <c r="E113" s="223" t="str">
        <f>UPPER(IF($D113="","",VLOOKUP($D113,'Girls Si Qual Draw Prep'!$A$7:$P$102,2)))</f>
        <v/>
      </c>
      <c r="F113" s="223" t="str">
        <f>IF($D113="","",VLOOKUP($D113,'Girls Si Qual Draw Prep'!$A$7:$P$102,3))</f>
        <v/>
      </c>
      <c r="G113" s="223"/>
      <c r="H113" s="223" t="str">
        <f>IF($D113="","",VLOOKUP($D113,'Girls Si Qual Draw Prep'!$A$7:$P$102,4))</f>
        <v/>
      </c>
      <c r="I113" s="606"/>
      <c r="J113" s="607" t="str">
        <f>UPPER(IF(OR(I114="a",I114="as"),E113,IF(OR(I114="b",I114="bs"),E114,)))</f>
        <v/>
      </c>
      <c r="K113" s="623"/>
      <c r="L113" s="612"/>
      <c r="M113" s="616"/>
      <c r="N113" s="609"/>
      <c r="O113" s="609"/>
      <c r="P113" s="609"/>
      <c r="Q113" s="609"/>
      <c r="R113" s="213"/>
    </row>
    <row r="114" spans="1:18" s="50" customFormat="1" ht="9.6" customHeight="1">
      <c r="A114" s="241" t="s">
        <v>183</v>
      </c>
      <c r="B114" s="202" t="str">
        <f>IF($D114="","",VLOOKUP($D114,'Girls Si Qual Draw Prep'!$A$7:$P$102,15))</f>
        <v/>
      </c>
      <c r="C114" s="202" t="str">
        <f>IF($D114="","",VLOOKUP($D114,'Girls Si Qual Draw Prep'!$A$7:$P$102,16))</f>
        <v/>
      </c>
      <c r="D114" s="203"/>
      <c r="E114" s="204" t="str">
        <f>UPPER(IF($D114="","",VLOOKUP($D114,'Girls Si Qual Draw Prep'!$A$7:$P$102,2)))</f>
        <v/>
      </c>
      <c r="F114" s="204" t="str">
        <f>IF($D114="","",VLOOKUP($D114,'Girls Si Qual Draw Prep'!$A$7:$P$102,3))</f>
        <v/>
      </c>
      <c r="G114" s="204"/>
      <c r="H114" s="204" t="str">
        <f>IF($D114="","",VLOOKUP($D114,'Girls Si Qual Draw Prep'!$A$7:$P$102,4))</f>
        <v/>
      </c>
      <c r="I114" s="611"/>
      <c r="J114" s="612"/>
      <c r="K114" s="609"/>
      <c r="L114" s="616"/>
      <c r="M114" s="624"/>
      <c r="N114" s="616"/>
      <c r="O114" s="616"/>
      <c r="P114" s="609"/>
      <c r="Q114" s="609"/>
      <c r="R114" s="213"/>
    </row>
    <row r="115" spans="1:18" s="50" customFormat="1" ht="9.6" customHeight="1">
      <c r="A115" s="200" t="s">
        <v>184</v>
      </c>
      <c r="B115" s="202" t="str">
        <f>IF($D115="","",VLOOKUP($D115,'Girls Si Qual Draw Prep'!$A$7:$P$102,15))</f>
        <v/>
      </c>
      <c r="C115" s="202" t="str">
        <f>IF($D115="","",VLOOKUP($D115,'Girls Si Qual Draw Prep'!$A$7:$P$102,16))</f>
        <v/>
      </c>
      <c r="D115" s="203"/>
      <c r="E115" s="204" t="str">
        <f>UPPER(IF($D115="","",VLOOKUP($D115,'Girls Si Qual Draw Prep'!$A$7:$P$102,2)))</f>
        <v/>
      </c>
      <c r="F115" s="204" t="str">
        <f>IF($D115="","",VLOOKUP($D115,'Girls Si Qual Draw Prep'!$A$7:$P$102,3))</f>
        <v/>
      </c>
      <c r="G115" s="204"/>
      <c r="H115" s="204" t="str">
        <f>IF($D115="","",VLOOKUP($D115,'Girls Si Qual Draw Prep'!$A$7:$P$102,4))</f>
        <v/>
      </c>
      <c r="I115" s="606"/>
      <c r="J115" s="607" t="str">
        <f>UPPER(IF(OR(I116="a",I116="as"),E115,IF(OR(I116="b",I116="bs"),E116,)))</f>
        <v/>
      </c>
      <c r="K115" s="608"/>
      <c r="L115" s="609"/>
      <c r="M115" s="609"/>
      <c r="N115" s="609"/>
      <c r="O115" s="609"/>
      <c r="P115" s="609"/>
      <c r="Q115" s="609"/>
      <c r="R115" s="213"/>
    </row>
    <row r="116" spans="1:18" s="50" customFormat="1" ht="9.6" customHeight="1">
      <c r="A116" s="305" t="s">
        <v>185</v>
      </c>
      <c r="B116" s="202" t="str">
        <f>IF($D116="","",VLOOKUP($D116,'Girls Si Qual Draw Prep'!$A$7:$P$102,15))</f>
        <v/>
      </c>
      <c r="C116" s="202" t="str">
        <f>IF($D116="","",VLOOKUP($D116,'Girls Si Qual Draw Prep'!$A$7:$P$102,16))</f>
        <v/>
      </c>
      <c r="D116" s="203"/>
      <c r="E116" s="223" t="str">
        <f>UPPER(IF($D116="","",VLOOKUP($D116,'Girls Si Qual Draw Prep'!$A$7:$P$102,2)))</f>
        <v/>
      </c>
      <c r="F116" s="223" t="str">
        <f>IF($D116="","",VLOOKUP($D116,'Girls Si Qual Draw Prep'!$A$7:$P$102,3))</f>
        <v/>
      </c>
      <c r="G116" s="223"/>
      <c r="H116" s="223" t="str">
        <f>IF($D116="","",VLOOKUP($D116,'Girls Si Qual Draw Prep'!$A$7:$P$102,4))</f>
        <v/>
      </c>
      <c r="I116" s="611"/>
      <c r="J116" s="612"/>
      <c r="K116" s="613"/>
      <c r="L116" s="607" t="str">
        <f>UPPER(IF(OR(K116="a",K116="as"),J115,IF(OR(K116="b",K116="bs"),J117,)))</f>
        <v/>
      </c>
      <c r="M116" s="608"/>
      <c r="N116" s="609"/>
      <c r="O116" s="609"/>
      <c r="P116" s="609"/>
      <c r="Q116" s="609"/>
      <c r="R116" s="213"/>
    </row>
    <row r="117" spans="1:18" s="50" customFormat="1" ht="9.6" customHeight="1">
      <c r="A117" s="215" t="s">
        <v>186</v>
      </c>
      <c r="B117" s="202" t="str">
        <f>IF($D117="","",VLOOKUP($D117,'Girls Si Qual Draw Prep'!$A$7:$P$102,15))</f>
        <v/>
      </c>
      <c r="C117" s="202" t="str">
        <f>IF($D117="","",VLOOKUP($D117,'Girls Si Qual Draw Prep'!$A$7:$P$102,16))</f>
        <v/>
      </c>
      <c r="D117" s="203"/>
      <c r="E117" s="223" t="str">
        <f>UPPER(IF($D117="","",VLOOKUP($D117,'Girls Si Qual Draw Prep'!$A$7:$P$102,2)))</f>
        <v/>
      </c>
      <c r="F117" s="223" t="str">
        <f>IF($D117="","",VLOOKUP($D117,'Girls Si Qual Draw Prep'!$A$7:$P$102,3))</f>
        <v/>
      </c>
      <c r="G117" s="223"/>
      <c r="H117" s="223" t="str">
        <f>IF($D117="","",VLOOKUP($D117,'Girls Si Qual Draw Prep'!$A$7:$P$102,4))</f>
        <v/>
      </c>
      <c r="I117" s="606"/>
      <c r="J117" s="607" t="str">
        <f>UPPER(IF(OR(I118="a",I118="as"),E117,IF(OR(I118="b",I118="bs"),E118,)))</f>
        <v/>
      </c>
      <c r="K117" s="614"/>
      <c r="L117" s="612"/>
      <c r="M117" s="615"/>
      <c r="N117" s="609"/>
      <c r="O117" s="609"/>
      <c r="P117" s="609"/>
      <c r="Q117" s="609"/>
      <c r="R117" s="213"/>
    </row>
    <row r="118" spans="1:18" s="50" customFormat="1" ht="9.6" customHeight="1">
      <c r="A118" s="215" t="s">
        <v>187</v>
      </c>
      <c r="B118" s="202" t="str">
        <f>IF($D118="","",VLOOKUP($D118,'Girls Si Qual Draw Prep'!$A$7:$P$102,15))</f>
        <v/>
      </c>
      <c r="C118" s="202" t="str">
        <f>IF($D118="","",VLOOKUP($D118,'Girls Si Qual Draw Prep'!$A$7:$P$102,16))</f>
        <v/>
      </c>
      <c r="D118" s="203"/>
      <c r="E118" s="223" t="str">
        <f>UPPER(IF($D118="","",VLOOKUP($D118,'Girls Si Qual Draw Prep'!$A$7:$P$102,2)))</f>
        <v/>
      </c>
      <c r="F118" s="223" t="str">
        <f>IF($D118="","",VLOOKUP($D118,'Girls Si Qual Draw Prep'!$A$7:$P$102,3))</f>
        <v/>
      </c>
      <c r="G118" s="223"/>
      <c r="H118" s="223" t="str">
        <f>IF($D118="","",VLOOKUP($D118,'Girls Si Qual Draw Prep'!$A$7:$P$102,4))</f>
        <v/>
      </c>
      <c r="I118" s="611"/>
      <c r="J118" s="612"/>
      <c r="K118" s="616"/>
      <c r="L118" s="617" t="s">
        <v>15</v>
      </c>
      <c r="M118" s="618"/>
      <c r="N118" s="607" t="str">
        <f>UPPER(IF(OR(M118="a",M118="as"),L116,IF(OR(M118="b",M118="bs"),L120,)))</f>
        <v/>
      </c>
      <c r="O118" s="608"/>
      <c r="P118" s="609"/>
      <c r="Q118" s="609"/>
      <c r="R118" s="213"/>
    </row>
    <row r="119" spans="1:18" s="50" customFormat="1" ht="9.6" customHeight="1">
      <c r="A119" s="215" t="s">
        <v>188</v>
      </c>
      <c r="B119" s="202" t="str">
        <f>IF($D119="","",VLOOKUP($D119,'Girls Si Qual Draw Prep'!$A$7:$P$102,15))</f>
        <v/>
      </c>
      <c r="C119" s="202" t="str">
        <f>IF($D119="","",VLOOKUP($D119,'Girls Si Qual Draw Prep'!$A$7:$P$102,16))</f>
        <v/>
      </c>
      <c r="D119" s="203"/>
      <c r="E119" s="223" t="str">
        <f>UPPER(IF($D119="","",VLOOKUP($D119,'Girls Si Qual Draw Prep'!$A$7:$P$102,2)))</f>
        <v/>
      </c>
      <c r="F119" s="223" t="str">
        <f>IF($D119="","",VLOOKUP($D119,'Girls Si Qual Draw Prep'!$A$7:$P$102,3))</f>
        <v/>
      </c>
      <c r="G119" s="223"/>
      <c r="H119" s="223" t="str">
        <f>IF($D119="","",VLOOKUP($D119,'Girls Si Qual Draw Prep'!$A$7:$P$102,4))</f>
        <v/>
      </c>
      <c r="I119" s="606"/>
      <c r="J119" s="607" t="str">
        <f>UPPER(IF(OR(I120="a",I120="as"),E119,IF(OR(I120="b",I120="bs"),E120,)))</f>
        <v/>
      </c>
      <c r="K119" s="608"/>
      <c r="L119" s="619"/>
      <c r="M119" s="620"/>
      <c r="N119" s="612"/>
      <c r="O119" s="621"/>
      <c r="P119" s="609"/>
      <c r="Q119" s="609"/>
      <c r="R119" s="213"/>
    </row>
    <row r="120" spans="1:18" s="50" customFormat="1" ht="9.6" customHeight="1">
      <c r="A120" s="215" t="s">
        <v>189</v>
      </c>
      <c r="B120" s="202" t="str">
        <f>IF($D120="","",VLOOKUP($D120,'Girls Si Qual Draw Prep'!$A$7:$P$102,15))</f>
        <v/>
      </c>
      <c r="C120" s="202" t="str">
        <f>IF($D120="","",VLOOKUP($D120,'Girls Si Qual Draw Prep'!$A$7:$P$102,16))</f>
        <v/>
      </c>
      <c r="D120" s="203"/>
      <c r="E120" s="223" t="str">
        <f>UPPER(IF($D120="","",VLOOKUP($D120,'Girls Si Qual Draw Prep'!$A$7:$P$102,2)))</f>
        <v/>
      </c>
      <c r="F120" s="223" t="str">
        <f>IF($D120="","",VLOOKUP($D120,'Girls Si Qual Draw Prep'!$A$7:$P$102,3))</f>
        <v/>
      </c>
      <c r="G120" s="223"/>
      <c r="H120" s="223" t="str">
        <f>IF($D120="","",VLOOKUP($D120,'Girls Si Qual Draw Prep'!$A$7:$P$102,4))</f>
        <v/>
      </c>
      <c r="I120" s="611"/>
      <c r="J120" s="612"/>
      <c r="K120" s="613"/>
      <c r="L120" s="607" t="str">
        <f>UPPER(IF(OR(K120="a",K120="as"),J119,IF(OR(K120="b",K120="bs"),J121,)))</f>
        <v/>
      </c>
      <c r="M120" s="622"/>
      <c r="N120" s="609"/>
      <c r="O120" s="615"/>
      <c r="P120" s="609"/>
      <c r="Q120" s="609"/>
      <c r="R120" s="213"/>
    </row>
    <row r="121" spans="1:18" s="50" customFormat="1" ht="9.6" customHeight="1">
      <c r="A121" s="305" t="s">
        <v>190</v>
      </c>
      <c r="B121" s="202" t="str">
        <f>IF($D121="","",VLOOKUP($D121,'Girls Si Qual Draw Prep'!$A$7:$P$102,15))</f>
        <v/>
      </c>
      <c r="C121" s="202" t="str">
        <f>IF($D121="","",VLOOKUP($D121,'Girls Si Qual Draw Prep'!$A$7:$P$102,16))</f>
        <v/>
      </c>
      <c r="D121" s="203"/>
      <c r="E121" s="223" t="str">
        <f>UPPER(IF($D121="","",VLOOKUP($D121,'Girls Si Qual Draw Prep'!$A$7:$P$102,2)))</f>
        <v/>
      </c>
      <c r="F121" s="223" t="str">
        <f>IF($D121="","",VLOOKUP($D121,'Girls Si Qual Draw Prep'!$A$7:$P$102,3))</f>
        <v/>
      </c>
      <c r="G121" s="223"/>
      <c r="H121" s="223" t="str">
        <f>IF($D121="","",VLOOKUP($D121,'Girls Si Qual Draw Prep'!$A$7:$P$102,4))</f>
        <v/>
      </c>
      <c r="I121" s="606"/>
      <c r="J121" s="607" t="str">
        <f>UPPER(IF(OR(I122="a",I122="as"),E121,IF(OR(I122="b",I122="bs"),E122,)))</f>
        <v/>
      </c>
      <c r="K121" s="623"/>
      <c r="L121" s="612"/>
      <c r="M121" s="616"/>
      <c r="N121" s="609"/>
      <c r="O121" s="615"/>
      <c r="P121" s="609"/>
      <c r="Q121" s="609"/>
      <c r="R121" s="213"/>
    </row>
    <row r="122" spans="1:18" s="50" customFormat="1" ht="9.6" customHeight="1">
      <c r="A122" s="305" t="s">
        <v>191</v>
      </c>
      <c r="B122" s="202" t="str">
        <f>IF($D122="","",VLOOKUP($D122,'Girls Si Qual Draw Prep'!$A$7:$P$102,15))</f>
        <v/>
      </c>
      <c r="C122" s="202" t="str">
        <f>IF($D122="","",VLOOKUP($D122,'Girls Si Qual Draw Prep'!$A$7:$P$102,16))</f>
        <v/>
      </c>
      <c r="D122" s="203"/>
      <c r="E122" s="223" t="str">
        <f>UPPER(IF($D122="","",VLOOKUP($D122,'Girls Si Qual Draw Prep'!$A$7:$P$102,2)))</f>
        <v/>
      </c>
      <c r="F122" s="223" t="str">
        <f>IF($D122="","",VLOOKUP($D122,'Girls Si Qual Draw Prep'!$A$7:$P$102,3))</f>
        <v/>
      </c>
      <c r="G122" s="223"/>
      <c r="H122" s="223" t="str">
        <f>IF($D122="","",VLOOKUP($D122,'Girls Si Qual Draw Prep'!$A$7:$P$102,4))</f>
        <v/>
      </c>
      <c r="I122" s="611"/>
      <c r="J122" s="612"/>
      <c r="K122" s="609"/>
      <c r="L122" s="616"/>
      <c r="M122" s="624"/>
      <c r="N122" s="617" t="s">
        <v>15</v>
      </c>
      <c r="O122" s="618"/>
      <c r="P122" s="607" t="str">
        <f>UPPER(IF(OR(O122="a",O122="as"),N118,IF(OR(O122="b",O122="bs"),N126,)))</f>
        <v/>
      </c>
      <c r="Q122" s="608"/>
      <c r="R122" s="213"/>
    </row>
    <row r="123" spans="1:18" s="50" customFormat="1" ht="9.6" customHeight="1">
      <c r="A123" s="305" t="s">
        <v>192</v>
      </c>
      <c r="B123" s="202" t="str">
        <f>IF($D123="","",VLOOKUP($D123,'Girls Si Qual Draw Prep'!$A$7:$P$102,15))</f>
        <v/>
      </c>
      <c r="C123" s="202" t="str">
        <f>IF($D123="","",VLOOKUP($D123,'Girls Si Qual Draw Prep'!$A$7:$P$102,16))</f>
        <v/>
      </c>
      <c r="D123" s="203"/>
      <c r="E123" s="223" t="str">
        <f>UPPER(IF($D123="","",VLOOKUP($D123,'Girls Si Qual Draw Prep'!$A$7:$P$102,2)))</f>
        <v/>
      </c>
      <c r="F123" s="223" t="str">
        <f>IF($D123="","",VLOOKUP($D123,'Girls Si Qual Draw Prep'!$A$7:$P$102,3))</f>
        <v/>
      </c>
      <c r="G123" s="223"/>
      <c r="H123" s="223" t="str">
        <f>IF($D123="","",VLOOKUP($D123,'Girls Si Qual Draw Prep'!$A$7:$P$102,4))</f>
        <v/>
      </c>
      <c r="I123" s="606"/>
      <c r="J123" s="607" t="str">
        <f>UPPER(IF(OR(I124="a",I124="as"),E123,IF(OR(I124="b",I124="bs"),E124,)))</f>
        <v/>
      </c>
      <c r="K123" s="608"/>
      <c r="L123" s="609"/>
      <c r="M123" s="609"/>
      <c r="N123" s="609"/>
      <c r="O123" s="615"/>
      <c r="P123" s="612"/>
      <c r="Q123" s="616"/>
      <c r="R123" s="213"/>
    </row>
    <row r="124" spans="1:18" s="50" customFormat="1" ht="9.6" customHeight="1">
      <c r="A124" s="305" t="s">
        <v>193</v>
      </c>
      <c r="B124" s="202" t="str">
        <f>IF($D124="","",VLOOKUP($D124,'Girls Si Qual Draw Prep'!$A$7:$P$102,15))</f>
        <v/>
      </c>
      <c r="C124" s="202" t="str">
        <f>IF($D124="","",VLOOKUP($D124,'Girls Si Qual Draw Prep'!$A$7:$P$102,16))</f>
        <v/>
      </c>
      <c r="D124" s="203"/>
      <c r="E124" s="223" t="str">
        <f>UPPER(IF($D124="","",VLOOKUP($D124,'Girls Si Qual Draw Prep'!$A$7:$P$102,2)))</f>
        <v/>
      </c>
      <c r="F124" s="223" t="str">
        <f>IF($D124="","",VLOOKUP($D124,'Girls Si Qual Draw Prep'!$A$7:$P$102,3))</f>
        <v/>
      </c>
      <c r="G124" s="223"/>
      <c r="H124" s="223" t="str">
        <f>IF($D124="","",VLOOKUP($D124,'Girls Si Qual Draw Prep'!$A$7:$P$102,4))</f>
        <v/>
      </c>
      <c r="I124" s="611"/>
      <c r="J124" s="612"/>
      <c r="K124" s="613"/>
      <c r="L124" s="607" t="str">
        <f>UPPER(IF(OR(K124="a",K124="as"),J123,IF(OR(K124="b",K124="bs"),J125,)))</f>
        <v/>
      </c>
      <c r="M124" s="608"/>
      <c r="N124" s="609"/>
      <c r="O124" s="615"/>
      <c r="P124" s="609"/>
      <c r="Q124" s="616"/>
      <c r="R124" s="213"/>
    </row>
    <row r="125" spans="1:18" s="50" customFormat="1" ht="9.6" customHeight="1">
      <c r="A125" s="215" t="s">
        <v>194</v>
      </c>
      <c r="B125" s="202" t="str">
        <f>IF($D125="","",VLOOKUP($D125,'Girls Si Qual Draw Prep'!$A$7:$P$102,15))</f>
        <v/>
      </c>
      <c r="C125" s="202" t="str">
        <f>IF($D125="","",VLOOKUP($D125,'Girls Si Qual Draw Prep'!$A$7:$P$102,16))</f>
        <v/>
      </c>
      <c r="D125" s="203"/>
      <c r="E125" s="223" t="str">
        <f>UPPER(IF($D125="","",VLOOKUP($D125,'Girls Si Qual Draw Prep'!$A$7:$P$102,2)))</f>
        <v/>
      </c>
      <c r="F125" s="223" t="str">
        <f>IF($D125="","",VLOOKUP($D125,'Girls Si Qual Draw Prep'!$A$7:$P$102,3))</f>
        <v/>
      </c>
      <c r="G125" s="223"/>
      <c r="H125" s="223" t="str">
        <f>IF($D125="","",VLOOKUP($D125,'Girls Si Qual Draw Prep'!$A$7:$P$102,4))</f>
        <v/>
      </c>
      <c r="I125" s="606"/>
      <c r="J125" s="607" t="str">
        <f>UPPER(IF(OR(I126="a",I126="as"),E125,IF(OR(I126="b",I126="bs"),E126,)))</f>
        <v/>
      </c>
      <c r="K125" s="614"/>
      <c r="L125" s="612"/>
      <c r="M125" s="615"/>
      <c r="N125" s="609"/>
      <c r="O125" s="615"/>
      <c r="P125" s="609"/>
      <c r="Q125" s="616"/>
      <c r="R125" s="213"/>
    </row>
    <row r="126" spans="1:18" s="50" customFormat="1" ht="9.6" customHeight="1">
      <c r="A126" s="215" t="s">
        <v>195</v>
      </c>
      <c r="B126" s="202" t="str">
        <f>IF($D126="","",VLOOKUP($D126,'Girls Si Qual Draw Prep'!$A$7:$P$102,15))</f>
        <v/>
      </c>
      <c r="C126" s="202" t="str">
        <f>IF($D126="","",VLOOKUP($D126,'Girls Si Qual Draw Prep'!$A$7:$P$102,16))</f>
        <v/>
      </c>
      <c r="D126" s="203"/>
      <c r="E126" s="223" t="str">
        <f>UPPER(IF($D126="","",VLOOKUP($D126,'Girls Si Qual Draw Prep'!$A$7:$P$102,2)))</f>
        <v/>
      </c>
      <c r="F126" s="223" t="str">
        <f>IF($D126="","",VLOOKUP($D126,'Girls Si Qual Draw Prep'!$A$7:$P$102,3))</f>
        <v/>
      </c>
      <c r="G126" s="223"/>
      <c r="H126" s="223" t="str">
        <f>IF($D126="","",VLOOKUP($D126,'Girls Si Qual Draw Prep'!$A$7:$P$102,4))</f>
        <v/>
      </c>
      <c r="I126" s="611"/>
      <c r="J126" s="612"/>
      <c r="K126" s="616"/>
      <c r="L126" s="617" t="s">
        <v>15</v>
      </c>
      <c r="M126" s="618"/>
      <c r="N126" s="607" t="str">
        <f>UPPER(IF(OR(M126="a",M126="as"),L124,IF(OR(M126="b",M126="bs"),L128,)))</f>
        <v/>
      </c>
      <c r="O126" s="623"/>
      <c r="P126" s="609"/>
      <c r="Q126" s="616"/>
      <c r="R126" s="213"/>
    </row>
    <row r="127" spans="1:18" s="50" customFormat="1" ht="9.6" customHeight="1">
      <c r="A127" s="215" t="s">
        <v>196</v>
      </c>
      <c r="B127" s="202" t="str">
        <f>IF($D127="","",VLOOKUP($D127,'Girls Si Qual Draw Prep'!$A$7:$P$102,15))</f>
        <v/>
      </c>
      <c r="C127" s="202" t="str">
        <f>IF($D127="","",VLOOKUP($D127,'Girls Si Qual Draw Prep'!$A$7:$P$102,16))</f>
        <v/>
      </c>
      <c r="D127" s="203"/>
      <c r="E127" s="223" t="str">
        <f>UPPER(IF($D127="","",VLOOKUP($D127,'Girls Si Qual Draw Prep'!$A$7:$P$102,2)))</f>
        <v/>
      </c>
      <c r="F127" s="223" t="str">
        <f>IF($D127="","",VLOOKUP($D127,'Girls Si Qual Draw Prep'!$A$7:$P$102,3))</f>
        <v/>
      </c>
      <c r="G127" s="223"/>
      <c r="H127" s="223" t="str">
        <f>IF($D127="","",VLOOKUP($D127,'Girls Si Qual Draw Prep'!$A$7:$P$102,4))</f>
        <v/>
      </c>
      <c r="I127" s="606"/>
      <c r="J127" s="607" t="str">
        <f>UPPER(IF(OR(I128="a",I128="as"),E127,IF(OR(I128="b",I128="bs"),E128,)))</f>
        <v/>
      </c>
      <c r="K127" s="608"/>
      <c r="L127" s="619"/>
      <c r="M127" s="620"/>
      <c r="N127" s="612"/>
      <c r="O127" s="609"/>
      <c r="P127" s="609"/>
      <c r="Q127" s="616"/>
      <c r="R127" s="213"/>
    </row>
    <row r="128" spans="1:18" s="50" customFormat="1" ht="9.6" customHeight="1">
      <c r="A128" s="215" t="s">
        <v>197</v>
      </c>
      <c r="B128" s="202" t="str">
        <f>IF($D128="","",VLOOKUP($D128,'Girls Si Qual Draw Prep'!$A$7:$P$102,15))</f>
        <v/>
      </c>
      <c r="C128" s="202" t="str">
        <f>IF($D128="","",VLOOKUP($D128,'Girls Si Qual Draw Prep'!$A$7:$P$102,16))</f>
        <v/>
      </c>
      <c r="D128" s="203"/>
      <c r="E128" s="223" t="str">
        <f>UPPER(IF($D128="","",VLOOKUP($D128,'Girls Si Qual Draw Prep'!$A$7:$P$102,2)))</f>
        <v/>
      </c>
      <c r="F128" s="223" t="str">
        <f>IF($D128="","",VLOOKUP($D128,'Girls Si Qual Draw Prep'!$A$7:$P$102,3))</f>
        <v/>
      </c>
      <c r="G128" s="223"/>
      <c r="H128" s="223" t="str">
        <f>IF($D128="","",VLOOKUP($D128,'Girls Si Qual Draw Prep'!$A$7:$P$102,4))</f>
        <v/>
      </c>
      <c r="I128" s="611"/>
      <c r="J128" s="612"/>
      <c r="K128" s="613"/>
      <c r="L128" s="607" t="str">
        <f>UPPER(IF(OR(K128="a",K128="as"),J127,IF(OR(K128="b",K128="bs"),J129,)))</f>
        <v/>
      </c>
      <c r="M128" s="622"/>
      <c r="N128" s="609"/>
      <c r="O128" s="609"/>
      <c r="P128" s="609"/>
      <c r="Q128" s="616"/>
      <c r="R128" s="213"/>
    </row>
    <row r="129" spans="1:18" s="50" customFormat="1" ht="9.6" customHeight="1">
      <c r="A129" s="305" t="s">
        <v>198</v>
      </c>
      <c r="B129" s="202" t="str">
        <f>IF($D129="","",VLOOKUP($D129,'Girls Si Qual Draw Prep'!$A$7:$P$102,15))</f>
        <v/>
      </c>
      <c r="C129" s="202" t="str">
        <f>IF($D129="","",VLOOKUP($D129,'Girls Si Qual Draw Prep'!$A$7:$P$102,16))</f>
        <v/>
      </c>
      <c r="D129" s="203"/>
      <c r="E129" s="223" t="str">
        <f>UPPER(IF($D129="","",VLOOKUP($D129,'Girls Si Qual Draw Prep'!$A$7:$P$102,2)))</f>
        <v/>
      </c>
      <c r="F129" s="223" t="str">
        <f>IF($D129="","",VLOOKUP($D129,'Girls Si Qual Draw Prep'!$A$7:$P$102,3))</f>
        <v/>
      </c>
      <c r="G129" s="223"/>
      <c r="H129" s="223" t="str">
        <f>IF($D129="","",VLOOKUP($D129,'Girls Si Qual Draw Prep'!$A$7:$P$102,4))</f>
        <v/>
      </c>
      <c r="I129" s="606"/>
      <c r="J129" s="607" t="str">
        <f>UPPER(IF(OR(I130="a",I130="as"),E129,IF(OR(I130="b",I130="bs"),E130,)))</f>
        <v/>
      </c>
      <c r="K129" s="623"/>
      <c r="L129" s="612"/>
      <c r="M129" s="616"/>
      <c r="N129" s="609"/>
      <c r="O129" s="609"/>
      <c r="P129" s="609"/>
      <c r="Q129" s="616"/>
      <c r="R129" s="213"/>
    </row>
    <row r="130" spans="1:18" s="50" customFormat="1" ht="9.6" customHeight="1">
      <c r="A130" s="241" t="s">
        <v>199</v>
      </c>
      <c r="B130" s="202" t="str">
        <f>IF($D130="","",VLOOKUP($D130,'Girls Si Qual Draw Prep'!$A$7:$P$102,15))</f>
        <v/>
      </c>
      <c r="C130" s="202" t="str">
        <f>IF($D130="","",VLOOKUP($D130,'Girls Si Qual Draw Prep'!$A$7:$P$102,16))</f>
        <v/>
      </c>
      <c r="D130" s="203"/>
      <c r="E130" s="204" t="str">
        <f>UPPER(IF($D130="","",VLOOKUP($D130,'Girls Si Qual Draw Prep'!$A$7:$P$102,2)))</f>
        <v/>
      </c>
      <c r="F130" s="204" t="str">
        <f>IF($D130="","",VLOOKUP($D130,'Girls Si Qual Draw Prep'!$A$7:$P$102,3))</f>
        <v/>
      </c>
      <c r="G130" s="204"/>
      <c r="H130" s="204" t="str">
        <f>IF($D130="","",VLOOKUP($D130,'Girls Si Qual Draw Prep'!$A$7:$P$102,4))</f>
        <v/>
      </c>
      <c r="I130" s="611"/>
      <c r="J130" s="612"/>
      <c r="K130" s="609"/>
      <c r="L130" s="616"/>
      <c r="M130" s="624"/>
      <c r="N130" s="616"/>
      <c r="O130" s="616"/>
      <c r="P130" s="616"/>
      <c r="Q130" s="616"/>
      <c r="R130" s="213"/>
    </row>
    <row r="131" spans="1:18" s="50" customFormat="1" ht="9.6" customHeight="1">
      <c r="A131" s="200" t="s">
        <v>200</v>
      </c>
      <c r="B131" s="202" t="str">
        <f>IF($D131="","",VLOOKUP($D131,'Girls Si Qual Draw Prep'!$A$7:$P$102,15))</f>
        <v/>
      </c>
      <c r="C131" s="202" t="str">
        <f>IF($D131="","",VLOOKUP($D131,'Girls Si Qual Draw Prep'!$A$7:$P$102,16))</f>
        <v/>
      </c>
      <c r="D131" s="203"/>
      <c r="E131" s="204" t="str">
        <f>UPPER(IF($D131="","",VLOOKUP($D131,'Girls Si Qual Draw Prep'!$A$7:$P$102,2)))</f>
        <v/>
      </c>
      <c r="F131" s="204" t="str">
        <f>IF($D131="","",VLOOKUP($D131,'Girls Si Qual Draw Prep'!$A$7:$P$102,3))</f>
        <v/>
      </c>
      <c r="G131" s="204"/>
      <c r="H131" s="204" t="str">
        <f>IF($D131="","",VLOOKUP($D131,'Girls Si Qual Draw Prep'!$A$7:$P$102,4))</f>
        <v/>
      </c>
      <c r="I131" s="606"/>
      <c r="J131" s="607" t="str">
        <f>UPPER(IF(OR(I132="a",I132="as"),E131,IF(OR(I132="b",I132="bs"),E132,)))</f>
        <v/>
      </c>
      <c r="K131" s="608"/>
      <c r="L131" s="609"/>
      <c r="M131" s="609"/>
      <c r="N131" s="609"/>
      <c r="O131" s="609"/>
      <c r="P131" s="609"/>
      <c r="Q131" s="616"/>
      <c r="R131" s="213"/>
    </row>
    <row r="132" spans="1:18" s="50" customFormat="1" ht="9.6" customHeight="1">
      <c r="A132" s="305" t="s">
        <v>201</v>
      </c>
      <c r="B132" s="202" t="str">
        <f>IF($D132="","",VLOOKUP($D132,'Girls Si Qual Draw Prep'!$A$7:$P$102,15))</f>
        <v/>
      </c>
      <c r="C132" s="202" t="str">
        <f>IF($D132="","",VLOOKUP($D132,'Girls Si Qual Draw Prep'!$A$7:$P$102,16))</f>
        <v/>
      </c>
      <c r="D132" s="203"/>
      <c r="E132" s="223" t="str">
        <f>UPPER(IF($D132="","",VLOOKUP($D132,'Girls Si Qual Draw Prep'!$A$7:$P$102,2)))</f>
        <v/>
      </c>
      <c r="F132" s="223" t="str">
        <f>IF($D132="","",VLOOKUP($D132,'Girls Si Qual Draw Prep'!$A$7:$P$102,3))</f>
        <v/>
      </c>
      <c r="G132" s="223"/>
      <c r="H132" s="223" t="str">
        <f>IF($D132="","",VLOOKUP($D132,'Girls Si Qual Draw Prep'!$A$7:$P$102,4))</f>
        <v/>
      </c>
      <c r="I132" s="611"/>
      <c r="J132" s="612"/>
      <c r="K132" s="613"/>
      <c r="L132" s="607" t="str">
        <f>UPPER(IF(OR(K132="a",K132="as"),J131,IF(OR(K132="b",K132="bs"),J133,)))</f>
        <v/>
      </c>
      <c r="M132" s="608"/>
      <c r="N132" s="609"/>
      <c r="O132" s="609"/>
      <c r="P132" s="609"/>
      <c r="Q132" s="616"/>
      <c r="R132" s="213"/>
    </row>
    <row r="133" spans="1:18" s="50" customFormat="1" ht="9.6" customHeight="1">
      <c r="A133" s="215" t="s">
        <v>202</v>
      </c>
      <c r="B133" s="202" t="str">
        <f>IF($D133="","",VLOOKUP($D133,'Girls Si Qual Draw Prep'!$A$7:$P$102,15))</f>
        <v/>
      </c>
      <c r="C133" s="202" t="str">
        <f>IF($D133="","",VLOOKUP($D133,'Girls Si Qual Draw Prep'!$A$7:$P$102,16))</f>
        <v/>
      </c>
      <c r="D133" s="203"/>
      <c r="E133" s="223" t="str">
        <f>UPPER(IF($D133="","",VLOOKUP($D133,'Girls Si Qual Draw Prep'!$A$7:$P$102,2)))</f>
        <v/>
      </c>
      <c r="F133" s="223" t="str">
        <f>IF($D133="","",VLOOKUP($D133,'Girls Si Qual Draw Prep'!$A$7:$P$102,3))</f>
        <v/>
      </c>
      <c r="G133" s="223"/>
      <c r="H133" s="223" t="str">
        <f>IF($D133="","",VLOOKUP($D133,'Girls Si Qual Draw Prep'!$A$7:$P$102,4))</f>
        <v/>
      </c>
      <c r="I133" s="606"/>
      <c r="J133" s="607" t="str">
        <f>UPPER(IF(OR(I134="a",I134="as"),E133,IF(OR(I134="b",I134="bs"),E134,)))</f>
        <v/>
      </c>
      <c r="K133" s="614"/>
      <c r="L133" s="612"/>
      <c r="M133" s="615"/>
      <c r="N133" s="609"/>
      <c r="O133" s="609"/>
      <c r="P133" s="609"/>
      <c r="Q133" s="616"/>
      <c r="R133" s="213"/>
    </row>
    <row r="134" spans="1:18" s="50" customFormat="1" ht="9.6" customHeight="1">
      <c r="A134" s="215" t="s">
        <v>203</v>
      </c>
      <c r="B134" s="202" t="str">
        <f>IF($D134="","",VLOOKUP($D134,'Girls Si Qual Draw Prep'!$A$7:$P$102,15))</f>
        <v/>
      </c>
      <c r="C134" s="202" t="str">
        <f>IF($D134="","",VLOOKUP($D134,'Girls Si Qual Draw Prep'!$A$7:$P$102,16))</f>
        <v/>
      </c>
      <c r="D134" s="203"/>
      <c r="E134" s="223" t="str">
        <f>UPPER(IF($D134="","",VLOOKUP($D134,'Girls Si Qual Draw Prep'!$A$7:$P$102,2)))</f>
        <v/>
      </c>
      <c r="F134" s="223" t="str">
        <f>IF($D134="","",VLOOKUP($D134,'Girls Si Qual Draw Prep'!$A$7:$P$102,3))</f>
        <v/>
      </c>
      <c r="G134" s="223"/>
      <c r="H134" s="223" t="str">
        <f>IF($D134="","",VLOOKUP($D134,'Girls Si Qual Draw Prep'!$A$7:$P$102,4))</f>
        <v/>
      </c>
      <c r="I134" s="611"/>
      <c r="J134" s="612"/>
      <c r="K134" s="616"/>
      <c r="L134" s="617" t="s">
        <v>15</v>
      </c>
      <c r="M134" s="618"/>
      <c r="N134" s="607" t="str">
        <f>UPPER(IF(OR(M134="a",M134="as"),L132,IF(OR(M134="b",M134="bs"),L136,)))</f>
        <v/>
      </c>
      <c r="O134" s="608"/>
      <c r="P134" s="609"/>
      <c r="Q134" s="609"/>
      <c r="R134" s="213"/>
    </row>
    <row r="135" spans="1:18" s="50" customFormat="1" ht="9.6" customHeight="1">
      <c r="A135" s="215" t="s">
        <v>204</v>
      </c>
      <c r="B135" s="202" t="str">
        <f>IF($D135="","",VLOOKUP($D135,'Girls Si Qual Draw Prep'!$A$7:$P$102,15))</f>
        <v/>
      </c>
      <c r="C135" s="202" t="str">
        <f>IF($D135="","",VLOOKUP($D135,'Girls Si Qual Draw Prep'!$A$7:$P$102,16))</f>
        <v/>
      </c>
      <c r="D135" s="203"/>
      <c r="E135" s="223" t="str">
        <f>UPPER(IF($D135="","",VLOOKUP($D135,'Girls Si Qual Draw Prep'!$A$7:$P$102,2)))</f>
        <v/>
      </c>
      <c r="F135" s="223" t="str">
        <f>IF($D135="","",VLOOKUP($D135,'Girls Si Qual Draw Prep'!$A$7:$P$102,3))</f>
        <v/>
      </c>
      <c r="G135" s="223"/>
      <c r="H135" s="223" t="str">
        <f>IF($D135="","",VLOOKUP($D135,'Girls Si Qual Draw Prep'!$A$7:$P$102,4))</f>
        <v/>
      </c>
      <c r="I135" s="606"/>
      <c r="J135" s="607" t="str">
        <f>UPPER(IF(OR(I136="a",I136="as"),E135,IF(OR(I136="b",I136="bs"),E136,)))</f>
        <v/>
      </c>
      <c r="K135" s="608"/>
      <c r="L135" s="619"/>
      <c r="M135" s="620"/>
      <c r="N135" s="612"/>
      <c r="O135" s="621"/>
      <c r="P135" s="609"/>
      <c r="Q135" s="609"/>
      <c r="R135" s="213"/>
    </row>
    <row r="136" spans="1:18" s="50" customFormat="1" ht="9.6" customHeight="1">
      <c r="A136" s="215" t="s">
        <v>205</v>
      </c>
      <c r="B136" s="202" t="str">
        <f>IF($D136="","",VLOOKUP($D136,'Girls Si Qual Draw Prep'!$A$7:$P$102,15))</f>
        <v/>
      </c>
      <c r="C136" s="202" t="str">
        <f>IF($D136="","",VLOOKUP($D136,'Girls Si Qual Draw Prep'!$A$7:$P$102,16))</f>
        <v/>
      </c>
      <c r="D136" s="203"/>
      <c r="E136" s="223" t="str">
        <f>UPPER(IF($D136="","",VLOOKUP($D136,'Girls Si Qual Draw Prep'!$A$7:$P$102,2)))</f>
        <v/>
      </c>
      <c r="F136" s="223" t="str">
        <f>IF($D136="","",VLOOKUP($D136,'Girls Si Qual Draw Prep'!$A$7:$P$102,3))</f>
        <v/>
      </c>
      <c r="G136" s="223"/>
      <c r="H136" s="223" t="str">
        <f>IF($D136="","",VLOOKUP($D136,'Girls Si Qual Draw Prep'!$A$7:$P$102,4))</f>
        <v/>
      </c>
      <c r="I136" s="611"/>
      <c r="J136" s="612"/>
      <c r="K136" s="613"/>
      <c r="L136" s="607" t="str">
        <f>UPPER(IF(OR(K136="a",K136="as"),J135,IF(OR(K136="b",K136="bs"),J137,)))</f>
        <v/>
      </c>
      <c r="M136" s="622"/>
      <c r="N136" s="609"/>
      <c r="O136" s="615"/>
      <c r="P136" s="609"/>
      <c r="Q136" s="609"/>
      <c r="R136" s="213"/>
    </row>
    <row r="137" spans="1:18" s="50" customFormat="1" ht="9.6" customHeight="1">
      <c r="A137" s="305" t="s">
        <v>206</v>
      </c>
      <c r="B137" s="202" t="str">
        <f>IF($D137="","",VLOOKUP($D137,'Girls Si Qual Draw Prep'!$A$7:$P$102,15))</f>
        <v/>
      </c>
      <c r="C137" s="202" t="str">
        <f>IF($D137="","",VLOOKUP($D137,'Girls Si Qual Draw Prep'!$A$7:$P$102,16))</f>
        <v/>
      </c>
      <c r="D137" s="203"/>
      <c r="E137" s="223" t="str">
        <f>UPPER(IF($D137="","",VLOOKUP($D137,'Girls Si Qual Draw Prep'!$A$7:$P$102,2)))</f>
        <v/>
      </c>
      <c r="F137" s="223" t="str">
        <f>IF($D137="","",VLOOKUP($D137,'Girls Si Qual Draw Prep'!$A$7:$P$102,3))</f>
        <v/>
      </c>
      <c r="G137" s="223"/>
      <c r="H137" s="223" t="str">
        <f>IF($D137="","",VLOOKUP($D137,'Girls Si Qual Draw Prep'!$A$7:$P$102,4))</f>
        <v/>
      </c>
      <c r="I137" s="606"/>
      <c r="J137" s="607" t="str">
        <f>UPPER(IF(OR(I138="a",I138="as"),E137,IF(OR(I138="b",I138="bs"),E138,)))</f>
        <v/>
      </c>
      <c r="K137" s="623"/>
      <c r="L137" s="612"/>
      <c r="M137" s="616"/>
      <c r="N137" s="609"/>
      <c r="O137" s="615"/>
      <c r="P137" s="609"/>
      <c r="Q137" s="609"/>
      <c r="R137" s="213"/>
    </row>
    <row r="138" spans="1:18" s="50" customFormat="1" ht="9.6" customHeight="1">
      <c r="A138" s="305" t="s">
        <v>207</v>
      </c>
      <c r="B138" s="202" t="str">
        <f>IF($D138="","",VLOOKUP($D138,'Girls Si Qual Draw Prep'!$A$7:$P$102,15))</f>
        <v/>
      </c>
      <c r="C138" s="202" t="str">
        <f>IF($D138="","",VLOOKUP($D138,'Girls Si Qual Draw Prep'!$A$7:$P$102,16))</f>
        <v/>
      </c>
      <c r="D138" s="203"/>
      <c r="E138" s="223" t="str">
        <f>UPPER(IF($D138="","",VLOOKUP($D138,'Girls Si Qual Draw Prep'!$A$7:$P$102,2)))</f>
        <v/>
      </c>
      <c r="F138" s="223" t="str">
        <f>IF($D138="","",VLOOKUP($D138,'Girls Si Qual Draw Prep'!$A$7:$P$102,3))</f>
        <v/>
      </c>
      <c r="G138" s="223"/>
      <c r="H138" s="223" t="str">
        <f>IF($D138="","",VLOOKUP($D138,'Girls Si Qual Draw Prep'!$A$7:$P$102,4))</f>
        <v/>
      </c>
      <c r="I138" s="611"/>
      <c r="J138" s="612"/>
      <c r="K138" s="609"/>
      <c r="L138" s="616"/>
      <c r="M138" s="624"/>
      <c r="N138" s="617" t="s">
        <v>15</v>
      </c>
      <c r="O138" s="618"/>
      <c r="P138" s="607" t="str">
        <f>UPPER(IF(OR(O138="a",O138="as"),N134,IF(OR(O138="b",O138="bs"),N142,)))</f>
        <v/>
      </c>
      <c r="Q138" s="608"/>
      <c r="R138" s="213"/>
    </row>
    <row r="139" spans="1:18" s="50" customFormat="1" ht="9.6" customHeight="1">
      <c r="A139" s="305" t="s">
        <v>208</v>
      </c>
      <c r="B139" s="202" t="str">
        <f>IF($D139="","",VLOOKUP($D139,'Girls Si Qual Draw Prep'!$A$7:$P$102,15))</f>
        <v/>
      </c>
      <c r="C139" s="202" t="str">
        <f>IF($D139="","",VLOOKUP($D139,'Girls Si Qual Draw Prep'!$A$7:$P$102,16))</f>
        <v/>
      </c>
      <c r="D139" s="203"/>
      <c r="E139" s="223" t="str">
        <f>UPPER(IF($D139="","",VLOOKUP($D139,'Girls Si Qual Draw Prep'!$A$7:$P$102,2)))</f>
        <v/>
      </c>
      <c r="F139" s="223" t="str">
        <f>IF($D139="","",VLOOKUP($D139,'Girls Si Qual Draw Prep'!$A$7:$P$102,3))</f>
        <v/>
      </c>
      <c r="G139" s="223"/>
      <c r="H139" s="223" t="str">
        <f>IF($D139="","",VLOOKUP($D139,'Girls Si Qual Draw Prep'!$A$7:$P$102,4))</f>
        <v/>
      </c>
      <c r="I139" s="606"/>
      <c r="J139" s="607" t="str">
        <f>UPPER(IF(OR(I140="a",I140="as"),E139,IF(OR(I140="b",I140="bs"),E140,)))</f>
        <v/>
      </c>
      <c r="K139" s="608"/>
      <c r="L139" s="609"/>
      <c r="M139" s="609"/>
      <c r="N139" s="609"/>
      <c r="O139" s="615"/>
      <c r="P139" s="612"/>
      <c r="Q139" s="616"/>
      <c r="R139" s="213"/>
    </row>
    <row r="140" spans="1:18" s="50" customFormat="1" ht="9.6" customHeight="1">
      <c r="A140" s="305" t="s">
        <v>209</v>
      </c>
      <c r="B140" s="202" t="str">
        <f>IF($D140="","",VLOOKUP($D140,'Girls Si Qual Draw Prep'!$A$7:$P$102,15))</f>
        <v/>
      </c>
      <c r="C140" s="202" t="str">
        <f>IF($D140="","",VLOOKUP($D140,'Girls Si Qual Draw Prep'!$A$7:$P$102,16))</f>
        <v/>
      </c>
      <c r="D140" s="203"/>
      <c r="E140" s="223" t="str">
        <f>UPPER(IF($D140="","",VLOOKUP($D140,'Girls Si Qual Draw Prep'!$A$7:$P$102,2)))</f>
        <v/>
      </c>
      <c r="F140" s="223" t="str">
        <f>IF($D140="","",VLOOKUP($D140,'Girls Si Qual Draw Prep'!$A$7:$P$102,3))</f>
        <v/>
      </c>
      <c r="G140" s="223"/>
      <c r="H140" s="223" t="str">
        <f>IF($D140="","",VLOOKUP($D140,'Girls Si Qual Draw Prep'!$A$7:$P$102,4))</f>
        <v/>
      </c>
      <c r="I140" s="611"/>
      <c r="J140" s="612"/>
      <c r="K140" s="613"/>
      <c r="L140" s="607" t="str">
        <f>UPPER(IF(OR(K140="a",K140="as"),J139,IF(OR(K140="b",K140="bs"),J141,)))</f>
        <v/>
      </c>
      <c r="M140" s="608"/>
      <c r="N140" s="609"/>
      <c r="O140" s="615"/>
      <c r="P140" s="609"/>
      <c r="Q140" s="616"/>
      <c r="R140" s="213"/>
    </row>
    <row r="141" spans="1:18" s="50" customFormat="1" ht="9.6" customHeight="1">
      <c r="A141" s="215" t="s">
        <v>210</v>
      </c>
      <c r="B141" s="202" t="str">
        <f>IF($D141="","",VLOOKUP($D141,'Girls Si Qual Draw Prep'!$A$7:$P$102,15))</f>
        <v/>
      </c>
      <c r="C141" s="202" t="str">
        <f>IF($D141="","",VLOOKUP($D141,'Girls Si Qual Draw Prep'!$A$7:$P$102,16))</f>
        <v/>
      </c>
      <c r="D141" s="203"/>
      <c r="E141" s="223" t="str">
        <f>UPPER(IF($D141="","",VLOOKUP($D141,'Girls Si Qual Draw Prep'!$A$7:$P$102,2)))</f>
        <v/>
      </c>
      <c r="F141" s="223" t="str">
        <f>IF($D141="","",VLOOKUP($D141,'Girls Si Qual Draw Prep'!$A$7:$P$102,3))</f>
        <v/>
      </c>
      <c r="G141" s="223"/>
      <c r="H141" s="223" t="str">
        <f>IF($D141="","",VLOOKUP($D141,'Girls Si Qual Draw Prep'!$A$7:$P$102,4))</f>
        <v/>
      </c>
      <c r="I141" s="606"/>
      <c r="J141" s="607" t="str">
        <f>UPPER(IF(OR(I142="a",I142="as"),E141,IF(OR(I142="b",I142="bs"),E142,)))</f>
        <v/>
      </c>
      <c r="K141" s="614"/>
      <c r="L141" s="612"/>
      <c r="M141" s="615"/>
      <c r="N141" s="609"/>
      <c r="O141" s="615"/>
      <c r="P141" s="609"/>
      <c r="Q141" s="616"/>
      <c r="R141" s="213"/>
    </row>
    <row r="142" spans="1:18" s="50" customFormat="1" ht="9.6" customHeight="1">
      <c r="A142" s="215" t="s">
        <v>211</v>
      </c>
      <c r="B142" s="202" t="str">
        <f>IF($D142="","",VLOOKUP($D142,'Girls Si Qual Draw Prep'!$A$7:$P$102,15))</f>
        <v/>
      </c>
      <c r="C142" s="202" t="str">
        <f>IF($D142="","",VLOOKUP($D142,'Girls Si Qual Draw Prep'!$A$7:$P$102,16))</f>
        <v/>
      </c>
      <c r="D142" s="203"/>
      <c r="E142" s="223" t="str">
        <f>UPPER(IF($D142="","",VLOOKUP($D142,'Girls Si Qual Draw Prep'!$A$7:$P$102,2)))</f>
        <v/>
      </c>
      <c r="F142" s="223" t="str">
        <f>IF($D142="","",VLOOKUP($D142,'Girls Si Qual Draw Prep'!$A$7:$P$102,3))</f>
        <v/>
      </c>
      <c r="G142" s="223"/>
      <c r="H142" s="223" t="str">
        <f>IF($D142="","",VLOOKUP($D142,'Girls Si Qual Draw Prep'!$A$7:$P$102,4))</f>
        <v/>
      </c>
      <c r="I142" s="611"/>
      <c r="J142" s="612"/>
      <c r="K142" s="616"/>
      <c r="L142" s="617" t="s">
        <v>15</v>
      </c>
      <c r="M142" s="618"/>
      <c r="N142" s="607" t="str">
        <f>UPPER(IF(OR(M142="a",M142="as"),L140,IF(OR(M142="b",M142="bs"),L144,)))</f>
        <v/>
      </c>
      <c r="O142" s="623"/>
      <c r="P142" s="609"/>
      <c r="Q142" s="616"/>
      <c r="R142" s="213"/>
    </row>
    <row r="143" spans="1:18" s="50" customFormat="1" ht="9.6" customHeight="1">
      <c r="A143" s="215" t="s">
        <v>212</v>
      </c>
      <c r="B143" s="202" t="str">
        <f>IF($D143="","",VLOOKUP($D143,'Girls Si Qual Draw Prep'!$A$7:$P$102,15))</f>
        <v/>
      </c>
      <c r="C143" s="202" t="str">
        <f>IF($D143="","",VLOOKUP($D143,'Girls Si Qual Draw Prep'!$A$7:$P$102,16))</f>
        <v/>
      </c>
      <c r="D143" s="203"/>
      <c r="E143" s="223" t="str">
        <f>UPPER(IF($D143="","",VLOOKUP($D143,'Girls Si Qual Draw Prep'!$A$7:$P$102,2)))</f>
        <v/>
      </c>
      <c r="F143" s="223" t="str">
        <f>IF($D143="","",VLOOKUP($D143,'Girls Si Qual Draw Prep'!$A$7:$P$102,3))</f>
        <v/>
      </c>
      <c r="G143" s="223"/>
      <c r="H143" s="223" t="str">
        <f>IF($D143="","",VLOOKUP($D143,'Girls Si Qual Draw Prep'!$A$7:$P$102,4))</f>
        <v/>
      </c>
      <c r="I143" s="606"/>
      <c r="J143" s="607" t="str">
        <f>UPPER(IF(OR(I144="a",I144="as"),E143,IF(OR(I144="b",I144="bs"),E144,)))</f>
        <v/>
      </c>
      <c r="K143" s="608"/>
      <c r="L143" s="619"/>
      <c r="M143" s="620"/>
      <c r="N143" s="612"/>
      <c r="O143" s="609"/>
      <c r="P143" s="609"/>
      <c r="Q143" s="609"/>
      <c r="R143" s="213"/>
    </row>
    <row r="144" spans="1:18" s="50" customFormat="1" ht="9.6" customHeight="1">
      <c r="A144" s="215" t="s">
        <v>213</v>
      </c>
      <c r="B144" s="202" t="str">
        <f>IF($D144="","",VLOOKUP($D144,'Girls Si Qual Draw Prep'!$A$7:$P$102,15))</f>
        <v/>
      </c>
      <c r="C144" s="202" t="str">
        <f>IF($D144="","",VLOOKUP($D144,'Girls Si Qual Draw Prep'!$A$7:$P$102,16))</f>
        <v/>
      </c>
      <c r="D144" s="203"/>
      <c r="E144" s="223" t="str">
        <f>UPPER(IF($D144="","",VLOOKUP($D144,'Girls Si Qual Draw Prep'!$A$7:$P$102,2)))</f>
        <v/>
      </c>
      <c r="F144" s="223" t="str">
        <f>IF($D144="","",VLOOKUP($D144,'Girls Si Qual Draw Prep'!$A$7:$P$102,3))</f>
        <v/>
      </c>
      <c r="G144" s="223"/>
      <c r="H144" s="223" t="str">
        <f>IF($D144="","",VLOOKUP($D144,'Girls Si Qual Draw Prep'!$A$7:$P$102,4))</f>
        <v/>
      </c>
      <c r="I144" s="611"/>
      <c r="J144" s="612"/>
      <c r="K144" s="613"/>
      <c r="L144" s="607" t="str">
        <f>UPPER(IF(OR(K144="a",K144="as"),J143,IF(OR(K144="b",K144="bs"),J145,)))</f>
        <v/>
      </c>
      <c r="M144" s="622"/>
      <c r="N144" s="609"/>
      <c r="O144" s="609"/>
      <c r="P144" s="609"/>
      <c r="Q144" s="609"/>
      <c r="R144" s="213"/>
    </row>
    <row r="145" spans="1:18" s="50" customFormat="1" ht="9.6" customHeight="1">
      <c r="A145" s="305" t="s">
        <v>214</v>
      </c>
      <c r="B145" s="202" t="str">
        <f>IF($D145="","",VLOOKUP($D145,'Girls Si Qual Draw Prep'!$A$7:$P$102,15))</f>
        <v/>
      </c>
      <c r="C145" s="202" t="str">
        <f>IF($D145="","",VLOOKUP($D145,'Girls Si Qual Draw Prep'!$A$7:$P$102,16))</f>
        <v/>
      </c>
      <c r="D145" s="203"/>
      <c r="E145" s="223" t="str">
        <f>UPPER(IF($D145="","",VLOOKUP($D145,'Girls Si Qual Draw Prep'!$A$7:$P$102,2)))</f>
        <v/>
      </c>
      <c r="F145" s="223" t="str">
        <f>IF($D145="","",VLOOKUP($D145,'Girls Si Qual Draw Prep'!$A$7:$P$102,3))</f>
        <v/>
      </c>
      <c r="G145" s="223"/>
      <c r="H145" s="223" t="str">
        <f>IF($D145="","",VLOOKUP($D145,'Girls Si Qual Draw Prep'!$A$7:$P$102,4))</f>
        <v/>
      </c>
      <c r="I145" s="606"/>
      <c r="J145" s="607" t="str">
        <f>UPPER(IF(OR(I146="a",I146="as"),E145,IF(OR(I146="b",I146="bs"),E146,)))</f>
        <v/>
      </c>
      <c r="K145" s="623"/>
      <c r="L145" s="612"/>
      <c r="M145" s="616"/>
      <c r="N145" s="609"/>
      <c r="O145" s="609"/>
      <c r="P145" s="609"/>
      <c r="Q145" s="609"/>
      <c r="R145" s="213"/>
    </row>
    <row r="146" spans="1:18" s="50" customFormat="1" ht="9.6" customHeight="1">
      <c r="A146" s="241" t="s">
        <v>215</v>
      </c>
      <c r="B146" s="202" t="str">
        <f>IF($D146="","",VLOOKUP($D146,'Girls Si Qual Draw Prep'!$A$7:$P$102,15))</f>
        <v/>
      </c>
      <c r="C146" s="202" t="str">
        <f>IF($D146="","",VLOOKUP($D146,'Girls Si Qual Draw Prep'!$A$7:$P$102,16))</f>
        <v/>
      </c>
      <c r="D146" s="203"/>
      <c r="E146" s="204" t="str">
        <f>UPPER(IF($D146="","",VLOOKUP($D146,'Girls Si Qual Draw Prep'!$A$7:$P$102,2)))</f>
        <v/>
      </c>
      <c r="F146" s="204" t="str">
        <f>IF($D146="","",VLOOKUP($D146,'Girls Si Qual Draw Prep'!$A$7:$P$102,3))</f>
        <v/>
      </c>
      <c r="G146" s="204"/>
      <c r="H146" s="204" t="str">
        <f>IF($D146="","",VLOOKUP($D146,'Girls Si Qual Draw Prep'!$A$7:$P$102,4))</f>
        <v/>
      </c>
      <c r="I146" s="611"/>
      <c r="J146" s="612"/>
      <c r="K146" s="609"/>
      <c r="L146" s="616"/>
      <c r="M146" s="624"/>
      <c r="N146" s="616"/>
      <c r="O146" s="616"/>
      <c r="P146" s="609"/>
      <c r="Q146" s="609"/>
      <c r="R146" s="213"/>
    </row>
    <row r="147" spans="1:18" s="50" customFormat="1" ht="3" customHeight="1">
      <c r="A147" s="321"/>
      <c r="B147" s="322"/>
      <c r="C147" s="322"/>
      <c r="D147" s="323"/>
      <c r="E147" s="324"/>
      <c r="F147" s="324"/>
      <c r="G147" s="325"/>
      <c r="H147" s="324"/>
      <c r="I147" s="326"/>
      <c r="J147" s="230"/>
      <c r="K147" s="230"/>
      <c r="L147" s="230"/>
      <c r="M147" s="311"/>
      <c r="N147" s="230"/>
      <c r="O147" s="230"/>
      <c r="P147" s="230"/>
      <c r="Q147" s="230"/>
      <c r="R147" s="213"/>
    </row>
    <row r="148" spans="1:18" s="19" customFormat="1" ht="10.5" customHeight="1">
      <c r="A148" s="254" t="s">
        <v>61</v>
      </c>
      <c r="B148" s="255"/>
      <c r="C148" s="256"/>
      <c r="D148" s="327" t="s">
        <v>62</v>
      </c>
      <c r="E148" s="333" t="s">
        <v>63</v>
      </c>
      <c r="F148" s="327" t="s">
        <v>62</v>
      </c>
      <c r="G148" s="259" t="s">
        <v>63</v>
      </c>
      <c r="H148" s="329"/>
      <c r="I148" s="327" t="s">
        <v>62</v>
      </c>
      <c r="J148" s="258" t="s">
        <v>64</v>
      </c>
      <c r="K148" s="261"/>
      <c r="L148" s="258" t="s">
        <v>65</v>
      </c>
      <c r="M148" s="262"/>
      <c r="N148" s="263" t="s">
        <v>66</v>
      </c>
      <c r="O148" s="263"/>
      <c r="P148" s="263"/>
      <c r="Q148" s="262"/>
    </row>
    <row r="149" spans="1:18" s="19" customFormat="1" ht="9" customHeight="1">
      <c r="A149" s="267" t="s">
        <v>67</v>
      </c>
      <c r="B149" s="266"/>
      <c r="C149" s="268">
        <f>'Girls Si Qual 96&amp;128&gt;8'!C73</f>
        <v>0</v>
      </c>
      <c r="D149" s="269">
        <f>'Girls Si Qual 96&amp;128&gt;8'!D73</f>
        <v>1</v>
      </c>
      <c r="E149" s="266">
        <f>'Girls Si Qual 96&amp;128&gt;8'!E73</f>
        <v>0</v>
      </c>
      <c r="F149" s="269">
        <f>'Girls Si Qual 96&amp;128&gt;8'!F73</f>
        <v>9</v>
      </c>
      <c r="G149" s="266">
        <f>'Girls Si Qual 96&amp;128&gt;8'!G73</f>
        <v>0</v>
      </c>
      <c r="H149" s="334">
        <f>'Girls Si Qual 96&amp;128&gt;8'!H73</f>
        <v>0</v>
      </c>
      <c r="I149" s="271" t="s">
        <v>68</v>
      </c>
      <c r="J149" s="266">
        <f>'Girls Si Qual 96&amp;128&gt;8'!J73</f>
        <v>0</v>
      </c>
      <c r="K149" s="272"/>
      <c r="L149" s="266">
        <f>'Girls Si Qual 96&amp;128&gt;8'!L73</f>
        <v>0</v>
      </c>
      <c r="M149" s="273"/>
      <c r="N149" s="275" t="s">
        <v>69</v>
      </c>
      <c r="O149" s="276"/>
      <c r="P149" s="276"/>
      <c r="Q149" s="277"/>
    </row>
    <row r="150" spans="1:18" s="19" customFormat="1" ht="9" customHeight="1">
      <c r="A150" s="267" t="s">
        <v>70</v>
      </c>
      <c r="B150" s="266"/>
      <c r="C150" s="268">
        <f>'Girls Si Qual 96&amp;128&gt;8'!C74</f>
        <v>0</v>
      </c>
      <c r="D150" s="269">
        <f>'Girls Si Qual 96&amp;128&gt;8'!D74</f>
        <v>2</v>
      </c>
      <c r="E150" s="266">
        <f>'Girls Si Qual 96&amp;128&gt;8'!E74</f>
        <v>0</v>
      </c>
      <c r="F150" s="269">
        <f>'Girls Si Qual 96&amp;128&gt;8'!F74</f>
        <v>10</v>
      </c>
      <c r="G150" s="266">
        <f>'Girls Si Qual 96&amp;128&gt;8'!G74</f>
        <v>0</v>
      </c>
      <c r="H150" s="334">
        <f>'Girls Si Qual 96&amp;128&gt;8'!H74</f>
        <v>0</v>
      </c>
      <c r="I150" s="271" t="s">
        <v>71</v>
      </c>
      <c r="J150" s="266">
        <f>'Girls Si Qual 96&amp;128&gt;8'!J74</f>
        <v>0</v>
      </c>
      <c r="K150" s="272"/>
      <c r="L150" s="266">
        <f>'Girls Si Qual 96&amp;128&gt;8'!L74</f>
        <v>0</v>
      </c>
      <c r="M150" s="273"/>
      <c r="N150" s="278">
        <f>'Girls Si Qual 96&amp;128&gt;8'!$N$74</f>
        <v>0</v>
      </c>
      <c r="O150" s="279"/>
      <c r="P150" s="280"/>
      <c r="Q150" s="281"/>
    </row>
    <row r="151" spans="1:18" s="19" customFormat="1" ht="9" customHeight="1">
      <c r="A151" s="282" t="s">
        <v>72</v>
      </c>
      <c r="B151" s="280"/>
      <c r="C151" s="283">
        <f>'Girls Si Qual 96&amp;128&gt;8'!C75</f>
        <v>0</v>
      </c>
      <c r="D151" s="269">
        <f>'Girls Si Qual 96&amp;128&gt;8'!D75</f>
        <v>3</v>
      </c>
      <c r="E151" s="266">
        <f>'Girls Si Qual 96&amp;128&gt;8'!E75</f>
        <v>0</v>
      </c>
      <c r="F151" s="269">
        <f>'Girls Si Qual 96&amp;128&gt;8'!F75</f>
        <v>11</v>
      </c>
      <c r="G151" s="266">
        <f>'Girls Si Qual 96&amp;128&gt;8'!G75</f>
        <v>0</v>
      </c>
      <c r="H151" s="334">
        <f>'Girls Si Qual 96&amp;128&gt;8'!H75</f>
        <v>0</v>
      </c>
      <c r="I151" s="271" t="s">
        <v>73</v>
      </c>
      <c r="J151" s="266">
        <f>'Girls Si Qual 96&amp;128&gt;8'!J75</f>
        <v>0</v>
      </c>
      <c r="K151" s="272"/>
      <c r="L151" s="266">
        <f>'Girls Si Qual 96&amp;128&gt;8'!L75</f>
        <v>0</v>
      </c>
      <c r="M151" s="273"/>
      <c r="N151" s="275" t="s">
        <v>74</v>
      </c>
      <c r="O151" s="276"/>
      <c r="P151" s="276"/>
      <c r="Q151" s="277"/>
    </row>
    <row r="152" spans="1:18" s="19" customFormat="1" ht="9" customHeight="1">
      <c r="A152" s="284"/>
      <c r="B152" s="188"/>
      <c r="C152" s="285">
        <f>'Girls Si Qual 96&amp;128&gt;8'!C76</f>
        <v>0</v>
      </c>
      <c r="D152" s="269">
        <f>'Girls Si Qual 96&amp;128&gt;8'!D76</f>
        <v>4</v>
      </c>
      <c r="E152" s="266">
        <f>'Girls Si Qual 96&amp;128&gt;8'!E76</f>
        <v>0</v>
      </c>
      <c r="F152" s="269">
        <f>'Girls Si Qual 96&amp;128&gt;8'!F76</f>
        <v>12</v>
      </c>
      <c r="G152" s="266">
        <f>'Girls Si Qual 96&amp;128&gt;8'!G76</f>
        <v>0</v>
      </c>
      <c r="H152" s="334">
        <f>'Girls Si Qual 96&amp;128&gt;8'!H76</f>
        <v>0</v>
      </c>
      <c r="I152" s="271" t="s">
        <v>75</v>
      </c>
      <c r="J152" s="266">
        <f>'Girls Si Qual 96&amp;128&gt;8'!J76</f>
        <v>0</v>
      </c>
      <c r="K152" s="272"/>
      <c r="L152" s="266">
        <f>'Girls Si Qual 96&amp;128&gt;8'!L76</f>
        <v>0</v>
      </c>
      <c r="M152" s="273"/>
      <c r="N152" s="266"/>
      <c r="O152" s="272"/>
      <c r="P152" s="266"/>
      <c r="Q152" s="273"/>
    </row>
    <row r="153" spans="1:18" s="19" customFormat="1" ht="9" customHeight="1">
      <c r="A153" s="286" t="s">
        <v>76</v>
      </c>
      <c r="B153" s="287"/>
      <c r="C153" s="288"/>
      <c r="D153" s="269">
        <f>'Girls Si Qual 96&amp;128&gt;8'!D77</f>
        <v>5</v>
      </c>
      <c r="E153" s="266">
        <f>'Girls Si Qual 96&amp;128&gt;8'!E77</f>
        <v>0</v>
      </c>
      <c r="F153" s="269">
        <f>'Girls Si Qual 96&amp;128&gt;8'!F77</f>
        <v>13</v>
      </c>
      <c r="G153" s="266">
        <f>'Girls Si Qual 96&amp;128&gt;8'!G77</f>
        <v>0</v>
      </c>
      <c r="H153" s="334">
        <f>'Girls Si Qual 96&amp;128&gt;8'!H77</f>
        <v>0</v>
      </c>
      <c r="I153" s="271" t="s">
        <v>77</v>
      </c>
      <c r="J153" s="266">
        <f>'Girls Si Qual 96&amp;128&gt;8'!J77</f>
        <v>0</v>
      </c>
      <c r="K153" s="272"/>
      <c r="L153" s="266">
        <f>'Girls Si Qual 96&amp;128&gt;8'!L77</f>
        <v>0</v>
      </c>
      <c r="M153" s="273"/>
      <c r="N153" s="280"/>
      <c r="O153" s="279"/>
      <c r="P153" s="280"/>
      <c r="Q153" s="281"/>
    </row>
    <row r="154" spans="1:18" s="19" customFormat="1" ht="9" customHeight="1">
      <c r="A154" s="267" t="s">
        <v>67</v>
      </c>
      <c r="B154" s="266"/>
      <c r="C154" s="268">
        <f>'Girls Si Qual 96&amp;128&gt;8'!C78</f>
        <v>0</v>
      </c>
      <c r="D154" s="269">
        <f>'Girls Si Qual 96&amp;128&gt;8'!D78</f>
        <v>6</v>
      </c>
      <c r="E154" s="266">
        <f>'Girls Si Qual 96&amp;128&gt;8'!E78</f>
        <v>0</v>
      </c>
      <c r="F154" s="269">
        <f>'Girls Si Qual 96&amp;128&gt;8'!F78</f>
        <v>14</v>
      </c>
      <c r="G154" s="266">
        <f>'Girls Si Qual 96&amp;128&gt;8'!G78</f>
        <v>0</v>
      </c>
      <c r="H154" s="334">
        <f>'Girls Si Qual 96&amp;128&gt;8'!H78</f>
        <v>0</v>
      </c>
      <c r="I154" s="271" t="s">
        <v>78</v>
      </c>
      <c r="J154" s="266">
        <f>'Girls Si Qual 96&amp;128&gt;8'!J78</f>
        <v>0</v>
      </c>
      <c r="K154" s="272"/>
      <c r="L154" s="266">
        <f>'Girls Si Qual 96&amp;128&gt;8'!L78</f>
        <v>0</v>
      </c>
      <c r="M154" s="273"/>
      <c r="N154" s="275" t="s">
        <v>24</v>
      </c>
      <c r="O154" s="276"/>
      <c r="P154" s="276"/>
      <c r="Q154" s="277"/>
    </row>
    <row r="155" spans="1:18" s="19" customFormat="1" ht="9" customHeight="1">
      <c r="A155" s="267" t="s">
        <v>79</v>
      </c>
      <c r="B155" s="266"/>
      <c r="C155" s="268">
        <f>'Girls Si Qual 96&amp;128&gt;8'!C79</f>
        <v>0</v>
      </c>
      <c r="D155" s="269">
        <f>'Girls Si Qual 96&amp;128&gt;8'!D79</f>
        <v>7</v>
      </c>
      <c r="E155" s="266">
        <f>'Girls Si Qual 96&amp;128&gt;8'!E79</f>
        <v>0</v>
      </c>
      <c r="F155" s="269">
        <f>'Girls Si Qual 96&amp;128&gt;8'!F79</f>
        <v>15</v>
      </c>
      <c r="G155" s="266">
        <f>'Girls Si Qual 96&amp;128&gt;8'!G79</f>
        <v>0</v>
      </c>
      <c r="H155" s="334">
        <f>'Girls Si Qual 96&amp;128&gt;8'!H79</f>
        <v>0</v>
      </c>
      <c r="I155" s="271" t="s">
        <v>80</v>
      </c>
      <c r="J155" s="266">
        <f>'Girls Si Qual 96&amp;128&gt;8'!J79</f>
        <v>0</v>
      </c>
      <c r="K155" s="272"/>
      <c r="L155" s="266">
        <f>'Girls Si Qual 96&amp;128&gt;8'!L79</f>
        <v>0</v>
      </c>
      <c r="M155" s="273"/>
      <c r="N155" s="266"/>
      <c r="O155" s="272"/>
      <c r="P155" s="266"/>
      <c r="Q155" s="273"/>
    </row>
    <row r="156" spans="1:18" s="19" customFormat="1" ht="9" customHeight="1">
      <c r="A156" s="282" t="s">
        <v>81</v>
      </c>
      <c r="B156" s="280"/>
      <c r="C156" s="283">
        <f>'Girls Si Qual 96&amp;128&gt;8'!C80</f>
        <v>0</v>
      </c>
      <c r="D156" s="291">
        <f>'Girls Si Qual 96&amp;128&gt;8'!D80</f>
        <v>8</v>
      </c>
      <c r="E156" s="280">
        <f>'Girls Si Qual 96&amp;128&gt;8'!E80</f>
        <v>0</v>
      </c>
      <c r="F156" s="291">
        <f>'Girls Si Qual 96&amp;128&gt;8'!F80</f>
        <v>16</v>
      </c>
      <c r="G156" s="280">
        <f>'Girls Si Qual 96&amp;128&gt;8'!G80</f>
        <v>0</v>
      </c>
      <c r="H156" s="336">
        <f>'Girls Si Qual 96&amp;128&gt;8'!H80</f>
        <v>0</v>
      </c>
      <c r="I156" s="295" t="s">
        <v>82</v>
      </c>
      <c r="J156" s="280">
        <f>'Girls Si Qual 96&amp;128&gt;8'!J80</f>
        <v>0</v>
      </c>
      <c r="K156" s="279"/>
      <c r="L156" s="280">
        <f>'Girls Si Qual 96&amp;128&gt;8'!L80</f>
        <v>0</v>
      </c>
      <c r="M156" s="281"/>
      <c r="N156" s="280">
        <f>'Girls Si Qual 96&amp;128&gt;8'!N80</f>
        <v>0</v>
      </c>
      <c r="O156" s="279"/>
      <c r="P156" s="280"/>
      <c r="Q156" s="281"/>
    </row>
  </sheetData>
  <mergeCells count="1">
    <mergeCell ref="A4:C4"/>
  </mergeCells>
  <phoneticPr fontId="78" type="noConversion"/>
  <conditionalFormatting sqref="G7:G70 G83:G146">
    <cfRule type="expression" dxfId="122" priority="1" stopIfTrue="1">
      <formula>AND($D7&lt;9,$C7&gt;0)</formula>
    </cfRule>
  </conditionalFormatting>
  <conditionalFormatting sqref="L84 L88 L92 L96 L100 L104 L108 L112 L116 L120 L124 L128 L132 L136 L140 L144 N86 N94 N102 N110 N118 N126 N134 N142 P90 P106 P122 P138 L8 L12 L16 L20 L24 L28 L32 L36 L40 L44 L48 L52 L56 L60 L64 L68 N10 N18 N26 N34 N42 N50 N58 N66 P14 P30 P46 P62">
    <cfRule type="expression" dxfId="121" priority="2" stopIfTrue="1">
      <formula>K8="as"</formula>
    </cfRule>
    <cfRule type="expression" dxfId="120" priority="3" stopIfTrue="1">
      <formula>K8="bs"</formula>
    </cfRule>
  </conditionalFormatting>
  <conditionalFormatting sqref="B7:B70 B83:B146">
    <cfRule type="cellIs" dxfId="119" priority="4" stopIfTrue="1" operator="equal">
      <formula>"QA"</formula>
    </cfRule>
    <cfRule type="cellIs" dxfId="118" priority="5" stopIfTrue="1" operator="equal">
      <formula>"DA"</formula>
    </cfRule>
  </conditionalFormatting>
  <conditionalFormatting sqref="D7:D70 D83:D146">
    <cfRule type="expression" dxfId="117" priority="6" stopIfTrue="1">
      <formula>$D7&lt;17</formula>
    </cfRule>
  </conditionalFormatting>
  <conditionalFormatting sqref="L134 L118 L102 L86 L126 L110 L94 L142 N90 N106 N122 N138 L58 L42 L26 L10 L50 L34 L18 L66 N14 N30 N46 N62">
    <cfRule type="expression" dxfId="116" priority="7" stopIfTrue="1">
      <formula>AND($N$1="CU",L10="Umpire")</formula>
    </cfRule>
    <cfRule type="expression" dxfId="115" priority="8" stopIfTrue="1">
      <formula>AND($N$1="CU",L10&lt;&gt;"Umpire",M10&lt;&gt;"")</formula>
    </cfRule>
    <cfRule type="expression" dxfId="114" priority="9" stopIfTrue="1">
      <formula>AND($N$1="CU",L10&lt;&gt;"Umpire")</formula>
    </cfRule>
  </conditionalFormatting>
  <conditionalFormatting sqref="J83 J85 J87 J89 J91 J93 J95 J97 J99 J101 J103 J105 J107 J109 J111 J113 J115 J117 J119 J121 J123 J125 J127 J129 J131 J133 J135 J137 J139 J141 J143 J145 J7 J9 J11 J13 J15 J17 J19 J21 J23 J25 J27 J29 J31 J33 J35 J37 J39 J41 J43 J45 J47 J49 J51 J53 J55 J57 J59 J61 J63 J65 J67 J69">
    <cfRule type="expression" dxfId="113" priority="10" stopIfTrue="1">
      <formula>I8="as"</formula>
    </cfRule>
    <cfRule type="expression" dxfId="112" priority="11" stopIfTrue="1">
      <formula>I8="bs"</formula>
    </cfRule>
  </conditionalFormatting>
  <conditionalFormatting sqref="I84 I86 I88 I90 I92 I94 I96 I98 I100 I102 I104 I106 I108 I110 I112 I114 I116 I118 I120 I122 I124 I126 I128 I130 I132 I134 I136 I138 I140 I142 I144 I146 K84 K88 K92 K96 K100 K104 K108 K112 K116 K120 K124 K128 K132 K136 K140 K144 M142 M134 M126 M118 M110 M102 M94 M86 O90 O106 O122 O138 I8 I10 I12 I14 I16 I18 I20 I22 I24 I26 I28 I30 I32 I34 I36 I38 I40 I42 I44 I46 I48 I50 I52 I54 I56 I58 I60 I62 I64 I66 I68 I70 K8 K12 K16 K20 K24 K28 K32 K36 K40 K44 K48 K52 K56 K60 K64 K68 M66 M58 M50 M42 M34 M26 M18 M10 O14 O30 O46 O62">
    <cfRule type="expression" dxfId="111" priority="12" stopIfTrue="1">
      <formula>$N$1="CU"</formula>
    </cfRule>
  </conditionalFormatting>
  <dataValidations count="1">
    <dataValidation type="list" allowBlank="1" showInputMessage="1" sqref="L86 L94 L102 L110 L118 L126 L134 L142 N90 N106 N122 N138 L10 L18 L26 L34 L42 L50 L58 L66 N14 N30 N46 N62">
      <formula1>$T$7:$T$16</formula1>
    </dataValidation>
  </dataValidations>
  <printOptions horizontalCentered="1"/>
  <pageMargins left="0.35" right="0.35" top="0.35" bottom="0.35" header="0" footer="0"/>
  <pageSetup paperSize="9" orientation="portrait" horizontalDpi="360" verticalDpi="200"/>
  <headerFooter alignWithMargins="0"/>
  <rowBreaks count="2" manualBreakCount="2">
    <brk id="80" max="16383" man="1"/>
    <brk id="160" max="65535" man="1"/>
  </rowBreaks>
  <drawing r:id="rId1"/>
  <legacyDrawing r:id="rId2"/>
</worksheet>
</file>

<file path=xl/worksheets/sheet32.xml><?xml version="1.0" encoding="utf-8"?>
<worksheet xmlns="http://schemas.openxmlformats.org/spreadsheetml/2006/main" xmlns:r="http://schemas.openxmlformats.org/officeDocument/2006/relationships">
  <sheetPr codeName="Sheet26"/>
  <dimension ref="A1:L167"/>
  <sheetViews>
    <sheetView showGridLines="0" showZeros="0" zoomScale="86" workbookViewId="0">
      <pane ySplit="7" topLeftCell="A8" activePane="bottomLeft" state="frozen"/>
      <selection activeCell="A4" sqref="A4:C4"/>
      <selection pane="bottomLeft" activeCell="B7" sqref="B7"/>
    </sheetView>
  </sheetViews>
  <sheetFormatPr defaultRowHeight="12.75"/>
  <cols>
    <col min="1" max="1" width="4" customWidth="1"/>
    <col min="2" max="2" width="25.140625" customWidth="1"/>
    <col min="3" max="3" width="20.5703125" customWidth="1"/>
    <col min="4" max="4" width="6.28515625" style="60" customWidth="1"/>
    <col min="5" max="5" width="12.7109375" style="94" customWidth="1"/>
    <col min="6" max="6" width="23.28515625" customWidth="1"/>
    <col min="7" max="7" width="8" style="60" hidden="1" customWidth="1"/>
    <col min="8" max="12" width="8.7109375" style="60" customWidth="1"/>
  </cols>
  <sheetData>
    <row r="1" spans="1:12" ht="26.25">
      <c r="A1" s="82">
        <f>'Week SetUp'!$A$6</f>
        <v>0</v>
      </c>
      <c r="B1" s="82"/>
      <c r="C1" s="82"/>
      <c r="D1" s="105"/>
      <c r="E1" s="146" t="s">
        <v>252</v>
      </c>
      <c r="F1" s="146"/>
      <c r="G1" s="84"/>
      <c r="H1" s="84"/>
      <c r="I1" s="84"/>
      <c r="J1" s="84"/>
      <c r="K1" s="84"/>
      <c r="L1" s="84"/>
    </row>
    <row r="2" spans="1:12" ht="13.5" thickBot="1">
      <c r="A2" s="85" t="str">
        <f>'Week SetUp'!$A$8</f>
        <v>ITF Junior Circuit</v>
      </c>
      <c r="B2" s="85"/>
      <c r="C2" s="72"/>
      <c r="D2" s="95"/>
      <c r="E2" s="363" t="str">
        <f>IF(OR($E$4=75000,$E$4=50000),"(or telephone sign-in/registration)","")</f>
        <v/>
      </c>
      <c r="F2" s="95"/>
      <c r="G2" s="95"/>
      <c r="H2" s="95"/>
      <c r="I2" s="83"/>
      <c r="J2" s="83"/>
      <c r="K2" s="110"/>
      <c r="L2" s="69"/>
    </row>
    <row r="3" spans="1:12" s="2" customFormat="1">
      <c r="A3" s="63" t="s">
        <v>12</v>
      </c>
      <c r="B3" s="63"/>
      <c r="C3" s="61" t="s">
        <v>6</v>
      </c>
      <c r="D3" s="61"/>
      <c r="E3" s="63" t="s">
        <v>7</v>
      </c>
      <c r="F3" s="63" t="s">
        <v>18</v>
      </c>
      <c r="G3" s="96"/>
      <c r="H3" s="64"/>
      <c r="I3" s="64" t="s">
        <v>8</v>
      </c>
      <c r="J3" s="111" t="s">
        <v>24</v>
      </c>
      <c r="K3" s="112"/>
      <c r="L3" s="364"/>
    </row>
    <row r="4" spans="1:12" s="2" customFormat="1" ht="13.5" thickBot="1">
      <c r="A4" s="711">
        <f>'Week SetUp'!$A$10</f>
        <v>0</v>
      </c>
      <c r="B4" s="711"/>
      <c r="C4" s="184">
        <f>'Week SetUp'!$C$10</f>
        <v>0</v>
      </c>
      <c r="D4" s="89"/>
      <c r="E4" s="186">
        <f>'Week SetUp'!$D$10</f>
        <v>0</v>
      </c>
      <c r="F4" s="97">
        <f>'Week SetUp'!$A$12</f>
        <v>0</v>
      </c>
      <c r="G4" s="161"/>
      <c r="H4" s="76"/>
      <c r="I4" s="76">
        <f>'Week SetUp'!$E$10</f>
        <v>0</v>
      </c>
      <c r="J4" s="353"/>
      <c r="K4" s="116"/>
      <c r="L4" s="365"/>
    </row>
    <row r="5" spans="1:12" s="2" customFormat="1">
      <c r="A5" s="118"/>
      <c r="B5" s="63"/>
      <c r="C5" s="61" t="s">
        <v>25</v>
      </c>
      <c r="D5" s="61" t="s">
        <v>16</v>
      </c>
      <c r="E5" s="61"/>
      <c r="F5" s="63" t="s">
        <v>26</v>
      </c>
      <c r="G5" s="61"/>
      <c r="H5" s="61" t="s">
        <v>27</v>
      </c>
      <c r="I5" s="366"/>
      <c r="J5" s="367"/>
      <c r="K5" s="121"/>
      <c r="L5" s="368"/>
    </row>
    <row r="6" spans="1:12" s="125" customFormat="1" ht="16.5" thickBot="1">
      <c r="A6" s="126" t="s">
        <v>28</v>
      </c>
      <c r="B6" s="127"/>
      <c r="C6" s="128"/>
      <c r="D6" s="129"/>
      <c r="E6" s="129"/>
      <c r="F6" s="128"/>
      <c r="G6" s="129"/>
      <c r="H6" s="129"/>
      <c r="I6" s="133"/>
      <c r="J6" s="130"/>
      <c r="K6" s="130"/>
      <c r="L6" s="133"/>
    </row>
    <row r="7" spans="1:12" ht="28.5" customHeight="1" thickBot="1">
      <c r="A7" s="134" t="s">
        <v>20</v>
      </c>
      <c r="B7" s="135" t="s">
        <v>374</v>
      </c>
      <c r="C7" s="135" t="s">
        <v>375</v>
      </c>
      <c r="D7" s="135" t="s">
        <v>21</v>
      </c>
      <c r="E7" s="135" t="s">
        <v>376</v>
      </c>
      <c r="F7" s="136" t="s">
        <v>377</v>
      </c>
      <c r="G7" s="139"/>
      <c r="H7" s="135" t="s">
        <v>42</v>
      </c>
      <c r="I7" s="136" t="s">
        <v>361</v>
      </c>
      <c r="J7" s="135" t="s">
        <v>254</v>
      </c>
      <c r="K7" s="135" t="s">
        <v>48</v>
      </c>
      <c r="L7" s="369" t="s">
        <v>255</v>
      </c>
    </row>
    <row r="8" spans="1:12" s="12" customFormat="1" ht="18.95" customHeight="1">
      <c r="A8" s="370">
        <v>1</v>
      </c>
      <c r="B8" s="371"/>
      <c r="C8" s="371"/>
      <c r="D8" s="372"/>
      <c r="E8" s="373"/>
      <c r="F8" s="374"/>
      <c r="G8" s="66"/>
      <c r="H8" s="372"/>
      <c r="I8" s="372"/>
      <c r="J8" s="375"/>
      <c r="K8" s="376"/>
      <c r="L8" s="377"/>
    </row>
    <row r="9" spans="1:12" s="12" customFormat="1" ht="18.95" customHeight="1">
      <c r="A9" s="142"/>
      <c r="B9" s="100"/>
      <c r="C9" s="100"/>
      <c r="D9" s="101"/>
      <c r="E9" s="143"/>
      <c r="F9" s="144"/>
      <c r="G9" s="378"/>
      <c r="H9" s="101"/>
      <c r="I9" s="101"/>
      <c r="J9" s="379"/>
      <c r="K9" s="378"/>
      <c r="L9" s="170"/>
    </row>
    <row r="10" spans="1:12" s="12" customFormat="1" ht="18.95" customHeight="1">
      <c r="A10" s="370">
        <v>2</v>
      </c>
      <c r="B10" s="371"/>
      <c r="C10" s="371"/>
      <c r="D10" s="372"/>
      <c r="E10" s="373"/>
      <c r="F10" s="374"/>
      <c r="G10" s="66"/>
      <c r="H10" s="372"/>
      <c r="I10" s="372"/>
      <c r="J10" s="375"/>
      <c r="K10" s="376"/>
      <c r="L10" s="377"/>
    </row>
    <row r="11" spans="1:12" s="12" customFormat="1" ht="18.95" customHeight="1">
      <c r="A11" s="142"/>
      <c r="B11" s="100"/>
      <c r="C11" s="100"/>
      <c r="D11" s="101"/>
      <c r="E11" s="143"/>
      <c r="F11" s="144"/>
      <c r="G11" s="378"/>
      <c r="H11" s="101"/>
      <c r="I11" s="101"/>
      <c r="J11" s="379"/>
      <c r="K11" s="378"/>
      <c r="L11" s="170"/>
    </row>
    <row r="12" spans="1:12" s="12" customFormat="1" ht="18.95" customHeight="1">
      <c r="A12" s="370">
        <v>3</v>
      </c>
      <c r="B12" s="371"/>
      <c r="C12" s="371"/>
      <c r="D12" s="372"/>
      <c r="E12" s="373"/>
      <c r="F12" s="374"/>
      <c r="G12" s="66"/>
      <c r="H12" s="372"/>
      <c r="I12" s="372"/>
      <c r="J12" s="375"/>
      <c r="K12" s="376"/>
      <c r="L12" s="377"/>
    </row>
    <row r="13" spans="1:12" s="12" customFormat="1" ht="18.95" customHeight="1">
      <c r="A13" s="142"/>
      <c r="B13" s="100"/>
      <c r="C13" s="100"/>
      <c r="D13" s="101"/>
      <c r="E13" s="143"/>
      <c r="F13" s="144"/>
      <c r="G13" s="378"/>
      <c r="H13" s="101"/>
      <c r="I13" s="101"/>
      <c r="J13" s="379"/>
      <c r="K13" s="378"/>
      <c r="L13" s="170"/>
    </row>
    <row r="14" spans="1:12" s="12" customFormat="1" ht="18.95" customHeight="1">
      <c r="A14" s="370">
        <v>4</v>
      </c>
      <c r="B14" s="371"/>
      <c r="C14" s="371"/>
      <c r="D14" s="372"/>
      <c r="E14" s="373"/>
      <c r="F14" s="374"/>
      <c r="G14" s="66"/>
      <c r="H14" s="372"/>
      <c r="I14" s="372"/>
      <c r="J14" s="375"/>
      <c r="K14" s="376"/>
      <c r="L14" s="377"/>
    </row>
    <row r="15" spans="1:12" s="12" customFormat="1" ht="18.95" customHeight="1">
      <c r="A15" s="142"/>
      <c r="B15" s="100"/>
      <c r="C15" s="100"/>
      <c r="D15" s="101"/>
      <c r="E15" s="143"/>
      <c r="F15" s="144"/>
      <c r="G15" s="378"/>
      <c r="H15" s="101"/>
      <c r="I15" s="101"/>
      <c r="J15" s="379"/>
      <c r="K15" s="378"/>
      <c r="L15" s="170"/>
    </row>
    <row r="16" spans="1:12" s="12" customFormat="1" ht="18.95" customHeight="1">
      <c r="A16" s="370">
        <v>5</v>
      </c>
      <c r="B16" s="371"/>
      <c r="C16" s="371"/>
      <c r="D16" s="372"/>
      <c r="E16" s="373"/>
      <c r="F16" s="374"/>
      <c r="G16" s="66"/>
      <c r="H16" s="372"/>
      <c r="I16" s="372"/>
      <c r="J16" s="375"/>
      <c r="K16" s="376"/>
      <c r="L16" s="377"/>
    </row>
    <row r="17" spans="1:12" s="12" customFormat="1" ht="18.95" customHeight="1">
      <c r="A17" s="142"/>
      <c r="B17" s="100"/>
      <c r="C17" s="100"/>
      <c r="D17" s="101"/>
      <c r="E17" s="143"/>
      <c r="F17" s="144"/>
      <c r="G17" s="378"/>
      <c r="H17" s="101"/>
      <c r="I17" s="101"/>
      <c r="J17" s="379"/>
      <c r="K17" s="378"/>
      <c r="L17" s="170"/>
    </row>
    <row r="18" spans="1:12" s="12" customFormat="1" ht="18.95" customHeight="1">
      <c r="A18" s="370">
        <v>6</v>
      </c>
      <c r="B18" s="371"/>
      <c r="C18" s="371"/>
      <c r="D18" s="372"/>
      <c r="E18" s="373"/>
      <c r="F18" s="374"/>
      <c r="G18" s="66"/>
      <c r="H18" s="372"/>
      <c r="I18" s="372"/>
      <c r="J18" s="375"/>
      <c r="K18" s="376"/>
      <c r="L18" s="377"/>
    </row>
    <row r="19" spans="1:12" s="12" customFormat="1" ht="18.95" customHeight="1">
      <c r="A19" s="142"/>
      <c r="B19" s="100"/>
      <c r="C19" s="100"/>
      <c r="D19" s="101"/>
      <c r="E19" s="143"/>
      <c r="F19" s="144"/>
      <c r="G19" s="378"/>
      <c r="H19" s="101"/>
      <c r="I19" s="101"/>
      <c r="J19" s="379"/>
      <c r="K19" s="378"/>
      <c r="L19" s="170"/>
    </row>
    <row r="20" spans="1:12" s="12" customFormat="1" ht="18.95" customHeight="1">
      <c r="A20" s="370">
        <v>7</v>
      </c>
      <c r="B20" s="371"/>
      <c r="C20" s="371"/>
      <c r="D20" s="372"/>
      <c r="E20" s="373"/>
      <c r="F20" s="374"/>
      <c r="G20" s="66"/>
      <c r="H20" s="372"/>
      <c r="I20" s="372"/>
      <c r="J20" s="375"/>
      <c r="K20" s="376"/>
      <c r="L20" s="377"/>
    </row>
    <row r="21" spans="1:12" s="12" customFormat="1" ht="18.95" customHeight="1">
      <c r="A21" s="142"/>
      <c r="B21" s="100"/>
      <c r="C21" s="100"/>
      <c r="D21" s="101"/>
      <c r="E21" s="143"/>
      <c r="F21" s="144"/>
      <c r="G21" s="378"/>
      <c r="H21" s="101"/>
      <c r="I21" s="101"/>
      <c r="J21" s="379"/>
      <c r="K21" s="378"/>
      <c r="L21" s="170"/>
    </row>
    <row r="22" spans="1:12" s="12" customFormat="1" ht="18.95" customHeight="1">
      <c r="A22" s="370">
        <v>8</v>
      </c>
      <c r="B22" s="371"/>
      <c r="C22" s="371"/>
      <c r="D22" s="372"/>
      <c r="E22" s="373"/>
      <c r="F22" s="374"/>
      <c r="G22" s="66"/>
      <c r="H22" s="372"/>
      <c r="I22" s="372"/>
      <c r="J22" s="375"/>
      <c r="K22" s="376"/>
      <c r="L22" s="377"/>
    </row>
    <row r="23" spans="1:12" s="12" customFormat="1" ht="18.95" customHeight="1">
      <c r="A23" s="142"/>
      <c r="B23" s="100"/>
      <c r="C23" s="100"/>
      <c r="D23" s="101"/>
      <c r="E23" s="143"/>
      <c r="F23" s="144"/>
      <c r="G23" s="378"/>
      <c r="H23" s="101"/>
      <c r="I23" s="101"/>
      <c r="J23" s="379"/>
      <c r="K23" s="378"/>
      <c r="L23" s="170"/>
    </row>
    <row r="24" spans="1:12" s="12" customFormat="1" ht="18.95" customHeight="1">
      <c r="A24" s="370">
        <v>9</v>
      </c>
      <c r="B24" s="371"/>
      <c r="C24" s="371"/>
      <c r="D24" s="372"/>
      <c r="E24" s="373"/>
      <c r="F24" s="374"/>
      <c r="G24" s="66"/>
      <c r="H24" s="372"/>
      <c r="I24" s="372"/>
      <c r="J24" s="375"/>
      <c r="K24" s="376"/>
      <c r="L24" s="377"/>
    </row>
    <row r="25" spans="1:12" s="12" customFormat="1" ht="18.95" customHeight="1">
      <c r="A25" s="142"/>
      <c r="B25" s="100"/>
      <c r="C25" s="100"/>
      <c r="D25" s="101"/>
      <c r="E25" s="143"/>
      <c r="F25" s="144"/>
      <c r="G25" s="378"/>
      <c r="H25" s="101"/>
      <c r="I25" s="101"/>
      <c r="J25" s="379"/>
      <c r="K25" s="378"/>
      <c r="L25" s="170"/>
    </row>
    <row r="26" spans="1:12" s="12" customFormat="1" ht="18.95" customHeight="1">
      <c r="A26" s="370">
        <v>10</v>
      </c>
      <c r="B26" s="371"/>
      <c r="C26" s="371"/>
      <c r="D26" s="372"/>
      <c r="E26" s="373"/>
      <c r="F26" s="374"/>
      <c r="G26" s="66"/>
      <c r="H26" s="372"/>
      <c r="I26" s="372"/>
      <c r="J26" s="375"/>
      <c r="K26" s="376"/>
      <c r="L26" s="377"/>
    </row>
    <row r="27" spans="1:12" s="12" customFormat="1" ht="18.95" customHeight="1">
      <c r="A27" s="142"/>
      <c r="B27" s="100"/>
      <c r="C27" s="100"/>
      <c r="D27" s="101"/>
      <c r="E27" s="143"/>
      <c r="F27" s="144"/>
      <c r="G27" s="378"/>
      <c r="H27" s="101"/>
      <c r="I27" s="101"/>
      <c r="J27" s="379"/>
      <c r="K27" s="378"/>
      <c r="L27" s="170"/>
    </row>
    <row r="28" spans="1:12" s="12" customFormat="1" ht="18.95" customHeight="1">
      <c r="A28" s="370">
        <v>11</v>
      </c>
      <c r="B28" s="371"/>
      <c r="C28" s="371"/>
      <c r="D28" s="372"/>
      <c r="E28" s="373"/>
      <c r="F28" s="374"/>
      <c r="G28" s="66"/>
      <c r="H28" s="372"/>
      <c r="I28" s="372"/>
      <c r="J28" s="375"/>
      <c r="K28" s="376"/>
      <c r="L28" s="377"/>
    </row>
    <row r="29" spans="1:12" s="12" customFormat="1" ht="18.95" customHeight="1">
      <c r="A29" s="142"/>
      <c r="B29" s="100"/>
      <c r="C29" s="100"/>
      <c r="D29" s="101"/>
      <c r="E29" s="143"/>
      <c r="F29" s="144"/>
      <c r="G29" s="378"/>
      <c r="H29" s="101"/>
      <c r="I29" s="101"/>
      <c r="J29" s="379"/>
      <c r="K29" s="378"/>
      <c r="L29" s="170"/>
    </row>
    <row r="30" spans="1:12" s="12" customFormat="1" ht="18.95" customHeight="1">
      <c r="A30" s="370">
        <v>12</v>
      </c>
      <c r="B30" s="371"/>
      <c r="C30" s="371"/>
      <c r="D30" s="372"/>
      <c r="E30" s="373"/>
      <c r="F30" s="374"/>
      <c r="G30" s="66"/>
      <c r="H30" s="372"/>
      <c r="I30" s="372"/>
      <c r="J30" s="375"/>
      <c r="K30" s="376"/>
      <c r="L30" s="377"/>
    </row>
    <row r="31" spans="1:12" s="12" customFormat="1" ht="18.95" customHeight="1">
      <c r="A31" s="142"/>
      <c r="B31" s="100"/>
      <c r="C31" s="100"/>
      <c r="D31" s="101"/>
      <c r="E31" s="143"/>
      <c r="F31" s="144"/>
      <c r="G31" s="378"/>
      <c r="H31" s="101"/>
      <c r="I31" s="101"/>
      <c r="J31" s="379"/>
      <c r="K31" s="378"/>
      <c r="L31" s="170"/>
    </row>
    <row r="32" spans="1:12" s="12" customFormat="1" ht="18.95" customHeight="1">
      <c r="A32" s="370">
        <v>13</v>
      </c>
      <c r="B32" s="371"/>
      <c r="C32" s="371"/>
      <c r="D32" s="372"/>
      <c r="E32" s="373"/>
      <c r="F32" s="374"/>
      <c r="G32" s="66"/>
      <c r="H32" s="372"/>
      <c r="I32" s="372"/>
      <c r="J32" s="375"/>
      <c r="K32" s="376"/>
      <c r="L32" s="377"/>
    </row>
    <row r="33" spans="1:12" s="12" customFormat="1" ht="18.95" customHeight="1">
      <c r="A33" s="142"/>
      <c r="B33" s="100"/>
      <c r="C33" s="100"/>
      <c r="D33" s="101"/>
      <c r="E33" s="143"/>
      <c r="F33" s="144"/>
      <c r="G33" s="378"/>
      <c r="H33" s="101"/>
      <c r="I33" s="101"/>
      <c r="J33" s="379"/>
      <c r="K33" s="378"/>
      <c r="L33" s="170"/>
    </row>
    <row r="34" spans="1:12" s="12" customFormat="1" ht="18.95" customHeight="1">
      <c r="A34" s="370">
        <v>14</v>
      </c>
      <c r="B34" s="371"/>
      <c r="C34" s="371"/>
      <c r="D34" s="372"/>
      <c r="E34" s="373"/>
      <c r="F34" s="374"/>
      <c r="G34" s="66"/>
      <c r="H34" s="372"/>
      <c r="I34" s="372"/>
      <c r="J34" s="375"/>
      <c r="K34" s="376"/>
      <c r="L34" s="377"/>
    </row>
    <row r="35" spans="1:12" s="12" customFormat="1" ht="18.95" customHeight="1">
      <c r="A35" s="142"/>
      <c r="B35" s="100"/>
      <c r="C35" s="100"/>
      <c r="D35" s="101"/>
      <c r="E35" s="143"/>
      <c r="F35" s="144"/>
      <c r="G35" s="378"/>
      <c r="H35" s="101"/>
      <c r="I35" s="101"/>
      <c r="J35" s="379"/>
      <c r="K35" s="378"/>
      <c r="L35" s="170"/>
    </row>
    <row r="36" spans="1:12" s="12" customFormat="1" ht="18.95" customHeight="1">
      <c r="A36" s="370">
        <v>15</v>
      </c>
      <c r="B36" s="371"/>
      <c r="C36" s="371"/>
      <c r="D36" s="372"/>
      <c r="E36" s="373"/>
      <c r="F36" s="374"/>
      <c r="G36" s="66"/>
      <c r="H36" s="372"/>
      <c r="I36" s="372"/>
      <c r="J36" s="375"/>
      <c r="K36" s="376"/>
      <c r="L36" s="377"/>
    </row>
    <row r="37" spans="1:12" s="12" customFormat="1" ht="18.95" customHeight="1">
      <c r="A37" s="142"/>
      <c r="B37" s="100"/>
      <c r="C37" s="100"/>
      <c r="D37" s="101"/>
      <c r="E37" s="143"/>
      <c r="F37" s="144"/>
      <c r="G37" s="378"/>
      <c r="H37" s="101"/>
      <c r="I37" s="101"/>
      <c r="J37" s="379"/>
      <c r="K37" s="378"/>
      <c r="L37" s="170"/>
    </row>
    <row r="38" spans="1:12" s="12" customFormat="1" ht="18.95" customHeight="1">
      <c r="A38" s="370">
        <v>16</v>
      </c>
      <c r="B38" s="371"/>
      <c r="C38" s="371"/>
      <c r="D38" s="372"/>
      <c r="E38" s="373"/>
      <c r="F38" s="374"/>
      <c r="G38" s="66"/>
      <c r="H38" s="372"/>
      <c r="I38" s="372"/>
      <c r="J38" s="375"/>
      <c r="K38" s="376"/>
      <c r="L38" s="377"/>
    </row>
    <row r="39" spans="1:12" s="12" customFormat="1" ht="18.95" customHeight="1">
      <c r="A39" s="142"/>
      <c r="B39" s="100"/>
      <c r="C39" s="100"/>
      <c r="D39" s="101"/>
      <c r="E39" s="143"/>
      <c r="F39" s="144"/>
      <c r="G39" s="378"/>
      <c r="H39" s="101"/>
      <c r="I39" s="101"/>
      <c r="J39" s="379"/>
      <c r="K39" s="378"/>
      <c r="L39" s="170"/>
    </row>
    <row r="40" spans="1:12" s="12" customFormat="1" ht="18.95" customHeight="1">
      <c r="A40" s="370">
        <v>17</v>
      </c>
      <c r="B40" s="371"/>
      <c r="C40" s="371"/>
      <c r="D40" s="372"/>
      <c r="E40" s="373"/>
      <c r="F40" s="374"/>
      <c r="G40" s="66"/>
      <c r="H40" s="372"/>
      <c r="I40" s="372"/>
      <c r="J40" s="375"/>
      <c r="K40" s="376"/>
      <c r="L40" s="377"/>
    </row>
    <row r="41" spans="1:12" s="12" customFormat="1" ht="18.95" customHeight="1">
      <c r="A41" s="142"/>
      <c r="B41" s="100"/>
      <c r="C41" s="100"/>
      <c r="D41" s="101"/>
      <c r="E41" s="143"/>
      <c r="F41" s="144"/>
      <c r="G41" s="378"/>
      <c r="H41" s="101"/>
      <c r="I41" s="101"/>
      <c r="J41" s="379"/>
      <c r="K41" s="378"/>
      <c r="L41" s="170"/>
    </row>
    <row r="42" spans="1:12" s="12" customFormat="1" ht="18.95" customHeight="1">
      <c r="A42" s="370">
        <v>18</v>
      </c>
      <c r="B42" s="371"/>
      <c r="C42" s="371"/>
      <c r="D42" s="372"/>
      <c r="E42" s="373"/>
      <c r="F42" s="374"/>
      <c r="G42" s="66"/>
      <c r="H42" s="372"/>
      <c r="I42" s="372"/>
      <c r="J42" s="375"/>
      <c r="K42" s="376"/>
      <c r="L42" s="377"/>
    </row>
    <row r="43" spans="1:12" s="12" customFormat="1" ht="18.95" customHeight="1">
      <c r="A43" s="142"/>
      <c r="B43" s="100"/>
      <c r="C43" s="100"/>
      <c r="D43" s="101"/>
      <c r="E43" s="143"/>
      <c r="F43" s="144"/>
      <c r="G43" s="378"/>
      <c r="H43" s="101"/>
      <c r="I43" s="101"/>
      <c r="J43" s="379"/>
      <c r="K43" s="378"/>
      <c r="L43" s="170"/>
    </row>
    <row r="44" spans="1:12" s="12" customFormat="1" ht="18.95" customHeight="1">
      <c r="A44" s="370">
        <v>19</v>
      </c>
      <c r="B44" s="371"/>
      <c r="C44" s="371"/>
      <c r="D44" s="372"/>
      <c r="E44" s="373"/>
      <c r="F44" s="374"/>
      <c r="G44" s="66"/>
      <c r="H44" s="372"/>
      <c r="I44" s="372"/>
      <c r="J44" s="375"/>
      <c r="K44" s="376"/>
      <c r="L44" s="377"/>
    </row>
    <row r="45" spans="1:12" s="12" customFormat="1" ht="18.95" customHeight="1">
      <c r="A45" s="142"/>
      <c r="B45" s="100"/>
      <c r="C45" s="100"/>
      <c r="D45" s="101"/>
      <c r="E45" s="143"/>
      <c r="F45" s="144"/>
      <c r="G45" s="378"/>
      <c r="H45" s="101"/>
      <c r="I45" s="101"/>
      <c r="J45" s="379"/>
      <c r="K45" s="378"/>
      <c r="L45" s="170"/>
    </row>
    <row r="46" spans="1:12" s="12" customFormat="1" ht="18.95" customHeight="1">
      <c r="A46" s="370">
        <v>20</v>
      </c>
      <c r="B46" s="371"/>
      <c r="C46" s="371"/>
      <c r="D46" s="372"/>
      <c r="E46" s="373"/>
      <c r="F46" s="374"/>
      <c r="G46" s="66"/>
      <c r="H46" s="372"/>
      <c r="I46" s="372"/>
      <c r="J46" s="375"/>
      <c r="K46" s="376"/>
      <c r="L46" s="377"/>
    </row>
    <row r="47" spans="1:12" s="12" customFormat="1" ht="18.95" customHeight="1">
      <c r="A47" s="142"/>
      <c r="B47" s="100"/>
      <c r="C47" s="100"/>
      <c r="D47" s="101"/>
      <c r="E47" s="143"/>
      <c r="F47" s="144"/>
      <c r="G47" s="378"/>
      <c r="H47" s="101"/>
      <c r="I47" s="101"/>
      <c r="J47" s="379"/>
      <c r="K47" s="378"/>
      <c r="L47" s="170"/>
    </row>
    <row r="48" spans="1:12" s="12" customFormat="1" ht="18.95" customHeight="1">
      <c r="A48" s="370">
        <v>21</v>
      </c>
      <c r="B48" s="371"/>
      <c r="C48" s="371"/>
      <c r="D48" s="372"/>
      <c r="E48" s="373"/>
      <c r="F48" s="374"/>
      <c r="G48" s="66"/>
      <c r="H48" s="372"/>
      <c r="I48" s="372"/>
      <c r="J48" s="375"/>
      <c r="K48" s="376"/>
      <c r="L48" s="377"/>
    </row>
    <row r="49" spans="1:12" s="12" customFormat="1" ht="18.95" customHeight="1">
      <c r="A49" s="142"/>
      <c r="B49" s="100"/>
      <c r="C49" s="100"/>
      <c r="D49" s="101"/>
      <c r="E49" s="143"/>
      <c r="F49" s="144"/>
      <c r="G49" s="378"/>
      <c r="H49" s="101"/>
      <c r="I49" s="101"/>
      <c r="J49" s="379"/>
      <c r="K49" s="378"/>
      <c r="L49" s="170"/>
    </row>
    <row r="50" spans="1:12" s="12" customFormat="1" ht="18.95" customHeight="1">
      <c r="A50" s="370">
        <v>22</v>
      </c>
      <c r="B50" s="371"/>
      <c r="C50" s="371"/>
      <c r="D50" s="372"/>
      <c r="E50" s="373"/>
      <c r="F50" s="374"/>
      <c r="G50" s="66"/>
      <c r="H50" s="372"/>
      <c r="I50" s="372"/>
      <c r="J50" s="375"/>
      <c r="K50" s="376"/>
      <c r="L50" s="377"/>
    </row>
    <row r="51" spans="1:12" s="12" customFormat="1" ht="18.95" customHeight="1">
      <c r="A51" s="142"/>
      <c r="B51" s="100"/>
      <c r="C51" s="100"/>
      <c r="D51" s="101"/>
      <c r="E51" s="143"/>
      <c r="F51" s="144"/>
      <c r="G51" s="378"/>
      <c r="H51" s="101"/>
      <c r="I51" s="101"/>
      <c r="J51" s="379"/>
      <c r="K51" s="378"/>
      <c r="L51" s="170"/>
    </row>
    <row r="52" spans="1:12" s="12" customFormat="1" ht="18.95" customHeight="1">
      <c r="A52" s="370">
        <v>23</v>
      </c>
      <c r="B52" s="371"/>
      <c r="C52" s="371"/>
      <c r="D52" s="372"/>
      <c r="E52" s="373"/>
      <c r="F52" s="374"/>
      <c r="G52" s="66"/>
      <c r="H52" s="372"/>
      <c r="I52" s="372"/>
      <c r="J52" s="375"/>
      <c r="K52" s="376"/>
      <c r="L52" s="377"/>
    </row>
    <row r="53" spans="1:12" s="12" customFormat="1" ht="18.95" customHeight="1">
      <c r="A53" s="142"/>
      <c r="B53" s="100"/>
      <c r="C53" s="100"/>
      <c r="D53" s="101"/>
      <c r="E53" s="143"/>
      <c r="F53" s="144"/>
      <c r="G53" s="378"/>
      <c r="H53" s="101"/>
      <c r="I53" s="101"/>
      <c r="J53" s="379"/>
      <c r="K53" s="378"/>
      <c r="L53" s="170"/>
    </row>
    <row r="54" spans="1:12" s="12" customFormat="1" ht="18.95" customHeight="1">
      <c r="A54" s="370">
        <v>24</v>
      </c>
      <c r="B54" s="371"/>
      <c r="C54" s="371"/>
      <c r="D54" s="372"/>
      <c r="E54" s="373"/>
      <c r="F54" s="374"/>
      <c r="G54" s="66"/>
      <c r="H54" s="372"/>
      <c r="I54" s="372"/>
      <c r="J54" s="375"/>
      <c r="K54" s="376"/>
      <c r="L54" s="377"/>
    </row>
    <row r="55" spans="1:12" s="12" customFormat="1" ht="18.95" customHeight="1">
      <c r="A55" s="142"/>
      <c r="B55" s="100"/>
      <c r="C55" s="100"/>
      <c r="D55" s="101"/>
      <c r="E55" s="143"/>
      <c r="F55" s="144"/>
      <c r="G55" s="378"/>
      <c r="H55" s="101"/>
      <c r="I55" s="101"/>
      <c r="J55" s="379"/>
      <c r="K55" s="378"/>
      <c r="L55" s="170"/>
    </row>
    <row r="56" spans="1:12" s="12" customFormat="1" ht="18.95" customHeight="1">
      <c r="A56" s="370">
        <v>25</v>
      </c>
      <c r="B56" s="371"/>
      <c r="C56" s="371"/>
      <c r="D56" s="372"/>
      <c r="E56" s="373"/>
      <c r="F56" s="374"/>
      <c r="G56" s="66"/>
      <c r="H56" s="372"/>
      <c r="I56" s="372"/>
      <c r="J56" s="375"/>
      <c r="K56" s="376"/>
      <c r="L56" s="377"/>
    </row>
    <row r="57" spans="1:12" s="12" customFormat="1" ht="18.95" customHeight="1">
      <c r="A57" s="142"/>
      <c r="B57" s="100"/>
      <c r="C57" s="100"/>
      <c r="D57" s="101"/>
      <c r="E57" s="143"/>
      <c r="F57" s="144"/>
      <c r="G57" s="378"/>
      <c r="H57" s="101"/>
      <c r="I57" s="101"/>
      <c r="J57" s="379"/>
      <c r="K57" s="378"/>
      <c r="L57" s="170"/>
    </row>
    <row r="58" spans="1:12" s="12" customFormat="1" ht="18.95" customHeight="1">
      <c r="A58" s="370">
        <v>26</v>
      </c>
      <c r="B58" s="371"/>
      <c r="C58" s="371"/>
      <c r="D58" s="372"/>
      <c r="E58" s="373"/>
      <c r="F58" s="374"/>
      <c r="G58" s="66"/>
      <c r="H58" s="372"/>
      <c r="I58" s="372"/>
      <c r="J58" s="375"/>
      <c r="K58" s="376"/>
      <c r="L58" s="377"/>
    </row>
    <row r="59" spans="1:12" s="12" customFormat="1" ht="18.95" customHeight="1">
      <c r="A59" s="142"/>
      <c r="B59" s="100"/>
      <c r="C59" s="100"/>
      <c r="D59" s="101"/>
      <c r="E59" s="143"/>
      <c r="F59" s="144"/>
      <c r="G59" s="378"/>
      <c r="H59" s="101"/>
      <c r="I59" s="101"/>
      <c r="J59" s="379"/>
      <c r="K59" s="378"/>
      <c r="L59" s="170"/>
    </row>
    <row r="60" spans="1:12" s="12" customFormat="1" ht="18.95" customHeight="1">
      <c r="A60" s="370">
        <v>27</v>
      </c>
      <c r="B60" s="371"/>
      <c r="C60" s="371"/>
      <c r="D60" s="372"/>
      <c r="E60" s="373"/>
      <c r="F60" s="374"/>
      <c r="G60" s="66"/>
      <c r="H60" s="372"/>
      <c r="I60" s="372"/>
      <c r="J60" s="375"/>
      <c r="K60" s="376"/>
      <c r="L60" s="377"/>
    </row>
    <row r="61" spans="1:12" s="12" customFormat="1" ht="18.95" customHeight="1">
      <c r="A61" s="142"/>
      <c r="B61" s="100"/>
      <c r="C61" s="100"/>
      <c r="D61" s="101"/>
      <c r="E61" s="143"/>
      <c r="F61" s="144"/>
      <c r="G61" s="378"/>
      <c r="H61" s="101"/>
      <c r="I61" s="101"/>
      <c r="J61" s="379"/>
      <c r="K61" s="378"/>
      <c r="L61" s="170"/>
    </row>
    <row r="62" spans="1:12" s="12" customFormat="1" ht="18.95" customHeight="1">
      <c r="A62" s="370">
        <v>28</v>
      </c>
      <c r="B62" s="371"/>
      <c r="C62" s="371"/>
      <c r="D62" s="372"/>
      <c r="E62" s="373"/>
      <c r="F62" s="374"/>
      <c r="G62" s="66"/>
      <c r="H62" s="372"/>
      <c r="I62" s="372"/>
      <c r="J62" s="375"/>
      <c r="K62" s="376"/>
      <c r="L62" s="377"/>
    </row>
    <row r="63" spans="1:12" s="12" customFormat="1" ht="18.95" customHeight="1">
      <c r="A63" s="142"/>
      <c r="B63" s="100"/>
      <c r="C63" s="100"/>
      <c r="D63" s="101"/>
      <c r="E63" s="143"/>
      <c r="F63" s="144"/>
      <c r="G63" s="378"/>
      <c r="H63" s="101"/>
      <c r="I63" s="101"/>
      <c r="J63" s="379"/>
      <c r="K63" s="378"/>
      <c r="L63" s="170"/>
    </row>
    <row r="64" spans="1:12" s="12" customFormat="1" ht="18.95" customHeight="1">
      <c r="A64" s="370">
        <v>29</v>
      </c>
      <c r="B64" s="371"/>
      <c r="C64" s="371"/>
      <c r="D64" s="372"/>
      <c r="E64" s="373"/>
      <c r="F64" s="374"/>
      <c r="G64" s="66"/>
      <c r="H64" s="372"/>
      <c r="I64" s="372"/>
      <c r="J64" s="375"/>
      <c r="K64" s="376"/>
      <c r="L64" s="377"/>
    </row>
    <row r="65" spans="1:12" s="12" customFormat="1" ht="18.95" customHeight="1">
      <c r="A65" s="142"/>
      <c r="B65" s="100"/>
      <c r="C65" s="100"/>
      <c r="D65" s="101"/>
      <c r="E65" s="143"/>
      <c r="F65" s="144"/>
      <c r="G65" s="378"/>
      <c r="H65" s="101"/>
      <c r="I65" s="101"/>
      <c r="J65" s="379"/>
      <c r="K65" s="378"/>
      <c r="L65" s="170"/>
    </row>
    <row r="66" spans="1:12" s="12" customFormat="1" ht="18.95" customHeight="1">
      <c r="A66" s="370">
        <v>30</v>
      </c>
      <c r="B66" s="371"/>
      <c r="C66" s="371"/>
      <c r="D66" s="372"/>
      <c r="E66" s="373"/>
      <c r="F66" s="374"/>
      <c r="G66" s="66"/>
      <c r="H66" s="372"/>
      <c r="I66" s="372"/>
      <c r="J66" s="375"/>
      <c r="K66" s="376"/>
      <c r="L66" s="377"/>
    </row>
    <row r="67" spans="1:12" s="12" customFormat="1" ht="18.95" customHeight="1">
      <c r="A67" s="142"/>
      <c r="B67" s="100"/>
      <c r="C67" s="100"/>
      <c r="D67" s="101"/>
      <c r="E67" s="143"/>
      <c r="F67" s="144"/>
      <c r="G67" s="378"/>
      <c r="H67" s="101"/>
      <c r="I67" s="101"/>
      <c r="J67" s="379"/>
      <c r="K67" s="378"/>
      <c r="L67" s="170"/>
    </row>
    <row r="68" spans="1:12" s="12" customFormat="1" ht="18.95" customHeight="1">
      <c r="A68" s="370">
        <v>31</v>
      </c>
      <c r="B68" s="371"/>
      <c r="C68" s="371"/>
      <c r="D68" s="372"/>
      <c r="E68" s="373"/>
      <c r="F68" s="374"/>
      <c r="G68" s="66"/>
      <c r="H68" s="372"/>
      <c r="I68" s="372"/>
      <c r="J68" s="375"/>
      <c r="K68" s="376"/>
      <c r="L68" s="377"/>
    </row>
    <row r="69" spans="1:12" s="12" customFormat="1" ht="18.95" customHeight="1">
      <c r="A69" s="142"/>
      <c r="B69" s="100"/>
      <c r="C69" s="100"/>
      <c r="D69" s="101"/>
      <c r="E69" s="143"/>
      <c r="F69" s="144"/>
      <c r="G69" s="378"/>
      <c r="H69" s="101"/>
      <c r="I69" s="101"/>
      <c r="J69" s="379"/>
      <c r="K69" s="378"/>
      <c r="L69" s="170"/>
    </row>
    <row r="70" spans="1:12" s="12" customFormat="1" ht="18.95" customHeight="1">
      <c r="A70" s="370">
        <v>32</v>
      </c>
      <c r="B70" s="371"/>
      <c r="C70" s="371"/>
      <c r="D70" s="372"/>
      <c r="E70" s="373"/>
      <c r="F70" s="374"/>
      <c r="G70" s="66"/>
      <c r="H70" s="372"/>
      <c r="I70" s="372"/>
      <c r="J70" s="375"/>
      <c r="K70" s="376"/>
      <c r="L70" s="377"/>
    </row>
    <row r="71" spans="1:12" s="12" customFormat="1" ht="18.95" customHeight="1">
      <c r="A71" s="142"/>
      <c r="B71" s="100"/>
      <c r="C71" s="100"/>
      <c r="D71" s="101"/>
      <c r="E71" s="143"/>
      <c r="F71" s="144"/>
      <c r="G71" s="378"/>
      <c r="H71" s="101"/>
      <c r="I71" s="101"/>
      <c r="J71" s="379"/>
      <c r="K71" s="378"/>
      <c r="L71" s="170"/>
    </row>
    <row r="72" spans="1:12" s="12" customFormat="1" ht="18.95" customHeight="1">
      <c r="A72" s="370">
        <v>33</v>
      </c>
      <c r="B72" s="371"/>
      <c r="C72" s="371"/>
      <c r="D72" s="372"/>
      <c r="E72" s="373"/>
      <c r="F72" s="374"/>
      <c r="G72" s="66"/>
      <c r="H72" s="372"/>
      <c r="I72" s="372"/>
      <c r="J72" s="375"/>
      <c r="K72" s="376"/>
      <c r="L72" s="377"/>
    </row>
    <row r="73" spans="1:12" s="12" customFormat="1" ht="18.95" customHeight="1">
      <c r="A73" s="142"/>
      <c r="B73" s="100"/>
      <c r="C73" s="100"/>
      <c r="D73" s="101"/>
      <c r="E73" s="143"/>
      <c r="F73" s="144"/>
      <c r="G73" s="378"/>
      <c r="H73" s="101"/>
      <c r="I73" s="101"/>
      <c r="J73" s="379"/>
      <c r="K73" s="378"/>
      <c r="L73" s="170"/>
    </row>
    <row r="74" spans="1:12" s="12" customFormat="1" ht="18.95" customHeight="1">
      <c r="A74" s="370">
        <v>34</v>
      </c>
      <c r="B74" s="371"/>
      <c r="C74" s="371"/>
      <c r="D74" s="372"/>
      <c r="E74" s="373"/>
      <c r="F74" s="374"/>
      <c r="G74" s="66"/>
      <c r="H74" s="372"/>
      <c r="I74" s="372"/>
      <c r="J74" s="375"/>
      <c r="K74" s="376"/>
      <c r="L74" s="377"/>
    </row>
    <row r="75" spans="1:12" s="12" customFormat="1" ht="18.95" customHeight="1">
      <c r="A75" s="142"/>
      <c r="B75" s="100"/>
      <c r="C75" s="100"/>
      <c r="D75" s="101"/>
      <c r="E75" s="143"/>
      <c r="F75" s="144"/>
      <c r="G75" s="378"/>
      <c r="H75" s="101"/>
      <c r="I75" s="101"/>
      <c r="J75" s="379"/>
      <c r="K75" s="378"/>
      <c r="L75" s="170"/>
    </row>
    <row r="76" spans="1:12" s="12" customFormat="1" ht="18.95" customHeight="1">
      <c r="A76" s="370">
        <v>35</v>
      </c>
      <c r="B76" s="371"/>
      <c r="C76" s="371"/>
      <c r="D76" s="372"/>
      <c r="E76" s="373"/>
      <c r="F76" s="374"/>
      <c r="G76" s="66"/>
      <c r="H76" s="372"/>
      <c r="I76" s="372"/>
      <c r="J76" s="375"/>
      <c r="K76" s="376"/>
      <c r="L76" s="377"/>
    </row>
    <row r="77" spans="1:12" s="12" customFormat="1" ht="18.95" customHeight="1">
      <c r="A77" s="142"/>
      <c r="B77" s="100"/>
      <c r="C77" s="100"/>
      <c r="D77" s="101"/>
      <c r="E77" s="143"/>
      <c r="F77" s="144"/>
      <c r="G77" s="378"/>
      <c r="H77" s="101"/>
      <c r="I77" s="101"/>
      <c r="J77" s="379"/>
      <c r="K77" s="378"/>
      <c r="L77" s="170"/>
    </row>
    <row r="78" spans="1:12" s="12" customFormat="1" ht="18.95" customHeight="1">
      <c r="A78" s="370">
        <v>36</v>
      </c>
      <c r="B78" s="371"/>
      <c r="C78" s="371"/>
      <c r="D78" s="372"/>
      <c r="E78" s="373"/>
      <c r="F78" s="374"/>
      <c r="G78" s="66"/>
      <c r="H78" s="372"/>
      <c r="I78" s="372"/>
      <c r="J78" s="375"/>
      <c r="K78" s="376"/>
      <c r="L78" s="377"/>
    </row>
    <row r="79" spans="1:12" s="12" customFormat="1" ht="18.95" customHeight="1">
      <c r="A79" s="142"/>
      <c r="B79" s="100"/>
      <c r="C79" s="100"/>
      <c r="D79" s="101"/>
      <c r="E79" s="143"/>
      <c r="F79" s="144"/>
      <c r="G79" s="378"/>
      <c r="H79" s="101"/>
      <c r="I79" s="101"/>
      <c r="J79" s="379"/>
      <c r="K79" s="378"/>
      <c r="L79" s="170"/>
    </row>
    <row r="80" spans="1:12" s="12" customFormat="1" ht="18.95" customHeight="1">
      <c r="A80" s="370">
        <v>37</v>
      </c>
      <c r="B80" s="371"/>
      <c r="C80" s="371"/>
      <c r="D80" s="372"/>
      <c r="E80" s="373"/>
      <c r="F80" s="374"/>
      <c r="G80" s="66"/>
      <c r="H80" s="372"/>
      <c r="I80" s="372"/>
      <c r="J80" s="375"/>
      <c r="K80" s="376"/>
      <c r="L80" s="377"/>
    </row>
    <row r="81" spans="1:12" s="12" customFormat="1" ht="18.95" customHeight="1">
      <c r="A81" s="142"/>
      <c r="B81" s="100"/>
      <c r="C81" s="100"/>
      <c r="D81" s="101"/>
      <c r="E81" s="143"/>
      <c r="F81" s="144"/>
      <c r="G81" s="378"/>
      <c r="H81" s="101"/>
      <c r="I81" s="101"/>
      <c r="J81" s="379"/>
      <c r="K81" s="378"/>
      <c r="L81" s="170"/>
    </row>
    <row r="82" spans="1:12" s="12" customFormat="1" ht="18.95" customHeight="1">
      <c r="A82" s="370">
        <v>38</v>
      </c>
      <c r="B82" s="371"/>
      <c r="C82" s="371"/>
      <c r="D82" s="372"/>
      <c r="E82" s="373"/>
      <c r="F82" s="374"/>
      <c r="G82" s="66"/>
      <c r="H82" s="372"/>
      <c r="I82" s="372"/>
      <c r="J82" s="375"/>
      <c r="K82" s="376"/>
      <c r="L82" s="377"/>
    </row>
    <row r="83" spans="1:12" s="12" customFormat="1" ht="18.95" customHeight="1">
      <c r="A83" s="142"/>
      <c r="B83" s="100"/>
      <c r="C83" s="100"/>
      <c r="D83" s="101"/>
      <c r="E83" s="143"/>
      <c r="F83" s="144"/>
      <c r="G83" s="378"/>
      <c r="H83" s="101"/>
      <c r="I83" s="101"/>
      <c r="J83" s="379"/>
      <c r="K83" s="378"/>
      <c r="L83" s="170"/>
    </row>
    <row r="84" spans="1:12" s="12" customFormat="1" ht="18.95" customHeight="1">
      <c r="A84" s="370">
        <v>39</v>
      </c>
      <c r="B84" s="371"/>
      <c r="C84" s="371"/>
      <c r="D84" s="372"/>
      <c r="E84" s="373"/>
      <c r="F84" s="374"/>
      <c r="G84" s="66"/>
      <c r="H84" s="372"/>
      <c r="I84" s="372"/>
      <c r="J84" s="375"/>
      <c r="K84" s="376"/>
      <c r="L84" s="377"/>
    </row>
    <row r="85" spans="1:12" s="12" customFormat="1" ht="18.95" customHeight="1">
      <c r="A85" s="142"/>
      <c r="B85" s="100"/>
      <c r="C85" s="100"/>
      <c r="D85" s="101"/>
      <c r="E85" s="143"/>
      <c r="F85" s="144"/>
      <c r="G85" s="378"/>
      <c r="H85" s="101"/>
      <c r="I85" s="101"/>
      <c r="J85" s="379"/>
      <c r="K85" s="378"/>
      <c r="L85" s="170"/>
    </row>
    <row r="86" spans="1:12" s="12" customFormat="1" ht="18.95" customHeight="1">
      <c r="A86" s="370">
        <v>40</v>
      </c>
      <c r="B86" s="371"/>
      <c r="C86" s="371"/>
      <c r="D86" s="372"/>
      <c r="E86" s="373"/>
      <c r="F86" s="374"/>
      <c r="G86" s="66"/>
      <c r="H86" s="372"/>
      <c r="I86" s="372"/>
      <c r="J86" s="375"/>
      <c r="K86" s="376"/>
      <c r="L86" s="377"/>
    </row>
    <row r="87" spans="1:12" s="12" customFormat="1" ht="18.95" customHeight="1">
      <c r="A87" s="142"/>
      <c r="B87" s="100"/>
      <c r="C87" s="100"/>
      <c r="D87" s="101"/>
      <c r="E87" s="143"/>
      <c r="F87" s="144"/>
      <c r="G87" s="378"/>
      <c r="H87" s="101"/>
      <c r="I87" s="101"/>
      <c r="J87" s="379"/>
      <c r="K87" s="378"/>
      <c r="L87" s="170"/>
    </row>
    <row r="88" spans="1:12" s="12" customFormat="1" ht="18.95" customHeight="1">
      <c r="A88" s="370">
        <v>41</v>
      </c>
      <c r="B88" s="371"/>
      <c r="C88" s="371"/>
      <c r="D88" s="372"/>
      <c r="E88" s="373"/>
      <c r="F88" s="374"/>
      <c r="G88" s="66"/>
      <c r="H88" s="372"/>
      <c r="I88" s="372"/>
      <c r="J88" s="375"/>
      <c r="K88" s="376"/>
      <c r="L88" s="377"/>
    </row>
    <row r="89" spans="1:12" s="12" customFormat="1" ht="18.95" customHeight="1">
      <c r="A89" s="142"/>
      <c r="B89" s="100"/>
      <c r="C89" s="100"/>
      <c r="D89" s="101"/>
      <c r="E89" s="143"/>
      <c r="F89" s="144"/>
      <c r="G89" s="378"/>
      <c r="H89" s="101"/>
      <c r="I89" s="101"/>
      <c r="J89" s="379"/>
      <c r="K89" s="378"/>
      <c r="L89" s="170"/>
    </row>
    <row r="90" spans="1:12" s="12" customFormat="1" ht="18.95" customHeight="1">
      <c r="A90" s="370">
        <v>42</v>
      </c>
      <c r="B90" s="371"/>
      <c r="C90" s="371"/>
      <c r="D90" s="372"/>
      <c r="E90" s="373"/>
      <c r="F90" s="374"/>
      <c r="G90" s="66"/>
      <c r="H90" s="372"/>
      <c r="I90" s="372"/>
      <c r="J90" s="375"/>
      <c r="K90" s="376"/>
      <c r="L90" s="377"/>
    </row>
    <row r="91" spans="1:12" s="12" customFormat="1" ht="18.95" customHeight="1">
      <c r="A91" s="142"/>
      <c r="B91" s="100"/>
      <c r="C91" s="100"/>
      <c r="D91" s="101"/>
      <c r="E91" s="143"/>
      <c r="F91" s="144"/>
      <c r="G91" s="378"/>
      <c r="H91" s="101"/>
      <c r="I91" s="101"/>
      <c r="J91" s="379"/>
      <c r="K91" s="378"/>
      <c r="L91" s="170"/>
    </row>
    <row r="92" spans="1:12" s="12" customFormat="1" ht="18.95" customHeight="1">
      <c r="A92" s="370">
        <v>43</v>
      </c>
      <c r="B92" s="371"/>
      <c r="C92" s="371"/>
      <c r="D92" s="372"/>
      <c r="E92" s="373"/>
      <c r="F92" s="374"/>
      <c r="G92" s="66"/>
      <c r="H92" s="372"/>
      <c r="I92" s="372"/>
      <c r="J92" s="375"/>
      <c r="K92" s="376"/>
      <c r="L92" s="377"/>
    </row>
    <row r="93" spans="1:12" s="12" customFormat="1" ht="18.95" customHeight="1">
      <c r="A93" s="142"/>
      <c r="B93" s="100"/>
      <c r="C93" s="100"/>
      <c r="D93" s="101"/>
      <c r="E93" s="143"/>
      <c r="F93" s="144"/>
      <c r="G93" s="378"/>
      <c r="H93" s="101"/>
      <c r="I93" s="101"/>
      <c r="J93" s="379"/>
      <c r="K93" s="378"/>
      <c r="L93" s="170"/>
    </row>
    <row r="94" spans="1:12" s="12" customFormat="1" ht="18.95" customHeight="1">
      <c r="A94" s="370">
        <v>44</v>
      </c>
      <c r="B94" s="371"/>
      <c r="C94" s="371"/>
      <c r="D94" s="372"/>
      <c r="E94" s="373"/>
      <c r="F94" s="374"/>
      <c r="G94" s="66"/>
      <c r="H94" s="372"/>
      <c r="I94" s="372"/>
      <c r="J94" s="375"/>
      <c r="K94" s="376"/>
      <c r="L94" s="377"/>
    </row>
    <row r="95" spans="1:12" s="12" customFormat="1" ht="18.95" customHeight="1">
      <c r="A95" s="142"/>
      <c r="B95" s="100"/>
      <c r="C95" s="100"/>
      <c r="D95" s="101"/>
      <c r="E95" s="143"/>
      <c r="F95" s="144"/>
      <c r="G95" s="378"/>
      <c r="H95" s="101"/>
      <c r="I95" s="101"/>
      <c r="J95" s="379"/>
      <c r="K95" s="378"/>
      <c r="L95" s="170"/>
    </row>
    <row r="96" spans="1:12" s="12" customFormat="1" ht="18.95" customHeight="1">
      <c r="A96" s="370">
        <v>45</v>
      </c>
      <c r="B96" s="371"/>
      <c r="C96" s="371"/>
      <c r="D96" s="372"/>
      <c r="E96" s="373"/>
      <c r="F96" s="374"/>
      <c r="G96" s="66"/>
      <c r="H96" s="372"/>
      <c r="I96" s="372"/>
      <c r="J96" s="375"/>
      <c r="K96" s="376"/>
      <c r="L96" s="377"/>
    </row>
    <row r="97" spans="1:12" s="12" customFormat="1" ht="18.95" customHeight="1">
      <c r="A97" s="142"/>
      <c r="B97" s="100"/>
      <c r="C97" s="100"/>
      <c r="D97" s="101"/>
      <c r="E97" s="143"/>
      <c r="F97" s="144"/>
      <c r="G97" s="378"/>
      <c r="H97" s="101"/>
      <c r="I97" s="101"/>
      <c r="J97" s="379"/>
      <c r="K97" s="378"/>
      <c r="L97" s="170"/>
    </row>
    <row r="98" spans="1:12" s="12" customFormat="1" ht="18.95" customHeight="1">
      <c r="A98" s="370">
        <v>46</v>
      </c>
      <c r="B98" s="371"/>
      <c r="C98" s="371"/>
      <c r="D98" s="372"/>
      <c r="E98" s="373"/>
      <c r="F98" s="374"/>
      <c r="G98" s="66"/>
      <c r="H98" s="372"/>
      <c r="I98" s="372"/>
      <c r="J98" s="375"/>
      <c r="K98" s="376"/>
      <c r="L98" s="377"/>
    </row>
    <row r="99" spans="1:12" s="12" customFormat="1" ht="18.95" customHeight="1">
      <c r="A99" s="142"/>
      <c r="B99" s="100"/>
      <c r="C99" s="100"/>
      <c r="D99" s="101"/>
      <c r="E99" s="143"/>
      <c r="F99" s="144"/>
      <c r="G99" s="378"/>
      <c r="H99" s="101"/>
      <c r="I99" s="101"/>
      <c r="J99" s="379"/>
      <c r="K99" s="378"/>
      <c r="L99" s="170"/>
    </row>
    <row r="100" spans="1:12" s="12" customFormat="1" ht="18.95" customHeight="1">
      <c r="A100" s="370">
        <v>47</v>
      </c>
      <c r="B100" s="371"/>
      <c r="C100" s="371"/>
      <c r="D100" s="372"/>
      <c r="E100" s="373"/>
      <c r="F100" s="374"/>
      <c r="G100" s="66"/>
      <c r="H100" s="372"/>
      <c r="I100" s="372"/>
      <c r="J100" s="375"/>
      <c r="K100" s="376"/>
      <c r="L100" s="377"/>
    </row>
    <row r="101" spans="1:12" s="12" customFormat="1" ht="18.95" customHeight="1">
      <c r="A101" s="142"/>
      <c r="B101" s="100"/>
      <c r="C101" s="100"/>
      <c r="D101" s="101"/>
      <c r="E101" s="143"/>
      <c r="F101" s="144"/>
      <c r="G101" s="378"/>
      <c r="H101" s="101"/>
      <c r="I101" s="101"/>
      <c r="J101" s="379"/>
      <c r="K101" s="378"/>
      <c r="L101" s="170"/>
    </row>
    <row r="102" spans="1:12" s="12" customFormat="1" ht="18.95" customHeight="1">
      <c r="A102" s="370">
        <v>48</v>
      </c>
      <c r="B102" s="371"/>
      <c r="C102" s="371"/>
      <c r="D102" s="372"/>
      <c r="E102" s="373"/>
      <c r="F102" s="374"/>
      <c r="G102" s="66"/>
      <c r="H102" s="372"/>
      <c r="I102" s="372"/>
      <c r="J102" s="375"/>
      <c r="K102" s="376"/>
      <c r="L102" s="377"/>
    </row>
    <row r="103" spans="1:12" s="12" customFormat="1" ht="18.95" customHeight="1">
      <c r="A103" s="142"/>
      <c r="B103" s="100"/>
      <c r="C103" s="100"/>
      <c r="D103" s="101"/>
      <c r="E103" s="143"/>
      <c r="F103" s="144"/>
      <c r="G103" s="378"/>
      <c r="H103" s="101"/>
      <c r="I103" s="101"/>
      <c r="J103" s="379"/>
      <c r="K103" s="378"/>
      <c r="L103" s="170"/>
    </row>
    <row r="104" spans="1:12" s="12" customFormat="1" ht="18.95" customHeight="1">
      <c r="A104" s="370">
        <v>49</v>
      </c>
      <c r="B104" s="371"/>
      <c r="C104" s="371"/>
      <c r="D104" s="372"/>
      <c r="E104" s="373"/>
      <c r="F104" s="374"/>
      <c r="G104" s="66"/>
      <c r="H104" s="372"/>
      <c r="I104" s="372"/>
      <c r="J104" s="375"/>
      <c r="K104" s="376"/>
      <c r="L104" s="377"/>
    </row>
    <row r="105" spans="1:12" s="12" customFormat="1" ht="18.95" customHeight="1">
      <c r="A105" s="142"/>
      <c r="B105" s="100"/>
      <c r="C105" s="100"/>
      <c r="D105" s="101"/>
      <c r="E105" s="143"/>
      <c r="F105" s="144"/>
      <c r="G105" s="378"/>
      <c r="H105" s="101"/>
      <c r="I105" s="101"/>
      <c r="J105" s="379"/>
      <c r="K105" s="378"/>
      <c r="L105" s="170"/>
    </row>
    <row r="106" spans="1:12" s="12" customFormat="1" ht="18.95" customHeight="1">
      <c r="A106" s="370">
        <v>50</v>
      </c>
      <c r="B106" s="371"/>
      <c r="C106" s="371"/>
      <c r="D106" s="372"/>
      <c r="E106" s="373"/>
      <c r="F106" s="374"/>
      <c r="G106" s="66"/>
      <c r="H106" s="372"/>
      <c r="I106" s="372"/>
      <c r="J106" s="375"/>
      <c r="K106" s="376"/>
      <c r="L106" s="377"/>
    </row>
    <row r="107" spans="1:12" s="12" customFormat="1" ht="18.95" customHeight="1">
      <c r="A107" s="142"/>
      <c r="B107" s="100"/>
      <c r="C107" s="100"/>
      <c r="D107" s="101"/>
      <c r="E107" s="143"/>
      <c r="F107" s="144"/>
      <c r="G107" s="378"/>
      <c r="H107" s="101"/>
      <c r="I107" s="101"/>
      <c r="J107" s="379"/>
      <c r="K107" s="378"/>
      <c r="L107" s="170"/>
    </row>
    <row r="108" spans="1:12" s="12" customFormat="1" ht="18.95" customHeight="1">
      <c r="A108" s="370">
        <v>51</v>
      </c>
      <c r="B108" s="371"/>
      <c r="C108" s="371"/>
      <c r="D108" s="372"/>
      <c r="E108" s="373"/>
      <c r="F108" s="374"/>
      <c r="G108" s="66"/>
      <c r="H108" s="372"/>
      <c r="I108" s="372"/>
      <c r="J108" s="375"/>
      <c r="K108" s="376"/>
      <c r="L108" s="377"/>
    </row>
    <row r="109" spans="1:12" s="12" customFormat="1" ht="18.95" customHeight="1">
      <c r="A109" s="142"/>
      <c r="B109" s="100"/>
      <c r="C109" s="100"/>
      <c r="D109" s="101"/>
      <c r="E109" s="143"/>
      <c r="F109" s="144"/>
      <c r="G109" s="378"/>
      <c r="H109" s="101"/>
      <c r="I109" s="101"/>
      <c r="J109" s="379"/>
      <c r="K109" s="378"/>
      <c r="L109" s="170"/>
    </row>
    <row r="110" spans="1:12" s="12" customFormat="1" ht="18.95" customHeight="1">
      <c r="A110" s="370">
        <v>52</v>
      </c>
      <c r="B110" s="371"/>
      <c r="C110" s="371"/>
      <c r="D110" s="372"/>
      <c r="E110" s="373"/>
      <c r="F110" s="374"/>
      <c r="G110" s="66"/>
      <c r="H110" s="372"/>
      <c r="I110" s="372"/>
      <c r="J110" s="375"/>
      <c r="K110" s="376"/>
      <c r="L110" s="377"/>
    </row>
    <row r="111" spans="1:12" s="12" customFormat="1" ht="18.95" customHeight="1">
      <c r="A111" s="142"/>
      <c r="B111" s="100"/>
      <c r="C111" s="100"/>
      <c r="D111" s="101"/>
      <c r="E111" s="143"/>
      <c r="F111" s="144"/>
      <c r="G111" s="378"/>
      <c r="H111" s="101"/>
      <c r="I111" s="101"/>
      <c r="J111" s="379"/>
      <c r="K111" s="378"/>
      <c r="L111" s="170"/>
    </row>
    <row r="112" spans="1:12" s="12" customFormat="1" ht="18.95" customHeight="1">
      <c r="A112" s="370">
        <v>53</v>
      </c>
      <c r="B112" s="371"/>
      <c r="C112" s="371"/>
      <c r="D112" s="372"/>
      <c r="E112" s="373"/>
      <c r="F112" s="374"/>
      <c r="G112" s="66"/>
      <c r="H112" s="372"/>
      <c r="I112" s="372"/>
      <c r="J112" s="375"/>
      <c r="K112" s="376"/>
      <c r="L112" s="377"/>
    </row>
    <row r="113" spans="1:12" s="12" customFormat="1" ht="18.95" customHeight="1">
      <c r="A113" s="142"/>
      <c r="B113" s="100"/>
      <c r="C113" s="100"/>
      <c r="D113" s="101"/>
      <c r="E113" s="143"/>
      <c r="F113" s="144"/>
      <c r="G113" s="378"/>
      <c r="H113" s="101"/>
      <c r="I113" s="101"/>
      <c r="J113" s="379"/>
      <c r="K113" s="378"/>
      <c r="L113" s="170"/>
    </row>
    <row r="114" spans="1:12" s="12" customFormat="1" ht="18.95" customHeight="1">
      <c r="A114" s="370">
        <v>54</v>
      </c>
      <c r="B114" s="371"/>
      <c r="C114" s="371"/>
      <c r="D114" s="372"/>
      <c r="E114" s="373"/>
      <c r="F114" s="374"/>
      <c r="G114" s="66"/>
      <c r="H114" s="372"/>
      <c r="I114" s="372"/>
      <c r="J114" s="375"/>
      <c r="K114" s="376"/>
      <c r="L114" s="377"/>
    </row>
    <row r="115" spans="1:12" s="12" customFormat="1" ht="18.95" customHeight="1">
      <c r="A115" s="142"/>
      <c r="B115" s="100"/>
      <c r="C115" s="100"/>
      <c r="D115" s="101"/>
      <c r="E115" s="143"/>
      <c r="F115" s="144"/>
      <c r="G115" s="378"/>
      <c r="H115" s="101"/>
      <c r="I115" s="101"/>
      <c r="J115" s="379"/>
      <c r="K115" s="378"/>
      <c r="L115" s="170"/>
    </row>
    <row r="116" spans="1:12" s="12" customFormat="1" ht="18.95" customHeight="1">
      <c r="A116" s="370">
        <v>55</v>
      </c>
      <c r="B116" s="371"/>
      <c r="C116" s="371"/>
      <c r="D116" s="372"/>
      <c r="E116" s="373"/>
      <c r="F116" s="374"/>
      <c r="G116" s="66"/>
      <c r="H116" s="372"/>
      <c r="I116" s="372"/>
      <c r="J116" s="375"/>
      <c r="K116" s="376"/>
      <c r="L116" s="377"/>
    </row>
    <row r="117" spans="1:12" s="12" customFormat="1" ht="18.95" customHeight="1">
      <c r="A117" s="142"/>
      <c r="B117" s="100"/>
      <c r="C117" s="100"/>
      <c r="D117" s="101"/>
      <c r="E117" s="143"/>
      <c r="F117" s="144"/>
      <c r="G117" s="378"/>
      <c r="H117" s="101"/>
      <c r="I117" s="101"/>
      <c r="J117" s="379"/>
      <c r="K117" s="378"/>
      <c r="L117" s="170"/>
    </row>
    <row r="118" spans="1:12" s="12" customFormat="1" ht="18.95" customHeight="1">
      <c r="A118" s="370">
        <v>56</v>
      </c>
      <c r="B118" s="371"/>
      <c r="C118" s="371"/>
      <c r="D118" s="372"/>
      <c r="E118" s="373"/>
      <c r="F118" s="374"/>
      <c r="G118" s="66"/>
      <c r="H118" s="372"/>
      <c r="I118" s="372"/>
      <c r="J118" s="375"/>
      <c r="K118" s="376"/>
      <c r="L118" s="377"/>
    </row>
    <row r="119" spans="1:12" s="12" customFormat="1" ht="18.95" customHeight="1">
      <c r="A119" s="142"/>
      <c r="B119" s="100"/>
      <c r="C119" s="100"/>
      <c r="D119" s="101"/>
      <c r="E119" s="143"/>
      <c r="F119" s="144"/>
      <c r="G119" s="378"/>
      <c r="H119" s="101"/>
      <c r="I119" s="101"/>
      <c r="J119" s="379"/>
      <c r="K119" s="378"/>
      <c r="L119" s="170"/>
    </row>
    <row r="120" spans="1:12" s="12" customFormat="1" ht="18.95" customHeight="1">
      <c r="A120" s="370">
        <v>57</v>
      </c>
      <c r="B120" s="371"/>
      <c r="C120" s="371"/>
      <c r="D120" s="372"/>
      <c r="E120" s="373"/>
      <c r="F120" s="374"/>
      <c r="G120" s="66"/>
      <c r="H120" s="372"/>
      <c r="I120" s="372"/>
      <c r="J120" s="375"/>
      <c r="K120" s="376"/>
      <c r="L120" s="377"/>
    </row>
    <row r="121" spans="1:12" s="12" customFormat="1" ht="18.95" customHeight="1">
      <c r="A121" s="142"/>
      <c r="B121" s="100"/>
      <c r="C121" s="100"/>
      <c r="D121" s="101"/>
      <c r="E121" s="143"/>
      <c r="F121" s="144"/>
      <c r="G121" s="378"/>
      <c r="H121" s="101"/>
      <c r="I121" s="101"/>
      <c r="J121" s="379"/>
      <c r="K121" s="378"/>
      <c r="L121" s="170"/>
    </row>
    <row r="122" spans="1:12" s="12" customFormat="1" ht="18.95" customHeight="1">
      <c r="A122" s="370">
        <v>58</v>
      </c>
      <c r="B122" s="371"/>
      <c r="C122" s="371"/>
      <c r="D122" s="372"/>
      <c r="E122" s="373"/>
      <c r="F122" s="374"/>
      <c r="G122" s="66"/>
      <c r="H122" s="372"/>
      <c r="I122" s="372"/>
      <c r="J122" s="375"/>
      <c r="K122" s="376"/>
      <c r="L122" s="377"/>
    </row>
    <row r="123" spans="1:12" s="12" customFormat="1" ht="18.95" customHeight="1">
      <c r="A123" s="142"/>
      <c r="B123" s="100"/>
      <c r="C123" s="100"/>
      <c r="D123" s="101"/>
      <c r="E123" s="143"/>
      <c r="F123" s="144"/>
      <c r="G123" s="378"/>
      <c r="H123" s="101"/>
      <c r="I123" s="101"/>
      <c r="J123" s="379"/>
      <c r="K123" s="378"/>
      <c r="L123" s="170"/>
    </row>
    <row r="124" spans="1:12" s="12" customFormat="1" ht="18.95" customHeight="1">
      <c r="A124" s="370">
        <v>59</v>
      </c>
      <c r="B124" s="371"/>
      <c r="C124" s="371"/>
      <c r="D124" s="372"/>
      <c r="E124" s="373"/>
      <c r="F124" s="374"/>
      <c r="G124" s="66"/>
      <c r="H124" s="372"/>
      <c r="I124" s="372"/>
      <c r="J124" s="375"/>
      <c r="K124" s="376"/>
      <c r="L124" s="377"/>
    </row>
    <row r="125" spans="1:12" s="12" customFormat="1" ht="18.95" customHeight="1">
      <c r="A125" s="142"/>
      <c r="B125" s="100"/>
      <c r="C125" s="100"/>
      <c r="D125" s="101"/>
      <c r="E125" s="143"/>
      <c r="F125" s="144"/>
      <c r="G125" s="378"/>
      <c r="H125" s="101"/>
      <c r="I125" s="101"/>
      <c r="J125" s="379"/>
      <c r="K125" s="378"/>
      <c r="L125" s="170"/>
    </row>
    <row r="126" spans="1:12" s="12" customFormat="1" ht="18.95" customHeight="1">
      <c r="A126" s="370">
        <v>60</v>
      </c>
      <c r="B126" s="371"/>
      <c r="C126" s="371"/>
      <c r="D126" s="372"/>
      <c r="E126" s="373"/>
      <c r="F126" s="374"/>
      <c r="G126" s="66"/>
      <c r="H126" s="372"/>
      <c r="I126" s="372"/>
      <c r="J126" s="375"/>
      <c r="K126" s="376"/>
      <c r="L126" s="377"/>
    </row>
    <row r="127" spans="1:12" s="12" customFormat="1" ht="18.75" customHeight="1">
      <c r="A127" s="142"/>
      <c r="B127" s="100"/>
      <c r="C127" s="100"/>
      <c r="D127" s="101"/>
      <c r="E127" s="143"/>
      <c r="F127" s="144"/>
      <c r="G127" s="378"/>
      <c r="H127" s="101"/>
      <c r="I127" s="101"/>
      <c r="J127" s="379"/>
      <c r="K127" s="378"/>
      <c r="L127" s="170"/>
    </row>
    <row r="128" spans="1:12" s="12" customFormat="1" ht="18.95" customHeight="1">
      <c r="A128" s="370">
        <v>61</v>
      </c>
      <c r="B128" s="371"/>
      <c r="C128" s="371"/>
      <c r="D128" s="372"/>
      <c r="E128" s="373"/>
      <c r="F128" s="374"/>
      <c r="G128" s="66"/>
      <c r="H128" s="372"/>
      <c r="I128" s="372"/>
      <c r="J128" s="375"/>
      <c r="K128" s="376"/>
      <c r="L128" s="377"/>
    </row>
    <row r="129" spans="1:12" s="12" customFormat="1" ht="18.95" customHeight="1">
      <c r="A129" s="142"/>
      <c r="B129" s="100"/>
      <c r="C129" s="100"/>
      <c r="D129" s="101"/>
      <c r="E129" s="143"/>
      <c r="F129" s="144"/>
      <c r="G129" s="378"/>
      <c r="H129" s="101"/>
      <c r="I129" s="101"/>
      <c r="J129" s="379"/>
      <c r="K129" s="378"/>
      <c r="L129" s="170"/>
    </row>
    <row r="130" spans="1:12" s="12" customFormat="1" ht="18.95" customHeight="1">
      <c r="A130" s="370">
        <v>62</v>
      </c>
      <c r="B130" s="371"/>
      <c r="C130" s="371"/>
      <c r="D130" s="372"/>
      <c r="E130" s="373"/>
      <c r="F130" s="374"/>
      <c r="G130" s="66"/>
      <c r="H130" s="372"/>
      <c r="I130" s="372"/>
      <c r="J130" s="375"/>
      <c r="K130" s="376"/>
      <c r="L130" s="377"/>
    </row>
    <row r="131" spans="1:12" s="12" customFormat="1" ht="18.95" customHeight="1">
      <c r="A131" s="142"/>
      <c r="B131" s="100"/>
      <c r="C131" s="100"/>
      <c r="D131" s="101"/>
      <c r="E131" s="143"/>
      <c r="F131" s="144"/>
      <c r="G131" s="378"/>
      <c r="H131" s="101"/>
      <c r="I131" s="101"/>
      <c r="J131" s="379"/>
      <c r="K131" s="378"/>
      <c r="L131" s="170"/>
    </row>
    <row r="132" spans="1:12" s="12" customFormat="1" ht="18.95" customHeight="1">
      <c r="A132" s="370">
        <v>63</v>
      </c>
      <c r="B132" s="371"/>
      <c r="C132" s="371"/>
      <c r="D132" s="372"/>
      <c r="E132" s="373"/>
      <c r="F132" s="374"/>
      <c r="G132" s="66"/>
      <c r="H132" s="372"/>
      <c r="I132" s="372"/>
      <c r="J132" s="375"/>
      <c r="K132" s="376"/>
      <c r="L132" s="377"/>
    </row>
    <row r="133" spans="1:12" s="12" customFormat="1" ht="18.95" customHeight="1">
      <c r="A133" s="142"/>
      <c r="B133" s="100"/>
      <c r="C133" s="100"/>
      <c r="D133" s="101"/>
      <c r="E133" s="143"/>
      <c r="F133" s="144"/>
      <c r="G133" s="378"/>
      <c r="H133" s="101"/>
      <c r="I133" s="101"/>
      <c r="J133" s="379"/>
      <c r="K133" s="378"/>
      <c r="L133" s="170"/>
    </row>
    <row r="134" spans="1:12" s="12" customFormat="1" ht="18.95" customHeight="1">
      <c r="A134" s="370">
        <v>64</v>
      </c>
      <c r="B134" s="371"/>
      <c r="C134" s="371"/>
      <c r="D134" s="372"/>
      <c r="E134" s="373"/>
      <c r="F134" s="374"/>
      <c r="G134" s="66"/>
      <c r="H134" s="372"/>
      <c r="I134" s="372"/>
      <c r="J134" s="375"/>
      <c r="K134" s="376"/>
      <c r="L134" s="377"/>
    </row>
    <row r="135" spans="1:12" s="12" customFormat="1" ht="18.95" customHeight="1">
      <c r="A135" s="142"/>
      <c r="B135" s="100"/>
      <c r="C135" s="100"/>
      <c r="D135" s="101"/>
      <c r="E135" s="143"/>
      <c r="F135" s="144"/>
      <c r="G135" s="378"/>
      <c r="H135" s="101"/>
      <c r="I135" s="101"/>
      <c r="J135" s="379"/>
      <c r="K135" s="378"/>
      <c r="L135" s="170"/>
    </row>
    <row r="136" spans="1:12" s="12" customFormat="1" ht="18.95" customHeight="1">
      <c r="A136" s="370">
        <v>65</v>
      </c>
      <c r="B136" s="371"/>
      <c r="C136" s="371"/>
      <c r="D136" s="372"/>
      <c r="E136" s="373"/>
      <c r="F136" s="374"/>
      <c r="G136" s="66"/>
      <c r="H136" s="372"/>
      <c r="I136" s="372"/>
      <c r="J136" s="375"/>
      <c r="K136" s="376"/>
      <c r="L136" s="377"/>
    </row>
    <row r="137" spans="1:12" s="12" customFormat="1" ht="18.95" customHeight="1">
      <c r="A137" s="142"/>
      <c r="B137" s="100"/>
      <c r="C137" s="100"/>
      <c r="D137" s="101"/>
      <c r="E137" s="143"/>
      <c r="F137" s="144"/>
      <c r="G137" s="378"/>
      <c r="H137" s="101"/>
      <c r="I137" s="101"/>
      <c r="J137" s="379"/>
      <c r="K137" s="378"/>
      <c r="L137" s="170"/>
    </row>
    <row r="138" spans="1:12" s="12" customFormat="1" ht="18.95" customHeight="1">
      <c r="A138" s="370">
        <v>66</v>
      </c>
      <c r="B138" s="371"/>
      <c r="C138" s="371"/>
      <c r="D138" s="372"/>
      <c r="E138" s="373"/>
      <c r="F138" s="374"/>
      <c r="G138" s="66"/>
      <c r="H138" s="372"/>
      <c r="I138" s="372"/>
      <c r="J138" s="375"/>
      <c r="K138" s="376"/>
      <c r="L138" s="377"/>
    </row>
    <row r="139" spans="1:12" s="12" customFormat="1" ht="18.95" customHeight="1">
      <c r="A139" s="142"/>
      <c r="B139" s="100"/>
      <c r="C139" s="100"/>
      <c r="D139" s="101"/>
      <c r="E139" s="143"/>
      <c r="F139" s="144"/>
      <c r="G139" s="378"/>
      <c r="H139" s="101"/>
      <c r="I139" s="101"/>
      <c r="J139" s="379"/>
      <c r="K139" s="378"/>
      <c r="L139" s="170"/>
    </row>
    <row r="140" spans="1:12" s="12" customFormat="1" ht="18.95" customHeight="1">
      <c r="A140" s="370">
        <v>67</v>
      </c>
      <c r="B140" s="371"/>
      <c r="C140" s="371"/>
      <c r="D140" s="372"/>
      <c r="E140" s="373"/>
      <c r="F140" s="374"/>
      <c r="G140" s="66"/>
      <c r="H140" s="372"/>
      <c r="I140" s="372"/>
      <c r="J140" s="375"/>
      <c r="K140" s="376"/>
      <c r="L140" s="377"/>
    </row>
    <row r="141" spans="1:12" s="12" customFormat="1" ht="18.95" customHeight="1">
      <c r="A141" s="142"/>
      <c r="B141" s="100"/>
      <c r="C141" s="100"/>
      <c r="D141" s="101"/>
      <c r="E141" s="143"/>
      <c r="F141" s="144"/>
      <c r="G141" s="378"/>
      <c r="H141" s="101"/>
      <c r="I141" s="101"/>
      <c r="J141" s="379"/>
      <c r="K141" s="378"/>
      <c r="L141" s="170"/>
    </row>
    <row r="142" spans="1:12" s="12" customFormat="1" ht="18.95" customHeight="1">
      <c r="A142" s="370">
        <v>68</v>
      </c>
      <c r="B142" s="371"/>
      <c r="C142" s="371"/>
      <c r="D142" s="372"/>
      <c r="E142" s="373"/>
      <c r="F142" s="374"/>
      <c r="G142" s="66"/>
      <c r="H142" s="372"/>
      <c r="I142" s="372"/>
      <c r="J142" s="375"/>
      <c r="K142" s="376"/>
      <c r="L142" s="377"/>
    </row>
    <row r="143" spans="1:12" s="12" customFormat="1" ht="18.95" customHeight="1">
      <c r="A143" s="142"/>
      <c r="B143" s="100"/>
      <c r="C143" s="100"/>
      <c r="D143" s="101"/>
      <c r="E143" s="143"/>
      <c r="F143" s="144"/>
      <c r="G143" s="378"/>
      <c r="H143" s="101"/>
      <c r="I143" s="101"/>
      <c r="J143" s="379"/>
      <c r="K143" s="378"/>
      <c r="L143" s="170"/>
    </row>
    <row r="144" spans="1:12" s="12" customFormat="1" ht="18.95" customHeight="1">
      <c r="A144" s="370">
        <v>69</v>
      </c>
      <c r="B144" s="371"/>
      <c r="C144" s="371"/>
      <c r="D144" s="372"/>
      <c r="E144" s="373"/>
      <c r="F144" s="374"/>
      <c r="G144" s="66"/>
      <c r="H144" s="372"/>
      <c r="I144" s="372"/>
      <c r="J144" s="375"/>
      <c r="K144" s="376"/>
      <c r="L144" s="377"/>
    </row>
    <row r="145" spans="1:12" s="12" customFormat="1" ht="18.95" customHeight="1">
      <c r="A145" s="142"/>
      <c r="B145" s="100"/>
      <c r="C145" s="100"/>
      <c r="D145" s="101"/>
      <c r="E145" s="143"/>
      <c r="F145" s="144"/>
      <c r="G145" s="378"/>
      <c r="H145" s="101"/>
      <c r="I145" s="101"/>
      <c r="J145" s="379"/>
      <c r="K145" s="378"/>
      <c r="L145" s="170"/>
    </row>
    <row r="146" spans="1:12" s="12" customFormat="1" ht="18.95" customHeight="1">
      <c r="A146" s="370">
        <v>70</v>
      </c>
      <c r="B146" s="371"/>
      <c r="C146" s="371"/>
      <c r="D146" s="372"/>
      <c r="E146" s="373"/>
      <c r="F146" s="374"/>
      <c r="G146" s="66"/>
      <c r="H146" s="372"/>
      <c r="I146" s="372"/>
      <c r="J146" s="375"/>
      <c r="K146" s="376"/>
      <c r="L146" s="377"/>
    </row>
    <row r="147" spans="1:12" s="12" customFormat="1" ht="18.95" customHeight="1">
      <c r="A147" s="142"/>
      <c r="B147" s="100"/>
      <c r="C147" s="100"/>
      <c r="D147" s="101"/>
      <c r="E147" s="143"/>
      <c r="F147" s="144"/>
      <c r="G147" s="378"/>
      <c r="H147" s="101"/>
      <c r="I147" s="101"/>
      <c r="J147" s="379"/>
      <c r="K147" s="378"/>
      <c r="L147" s="170"/>
    </row>
    <row r="148" spans="1:12" s="12" customFormat="1" ht="18.95" customHeight="1">
      <c r="A148" s="370">
        <v>71</v>
      </c>
      <c r="B148" s="371"/>
      <c r="C148" s="371"/>
      <c r="D148" s="372"/>
      <c r="E148" s="373"/>
      <c r="F148" s="374"/>
      <c r="G148" s="66"/>
      <c r="H148" s="372"/>
      <c r="I148" s="372"/>
      <c r="J148" s="375"/>
      <c r="K148" s="376"/>
      <c r="L148" s="377"/>
    </row>
    <row r="149" spans="1:12" s="12" customFormat="1" ht="18.95" customHeight="1">
      <c r="A149" s="142"/>
      <c r="B149" s="100"/>
      <c r="C149" s="100"/>
      <c r="D149" s="101"/>
      <c r="E149" s="143"/>
      <c r="F149" s="144"/>
      <c r="G149" s="378"/>
      <c r="H149" s="101"/>
      <c r="I149" s="101"/>
      <c r="J149" s="379"/>
      <c r="K149" s="378"/>
      <c r="L149" s="170"/>
    </row>
    <row r="150" spans="1:12" s="12" customFormat="1" ht="18.95" customHeight="1">
      <c r="A150" s="370">
        <v>72</v>
      </c>
      <c r="B150" s="371"/>
      <c r="C150" s="371"/>
      <c r="D150" s="372"/>
      <c r="E150" s="373"/>
      <c r="F150" s="374"/>
      <c r="G150" s="66"/>
      <c r="H150" s="372"/>
      <c r="I150" s="372"/>
      <c r="J150" s="375"/>
      <c r="K150" s="376"/>
      <c r="L150" s="377"/>
    </row>
    <row r="151" spans="1:12" s="12" customFormat="1" ht="18.95" customHeight="1">
      <c r="A151" s="142"/>
      <c r="B151" s="100"/>
      <c r="C151" s="100"/>
      <c r="D151" s="101"/>
      <c r="E151" s="143"/>
      <c r="F151" s="144"/>
      <c r="G151" s="378"/>
      <c r="H151" s="101"/>
      <c r="I151" s="101"/>
      <c r="J151" s="379"/>
      <c r="K151" s="378"/>
      <c r="L151" s="170"/>
    </row>
    <row r="152" spans="1:12" s="12" customFormat="1" ht="18.95" customHeight="1">
      <c r="A152" s="370">
        <v>73</v>
      </c>
      <c r="B152" s="371"/>
      <c r="C152" s="371"/>
      <c r="D152" s="372"/>
      <c r="E152" s="373"/>
      <c r="F152" s="374"/>
      <c r="G152" s="66"/>
      <c r="H152" s="372"/>
      <c r="I152" s="372"/>
      <c r="J152" s="375"/>
      <c r="K152" s="376"/>
      <c r="L152" s="377"/>
    </row>
    <row r="153" spans="1:12" s="12" customFormat="1" ht="18.95" customHeight="1">
      <c r="A153" s="142"/>
      <c r="B153" s="100"/>
      <c r="C153" s="100"/>
      <c r="D153" s="101"/>
      <c r="E153" s="143"/>
      <c r="F153" s="144"/>
      <c r="G153" s="378"/>
      <c r="H153" s="101"/>
      <c r="I153" s="101"/>
      <c r="J153" s="379"/>
      <c r="K153" s="378"/>
      <c r="L153" s="170"/>
    </row>
    <row r="154" spans="1:12" s="12" customFormat="1" ht="18.95" customHeight="1">
      <c r="A154" s="370">
        <v>74</v>
      </c>
      <c r="B154" s="371"/>
      <c r="C154" s="371"/>
      <c r="D154" s="372"/>
      <c r="E154" s="373"/>
      <c r="F154" s="374"/>
      <c r="G154" s="66"/>
      <c r="H154" s="372"/>
      <c r="I154" s="372"/>
      <c r="J154" s="375"/>
      <c r="K154" s="376"/>
      <c r="L154" s="377"/>
    </row>
    <row r="155" spans="1:12" s="12" customFormat="1" ht="18.95" customHeight="1">
      <c r="A155" s="142"/>
      <c r="B155" s="100"/>
      <c r="C155" s="100"/>
      <c r="D155" s="101"/>
      <c r="E155" s="143"/>
      <c r="F155" s="144"/>
      <c r="G155" s="378"/>
      <c r="H155" s="101"/>
      <c r="I155" s="101"/>
      <c r="J155" s="379"/>
      <c r="K155" s="378"/>
      <c r="L155" s="170"/>
    </row>
    <row r="156" spans="1:12" s="12" customFormat="1" ht="18.95" customHeight="1">
      <c r="A156" s="370">
        <v>75</v>
      </c>
      <c r="B156" s="371"/>
      <c r="C156" s="371"/>
      <c r="D156" s="372"/>
      <c r="E156" s="373"/>
      <c r="F156" s="374"/>
      <c r="G156" s="66"/>
      <c r="H156" s="372"/>
      <c r="I156" s="372"/>
      <c r="J156" s="375"/>
      <c r="K156" s="376"/>
      <c r="L156" s="377"/>
    </row>
    <row r="157" spans="1:12" s="12" customFormat="1" ht="18.95" customHeight="1">
      <c r="A157" s="142"/>
      <c r="B157" s="100"/>
      <c r="C157" s="100"/>
      <c r="D157" s="101"/>
      <c r="E157" s="143"/>
      <c r="F157" s="144"/>
      <c r="G157" s="378"/>
      <c r="H157" s="101"/>
      <c r="I157" s="101"/>
      <c r="J157" s="379"/>
      <c r="K157" s="378"/>
      <c r="L157" s="170"/>
    </row>
    <row r="158" spans="1:12" s="12" customFormat="1" ht="18.95" customHeight="1">
      <c r="A158" s="370">
        <v>76</v>
      </c>
      <c r="B158" s="371"/>
      <c r="C158" s="371"/>
      <c r="D158" s="372"/>
      <c r="E158" s="373"/>
      <c r="F158" s="374"/>
      <c r="G158" s="66"/>
      <c r="H158" s="372"/>
      <c r="I158" s="372"/>
      <c r="J158" s="375"/>
      <c r="K158" s="376"/>
      <c r="L158" s="377"/>
    </row>
    <row r="159" spans="1:12" s="12" customFormat="1" ht="18.95" customHeight="1">
      <c r="A159" s="142"/>
      <c r="B159" s="100"/>
      <c r="C159" s="100"/>
      <c r="D159" s="101"/>
      <c r="E159" s="143"/>
      <c r="F159" s="144"/>
      <c r="G159" s="378"/>
      <c r="H159" s="101"/>
      <c r="I159" s="101"/>
      <c r="J159" s="379"/>
      <c r="K159" s="378"/>
      <c r="L159" s="170"/>
    </row>
    <row r="160" spans="1:12" s="12" customFormat="1" ht="18.95" customHeight="1">
      <c r="A160" s="370">
        <v>77</v>
      </c>
      <c r="B160" s="371"/>
      <c r="C160" s="371"/>
      <c r="D160" s="372"/>
      <c r="E160" s="373"/>
      <c r="F160" s="374"/>
      <c r="G160" s="66"/>
      <c r="H160" s="372"/>
      <c r="I160" s="372"/>
      <c r="J160" s="375"/>
      <c r="K160" s="376"/>
      <c r="L160" s="377"/>
    </row>
    <row r="161" spans="1:12" s="12" customFormat="1" ht="18.95" customHeight="1">
      <c r="A161" s="142"/>
      <c r="B161" s="100"/>
      <c r="C161" s="100"/>
      <c r="D161" s="101"/>
      <c r="E161" s="143"/>
      <c r="F161" s="144"/>
      <c r="G161" s="378"/>
      <c r="H161" s="101"/>
      <c r="I161" s="101"/>
      <c r="J161" s="379"/>
      <c r="K161" s="378"/>
      <c r="L161" s="170"/>
    </row>
    <row r="162" spans="1:12" s="12" customFormat="1" ht="18.95" customHeight="1">
      <c r="A162" s="370">
        <v>78</v>
      </c>
      <c r="B162" s="371"/>
      <c r="C162" s="371"/>
      <c r="D162" s="372"/>
      <c r="E162" s="373"/>
      <c r="F162" s="374"/>
      <c r="G162" s="66"/>
      <c r="H162" s="372"/>
      <c r="I162" s="372"/>
      <c r="J162" s="375"/>
      <c r="K162" s="376"/>
      <c r="L162" s="377"/>
    </row>
    <row r="163" spans="1:12" s="12" customFormat="1" ht="18.95" customHeight="1">
      <c r="A163" s="142"/>
      <c r="B163" s="100"/>
      <c r="C163" s="100"/>
      <c r="D163" s="101"/>
      <c r="E163" s="143"/>
      <c r="F163" s="144"/>
      <c r="G163" s="378"/>
      <c r="H163" s="101"/>
      <c r="I163" s="101"/>
      <c r="J163" s="379"/>
      <c r="K163" s="378"/>
      <c r="L163" s="170"/>
    </row>
    <row r="164" spans="1:12" s="12" customFormat="1" ht="18.95" customHeight="1">
      <c r="A164" s="370">
        <v>79</v>
      </c>
      <c r="B164" s="371"/>
      <c r="C164" s="371"/>
      <c r="D164" s="372"/>
      <c r="E164" s="373"/>
      <c r="F164" s="374"/>
      <c r="G164" s="66"/>
      <c r="H164" s="372"/>
      <c r="I164" s="372"/>
      <c r="J164" s="375"/>
      <c r="K164" s="376"/>
      <c r="L164" s="377"/>
    </row>
    <row r="165" spans="1:12" s="12" customFormat="1" ht="18.95" customHeight="1">
      <c r="A165" s="142"/>
      <c r="B165" s="100"/>
      <c r="C165" s="100"/>
      <c r="D165" s="101"/>
      <c r="E165" s="143"/>
      <c r="F165" s="144"/>
      <c r="G165" s="378"/>
      <c r="H165" s="101"/>
      <c r="I165" s="101"/>
      <c r="J165" s="379"/>
      <c r="K165" s="378"/>
      <c r="L165" s="170"/>
    </row>
    <row r="166" spans="1:12" s="12" customFormat="1" ht="18.95" customHeight="1">
      <c r="A166" s="370">
        <v>80</v>
      </c>
      <c r="B166" s="371"/>
      <c r="C166" s="371"/>
      <c r="D166" s="372"/>
      <c r="E166" s="373"/>
      <c r="F166" s="374"/>
      <c r="G166" s="66"/>
      <c r="H166" s="372"/>
      <c r="I166" s="372"/>
      <c r="J166" s="375"/>
      <c r="K166" s="376"/>
      <c r="L166" s="377"/>
    </row>
    <row r="167" spans="1:12" s="12" customFormat="1" ht="18.95" customHeight="1">
      <c r="A167" s="142"/>
      <c r="B167" s="100"/>
      <c r="C167" s="100"/>
      <c r="D167" s="101"/>
      <c r="E167" s="143"/>
      <c r="F167" s="144"/>
      <c r="G167" s="378"/>
      <c r="H167" s="101"/>
      <c r="I167" s="101"/>
      <c r="J167" s="379"/>
      <c r="K167" s="378"/>
      <c r="L167" s="170"/>
    </row>
  </sheetData>
  <mergeCells count="1">
    <mergeCell ref="A4:B4"/>
  </mergeCells>
  <phoneticPr fontId="78" type="noConversion"/>
  <printOptions horizontalCentered="1"/>
  <pageMargins left="0.35" right="0.35" top="0.39" bottom="0.39" header="0" footer="0"/>
  <pageSetup paperSize="9" orientation="landscape" horizontalDpi="200" verticalDpi="200" r:id="rId1"/>
  <headerFooter alignWithMargins="0"/>
  <rowBreaks count="7" manualBreakCount="7">
    <brk id="27" max="11" man="1"/>
    <brk id="47" max="11" man="1"/>
    <brk id="67" max="11" man="1"/>
    <brk id="87" max="65535" man="1"/>
    <brk id="107" max="16383" man="1"/>
    <brk id="127" max="16383" man="1"/>
    <brk id="147" max="16383" man="1"/>
  </rowBreaks>
  <drawing r:id="rId2"/>
</worksheet>
</file>

<file path=xl/worksheets/sheet33.xml><?xml version="1.0" encoding="utf-8"?>
<worksheet xmlns="http://schemas.openxmlformats.org/spreadsheetml/2006/main" xmlns:r="http://schemas.openxmlformats.org/officeDocument/2006/relationships">
  <sheetPr codeName="Sheet27"/>
  <dimension ref="A1:V87"/>
  <sheetViews>
    <sheetView showGridLines="0" showZeros="0" zoomScale="86" workbookViewId="0">
      <pane ySplit="7" topLeftCell="A8" activePane="bottomLeft" state="frozen"/>
      <selection activeCell="A4" sqref="A4:C4"/>
      <selection pane="bottomLeft" activeCell="A4" sqref="A4"/>
    </sheetView>
  </sheetViews>
  <sheetFormatPr defaultRowHeight="12.75"/>
  <cols>
    <col min="1" max="1" width="3.85546875" customWidth="1"/>
    <col min="2" max="2" width="20.5703125" customWidth="1"/>
    <col min="3" max="3" width="18.7109375" customWidth="1"/>
    <col min="4" max="4" width="5.42578125" style="60" customWidth="1"/>
    <col min="5" max="6" width="5.85546875" style="60" customWidth="1"/>
    <col min="7" max="7" width="20.5703125" style="94" customWidth="1"/>
    <col min="8" max="8" width="18.7109375" style="60" customWidth="1"/>
    <col min="9" max="9" width="5.7109375" style="60" customWidth="1"/>
    <col min="10" max="10" width="3.28515625" style="60" hidden="1" customWidth="1"/>
    <col min="11" max="11" width="3.85546875" style="60" hidden="1" customWidth="1"/>
    <col min="12" max="12" width="5.7109375" style="60" hidden="1" customWidth="1"/>
    <col min="13" max="14" width="5.85546875" style="60" customWidth="1"/>
    <col min="15" max="15" width="4.85546875" style="60" hidden="1" customWidth="1"/>
    <col min="16" max="16" width="3.5703125" style="60" hidden="1" customWidth="1"/>
    <col min="17" max="17" width="4.28515625" style="60" customWidth="1"/>
    <col min="18" max="18" width="5.7109375" style="60" customWidth="1"/>
    <col min="19" max="19" width="4.42578125" style="60" customWidth="1"/>
    <col min="20" max="21" width="5.7109375" style="60" customWidth="1"/>
    <col min="22" max="22" width="4.42578125" style="60" customWidth="1"/>
  </cols>
  <sheetData>
    <row r="1" spans="1:22" ht="26.25">
      <c r="A1" s="82">
        <f>'Week SetUp'!$A$6</f>
        <v>0</v>
      </c>
      <c r="B1" s="82"/>
      <c r="C1" s="82"/>
      <c r="D1" s="83"/>
      <c r="E1" s="83"/>
      <c r="F1" s="83"/>
      <c r="G1" s="146" t="s">
        <v>256</v>
      </c>
      <c r="H1" s="83"/>
      <c r="I1" s="84"/>
      <c r="J1" s="84"/>
      <c r="K1" s="84"/>
      <c r="L1" s="84"/>
      <c r="M1" s="84"/>
      <c r="N1" s="84"/>
      <c r="O1" s="84"/>
      <c r="P1" s="84"/>
      <c r="Q1" s="84"/>
      <c r="R1" s="84"/>
      <c r="S1" s="84"/>
      <c r="T1" s="84"/>
      <c r="U1" s="380"/>
      <c r="V1" s="107"/>
    </row>
    <row r="2" spans="1:22" ht="13.5" thickBot="1">
      <c r="A2" s="85" t="str">
        <f>'Week SetUp'!$A$8</f>
        <v>ITF Junior Circuit</v>
      </c>
      <c r="B2" s="85"/>
      <c r="C2" s="72"/>
      <c r="D2" s="381"/>
      <c r="E2" s="381"/>
      <c r="F2" s="381"/>
      <c r="G2" s="146" t="s">
        <v>38</v>
      </c>
      <c r="H2" s="95"/>
      <c r="I2" s="95"/>
      <c r="J2" s="95"/>
      <c r="K2" s="95"/>
      <c r="L2" s="95"/>
      <c r="M2" s="69"/>
      <c r="N2" s="69"/>
      <c r="O2" s="69"/>
      <c r="P2" s="69"/>
      <c r="Q2" s="69"/>
      <c r="R2" s="69"/>
      <c r="S2" s="69"/>
      <c r="T2" s="69"/>
      <c r="U2" s="382"/>
      <c r="V2" s="110"/>
    </row>
    <row r="3" spans="1:22" s="2" customFormat="1" ht="13.5" thickBot="1">
      <c r="A3" s="147" t="s">
        <v>39</v>
      </c>
      <c r="B3" s="148"/>
      <c r="C3" s="149"/>
      <c r="D3" s="24"/>
      <c r="E3" s="24"/>
      <c r="F3" s="24"/>
      <c r="G3" s="150"/>
      <c r="H3" s="24"/>
      <c r="I3" s="38"/>
      <c r="J3" s="38"/>
      <c r="K3" s="24"/>
      <c r="L3" s="24"/>
      <c r="M3" s="38"/>
      <c r="N3" s="38"/>
      <c r="O3" s="38"/>
      <c r="P3" s="38"/>
      <c r="Q3" s="38"/>
      <c r="R3" s="38"/>
      <c r="S3" s="383" t="s">
        <v>24</v>
      </c>
      <c r="T3" s="155"/>
      <c r="U3" s="155"/>
      <c r="V3" s="384"/>
    </row>
    <row r="4" spans="1:22" s="2" customFormat="1">
      <c r="A4" s="63" t="s">
        <v>12</v>
      </c>
      <c r="B4" s="63"/>
      <c r="C4" s="61" t="s">
        <v>6</v>
      </c>
      <c r="D4" s="61"/>
      <c r="E4" s="61"/>
      <c r="F4" s="61"/>
      <c r="G4" s="61" t="s">
        <v>7</v>
      </c>
      <c r="H4" s="63" t="s">
        <v>18</v>
      </c>
      <c r="I4" s="64"/>
      <c r="J4" s="64" t="s">
        <v>257</v>
      </c>
      <c r="K4" s="64"/>
      <c r="L4" s="64"/>
      <c r="M4" s="64"/>
      <c r="N4" s="64" t="s">
        <v>8</v>
      </c>
      <c r="O4" s="153"/>
      <c r="P4" s="153"/>
      <c r="Q4" s="153"/>
      <c r="R4" s="153"/>
      <c r="S4" s="354"/>
      <c r="T4" s="385"/>
      <c r="U4" s="385"/>
      <c r="V4" s="160"/>
    </row>
    <row r="5" spans="1:22" s="2" customFormat="1" ht="13.5" thickBot="1">
      <c r="A5" s="711">
        <f>'Week SetUp'!$A$10</f>
        <v>0</v>
      </c>
      <c r="B5" s="711"/>
      <c r="C5" s="184">
        <f>'Week SetUp'!$C$10</f>
        <v>0</v>
      </c>
      <c r="D5" s="89"/>
      <c r="E5" s="89"/>
      <c r="F5" s="89"/>
      <c r="G5" s="186">
        <f>'Week SetUp'!$D$10</f>
        <v>0</v>
      </c>
      <c r="H5" s="97">
        <f>'Week SetUp'!$A$12</f>
        <v>0</v>
      </c>
      <c r="I5" s="76"/>
      <c r="J5" s="76">
        <f>'Week SetUp'!$E$10</f>
        <v>0</v>
      </c>
      <c r="K5" s="76"/>
      <c r="L5" s="76"/>
      <c r="M5" s="76"/>
      <c r="N5" s="76">
        <f>'Week SetUp'!$E$10</f>
        <v>0</v>
      </c>
      <c r="O5" s="76"/>
      <c r="P5" s="76"/>
      <c r="Q5" s="76"/>
      <c r="R5" s="76"/>
      <c r="S5" s="162"/>
      <c r="T5" s="97"/>
      <c r="U5" s="97"/>
      <c r="V5" s="163">
        <f>COUNTA(V8:V87)</f>
        <v>0</v>
      </c>
    </row>
    <row r="6" spans="1:22" s="386" customFormat="1" ht="12" customHeight="1">
      <c r="A6" s="387"/>
      <c r="B6" s="712" t="s">
        <v>258</v>
      </c>
      <c r="C6" s="713"/>
      <c r="D6" s="713"/>
      <c r="E6" s="713"/>
      <c r="F6" s="714"/>
      <c r="G6" s="715" t="s">
        <v>259</v>
      </c>
      <c r="H6" s="713"/>
      <c r="I6" s="713"/>
      <c r="J6" s="713"/>
      <c r="K6" s="713"/>
      <c r="L6" s="713"/>
      <c r="M6" s="713"/>
      <c r="N6" s="716"/>
      <c r="O6" s="388"/>
      <c r="P6" s="389"/>
      <c r="Q6" s="712" t="s">
        <v>260</v>
      </c>
      <c r="R6" s="713"/>
      <c r="S6" s="713"/>
      <c r="T6" s="713"/>
      <c r="U6" s="713"/>
      <c r="V6" s="716"/>
    </row>
    <row r="7" spans="1:22" ht="47.25" customHeight="1" thickBot="1">
      <c r="A7" s="134" t="s">
        <v>20</v>
      </c>
      <c r="B7" s="135" t="s">
        <v>13</v>
      </c>
      <c r="C7" s="135" t="s">
        <v>14</v>
      </c>
      <c r="D7" s="135" t="s">
        <v>21</v>
      </c>
      <c r="E7" s="135" t="s">
        <v>261</v>
      </c>
      <c r="F7" s="137" t="s">
        <v>369</v>
      </c>
      <c r="G7" s="135" t="s">
        <v>13</v>
      </c>
      <c r="H7" s="135" t="s">
        <v>14</v>
      </c>
      <c r="I7" s="135" t="s">
        <v>21</v>
      </c>
      <c r="J7" s="390"/>
      <c r="K7" s="390"/>
      <c r="L7" s="390" t="s">
        <v>364</v>
      </c>
      <c r="M7" s="135" t="s">
        <v>261</v>
      </c>
      <c r="N7" s="355" t="s">
        <v>369</v>
      </c>
      <c r="O7" s="705" t="s">
        <v>365</v>
      </c>
      <c r="P7" s="139" t="s">
        <v>366</v>
      </c>
      <c r="Q7" s="135" t="s">
        <v>367</v>
      </c>
      <c r="R7" s="135" t="s">
        <v>363</v>
      </c>
      <c r="S7" s="135" t="s">
        <v>368</v>
      </c>
      <c r="T7" s="355" t="s">
        <v>362</v>
      </c>
      <c r="U7" s="135" t="s">
        <v>262</v>
      </c>
      <c r="V7" s="136" t="s">
        <v>263</v>
      </c>
    </row>
    <row r="8" spans="1:22" s="12" customFormat="1" ht="18.95" customHeight="1">
      <c r="A8" s="142">
        <v>1</v>
      </c>
      <c r="B8" s="100"/>
      <c r="C8" s="100"/>
      <c r="D8" s="101"/>
      <c r="E8" s="101"/>
      <c r="F8" s="391"/>
      <c r="G8" s="392"/>
      <c r="H8" s="393"/>
      <c r="I8" s="101"/>
      <c r="J8" s="167"/>
      <c r="K8" s="394"/>
      <c r="L8" s="702">
        <f>IF(OR(OR(B8="",C8="",D8=""),OR(G8="",H8="",I8="")),,IF(T8="DA",1,IF(T8="WC",2,IF(T8="A",3,999))))</f>
        <v>0</v>
      </c>
      <c r="M8" s="101"/>
      <c r="N8" s="145"/>
      <c r="O8" s="167">
        <f>IF(OR(OR(B8="",C8="",D8=""),OR(G8="",H8="",I8="")),,IF(AND(OR(F8="DA",F8="SE",F8="Q"),OR(N8="DA",N8="SE",N8="Q")),"1",IF(OR(OR(F8="DA",F8="SE",F8="Q"),OR(N8="DA",N8="SE",N8="Q")),"2","3")))</f>
        <v>0</v>
      </c>
      <c r="P8" s="702">
        <f>IF(OR(OR(B8="",C8="",D8=""),OR(G8="",H8="",I8="")),,IF(AND(E8&gt;0,M8&gt;0),"a",IF(OR(E8&gt;0,M8&gt;0),"b","c")))</f>
        <v>0</v>
      </c>
      <c r="Q8" s="703">
        <f>IF(OR(OR(B8="",C8="",D8=""),OR(G8="",H8="",I8="")),,O8&amp;P8)</f>
        <v>0</v>
      </c>
      <c r="R8" s="378">
        <f>IF(OR(OR(B8="",C8="",D8=""),OR(G8="",H8="",I8="")),,IF(OR(E8&gt;0,M8&gt;0),E8+M8))</f>
        <v>0</v>
      </c>
      <c r="S8" s="704"/>
      <c r="T8" s="102"/>
      <c r="U8" s="378">
        <f>IF(OR(OR(B8="",C8="",D8=""),OR(G8="",H8="",I8="")),,IF(AND(E8&gt;0,M8&gt;0),E8+M8,))</f>
        <v>0</v>
      </c>
      <c r="V8" s="102"/>
    </row>
    <row r="9" spans="1:22" s="12" customFormat="1" ht="18.95" customHeight="1">
      <c r="A9" s="142">
        <v>2</v>
      </c>
      <c r="B9" s="100"/>
      <c r="C9" s="100"/>
      <c r="D9" s="101"/>
      <c r="E9" s="101"/>
      <c r="F9" s="391"/>
      <c r="G9" s="392"/>
      <c r="H9" s="393"/>
      <c r="I9" s="101"/>
      <c r="J9" s="167"/>
      <c r="K9" s="394"/>
      <c r="L9" s="702">
        <f t="shared" ref="L9:L72" si="0">IF(OR(OR(B9="",C9="",D9=""),OR(G9="",H9="",I9="")),,IF(T9="DA",1,IF(T9="WC",2,IF(T9="A",3,999))))</f>
        <v>0</v>
      </c>
      <c r="M9" s="101"/>
      <c r="N9" s="145"/>
      <c r="O9" s="167">
        <f t="shared" ref="O9:O72" si="1">IF(OR(OR(B9="",C9="",D9=""),OR(G9="",H9="",I9="")),,IF(AND(OR(F9="DA",F9="SE",F9="Q"),OR(N9="DA",N9="SE",N9="Q")),"1",IF(OR(OR(F9="DA",F9="SE",F9="Q"),OR(N9="DA",N9="SE",N9="Q")),"2","3")))</f>
        <v>0</v>
      </c>
      <c r="P9" s="702">
        <f t="shared" ref="P9:P72" si="2">IF(OR(OR(B9="",C9="",D9=""),OR(G9="",H9="",I9="")),,IF(AND(E9&gt;0,M9&gt;0),"a",IF(OR(E9&gt;0,M9&gt;0),"b","c")))</f>
        <v>0</v>
      </c>
      <c r="Q9" s="703">
        <f t="shared" ref="Q9:Q72" si="3">IF(OR(OR(B9="",C9="",D9=""),OR(G9="",H9="",I9="")),,O9&amp;P9)</f>
        <v>0</v>
      </c>
      <c r="R9" s="378">
        <f t="shared" ref="R9:R72" si="4">IF(OR(OR(B9="",C9="",D9=""),OR(G9="",H9="",I9="")),,IF(OR(E9&gt;0,M9&gt;0),E9+M9))</f>
        <v>0</v>
      </c>
      <c r="S9" s="704"/>
      <c r="T9" s="102"/>
      <c r="U9" s="378">
        <f t="shared" ref="U9:U72" si="5">IF(OR(OR(B9="",C9="",D9=""),OR(G9="",H9="",I9="")),,IF(AND(E9&gt;0,M9&gt;0),E9+M9,))</f>
        <v>0</v>
      </c>
      <c r="V9" s="102"/>
    </row>
    <row r="10" spans="1:22" s="12" customFormat="1" ht="18.95" customHeight="1">
      <c r="A10" s="142">
        <v>3</v>
      </c>
      <c r="B10" s="100"/>
      <c r="C10" s="100"/>
      <c r="D10" s="101"/>
      <c r="E10" s="101"/>
      <c r="F10" s="391"/>
      <c r="G10" s="392"/>
      <c r="H10" s="393"/>
      <c r="I10" s="101"/>
      <c r="J10" s="167"/>
      <c r="K10" s="394"/>
      <c r="L10" s="702">
        <f t="shared" si="0"/>
        <v>0</v>
      </c>
      <c r="M10" s="101"/>
      <c r="N10" s="145"/>
      <c r="O10" s="167">
        <f t="shared" si="1"/>
        <v>0</v>
      </c>
      <c r="P10" s="702">
        <f t="shared" si="2"/>
        <v>0</v>
      </c>
      <c r="Q10" s="703">
        <f t="shared" si="3"/>
        <v>0</v>
      </c>
      <c r="R10" s="378">
        <f t="shared" si="4"/>
        <v>0</v>
      </c>
      <c r="S10" s="704"/>
      <c r="T10" s="102"/>
      <c r="U10" s="378">
        <f t="shared" si="5"/>
        <v>0</v>
      </c>
      <c r="V10" s="102"/>
    </row>
    <row r="11" spans="1:22" s="12" customFormat="1" ht="18.95" customHeight="1">
      <c r="A11" s="142">
        <v>4</v>
      </c>
      <c r="B11" s="100"/>
      <c r="C11" s="100"/>
      <c r="D11" s="101"/>
      <c r="E11" s="101"/>
      <c r="F11" s="391"/>
      <c r="G11" s="392"/>
      <c r="H11" s="393"/>
      <c r="I11" s="101"/>
      <c r="J11" s="167"/>
      <c r="K11" s="394"/>
      <c r="L11" s="702">
        <f t="shared" si="0"/>
        <v>0</v>
      </c>
      <c r="M11" s="101"/>
      <c r="N11" s="145"/>
      <c r="O11" s="167">
        <f t="shared" si="1"/>
        <v>0</v>
      </c>
      <c r="P11" s="702">
        <f t="shared" si="2"/>
        <v>0</v>
      </c>
      <c r="Q11" s="703">
        <f t="shared" si="3"/>
        <v>0</v>
      </c>
      <c r="R11" s="378">
        <f t="shared" si="4"/>
        <v>0</v>
      </c>
      <c r="S11" s="704"/>
      <c r="T11" s="102"/>
      <c r="U11" s="378">
        <f t="shared" si="5"/>
        <v>0</v>
      </c>
      <c r="V11" s="102"/>
    </row>
    <row r="12" spans="1:22" s="12" customFormat="1" ht="18.95" customHeight="1">
      <c r="A12" s="142">
        <v>5</v>
      </c>
      <c r="B12" s="100"/>
      <c r="C12" s="100"/>
      <c r="D12" s="101"/>
      <c r="E12" s="101"/>
      <c r="F12" s="391"/>
      <c r="G12" s="392"/>
      <c r="H12" s="393"/>
      <c r="I12" s="101"/>
      <c r="J12" s="167"/>
      <c r="K12" s="394"/>
      <c r="L12" s="702">
        <f t="shared" si="0"/>
        <v>0</v>
      </c>
      <c r="M12" s="101"/>
      <c r="N12" s="145"/>
      <c r="O12" s="167">
        <f t="shared" si="1"/>
        <v>0</v>
      </c>
      <c r="P12" s="702">
        <f t="shared" si="2"/>
        <v>0</v>
      </c>
      <c r="Q12" s="703">
        <f t="shared" si="3"/>
        <v>0</v>
      </c>
      <c r="R12" s="378">
        <f t="shared" si="4"/>
        <v>0</v>
      </c>
      <c r="S12" s="704"/>
      <c r="T12" s="102"/>
      <c r="U12" s="378">
        <f t="shared" si="5"/>
        <v>0</v>
      </c>
      <c r="V12" s="102"/>
    </row>
    <row r="13" spans="1:22" s="12" customFormat="1" ht="18.95" customHeight="1">
      <c r="A13" s="142">
        <v>6</v>
      </c>
      <c r="B13" s="100"/>
      <c r="C13" s="100"/>
      <c r="D13" s="101"/>
      <c r="E13" s="101"/>
      <c r="F13" s="391"/>
      <c r="G13" s="392"/>
      <c r="H13" s="393"/>
      <c r="I13" s="101"/>
      <c r="J13" s="167"/>
      <c r="K13" s="394"/>
      <c r="L13" s="702">
        <f t="shared" si="0"/>
        <v>0</v>
      </c>
      <c r="M13" s="101"/>
      <c r="N13" s="145"/>
      <c r="O13" s="167">
        <f t="shared" si="1"/>
        <v>0</v>
      </c>
      <c r="P13" s="702">
        <f t="shared" si="2"/>
        <v>0</v>
      </c>
      <c r="Q13" s="703">
        <f t="shared" si="3"/>
        <v>0</v>
      </c>
      <c r="R13" s="378">
        <f t="shared" si="4"/>
        <v>0</v>
      </c>
      <c r="S13" s="704"/>
      <c r="T13" s="102"/>
      <c r="U13" s="378">
        <f t="shared" si="5"/>
        <v>0</v>
      </c>
      <c r="V13" s="102"/>
    </row>
    <row r="14" spans="1:22" s="12" customFormat="1" ht="18.95" customHeight="1">
      <c r="A14" s="142">
        <v>7</v>
      </c>
      <c r="B14" s="100"/>
      <c r="C14" s="100"/>
      <c r="D14" s="101"/>
      <c r="E14" s="101"/>
      <c r="F14" s="391"/>
      <c r="G14" s="392"/>
      <c r="H14" s="393"/>
      <c r="I14" s="101"/>
      <c r="J14" s="167"/>
      <c r="K14" s="394"/>
      <c r="L14" s="702">
        <f t="shared" si="0"/>
        <v>0</v>
      </c>
      <c r="M14" s="101"/>
      <c r="N14" s="145"/>
      <c r="O14" s="167">
        <f t="shared" si="1"/>
        <v>0</v>
      </c>
      <c r="P14" s="702">
        <f t="shared" si="2"/>
        <v>0</v>
      </c>
      <c r="Q14" s="703">
        <f t="shared" si="3"/>
        <v>0</v>
      </c>
      <c r="R14" s="378">
        <f t="shared" si="4"/>
        <v>0</v>
      </c>
      <c r="S14" s="704"/>
      <c r="T14" s="102"/>
      <c r="U14" s="378">
        <f t="shared" si="5"/>
        <v>0</v>
      </c>
      <c r="V14" s="102"/>
    </row>
    <row r="15" spans="1:22" s="12" customFormat="1" ht="18.95" customHeight="1">
      <c r="A15" s="142">
        <v>8</v>
      </c>
      <c r="B15" s="100"/>
      <c r="C15" s="100"/>
      <c r="D15" s="101"/>
      <c r="E15" s="101"/>
      <c r="F15" s="391"/>
      <c r="G15" s="392"/>
      <c r="H15" s="393"/>
      <c r="I15" s="101"/>
      <c r="J15" s="167"/>
      <c r="K15" s="394"/>
      <c r="L15" s="702">
        <f t="shared" si="0"/>
        <v>0</v>
      </c>
      <c r="M15" s="101"/>
      <c r="N15" s="145"/>
      <c r="O15" s="167">
        <f t="shared" si="1"/>
        <v>0</v>
      </c>
      <c r="P15" s="702">
        <f t="shared" si="2"/>
        <v>0</v>
      </c>
      <c r="Q15" s="703">
        <f t="shared" si="3"/>
        <v>0</v>
      </c>
      <c r="R15" s="378">
        <f t="shared" si="4"/>
        <v>0</v>
      </c>
      <c r="S15" s="704"/>
      <c r="T15" s="102"/>
      <c r="U15" s="378">
        <f t="shared" si="5"/>
        <v>0</v>
      </c>
      <c r="V15" s="102"/>
    </row>
    <row r="16" spans="1:22" s="12" customFormat="1" ht="18.95" customHeight="1">
      <c r="A16" s="142">
        <v>9</v>
      </c>
      <c r="B16" s="100"/>
      <c r="C16" s="100"/>
      <c r="D16" s="101"/>
      <c r="E16" s="101"/>
      <c r="F16" s="391"/>
      <c r="G16" s="392"/>
      <c r="H16" s="393"/>
      <c r="I16" s="101"/>
      <c r="J16" s="167"/>
      <c r="K16" s="394"/>
      <c r="L16" s="702">
        <f t="shared" si="0"/>
        <v>0</v>
      </c>
      <c r="M16" s="101"/>
      <c r="N16" s="145"/>
      <c r="O16" s="167">
        <f t="shared" si="1"/>
        <v>0</v>
      </c>
      <c r="P16" s="702">
        <f t="shared" si="2"/>
        <v>0</v>
      </c>
      <c r="Q16" s="703">
        <f t="shared" si="3"/>
        <v>0</v>
      </c>
      <c r="R16" s="378">
        <f t="shared" si="4"/>
        <v>0</v>
      </c>
      <c r="S16" s="704"/>
      <c r="T16" s="102"/>
      <c r="U16" s="378">
        <f t="shared" si="5"/>
        <v>0</v>
      </c>
      <c r="V16" s="102"/>
    </row>
    <row r="17" spans="1:22" s="12" customFormat="1" ht="18.95" customHeight="1">
      <c r="A17" s="142">
        <v>10</v>
      </c>
      <c r="B17" s="100"/>
      <c r="C17" s="100"/>
      <c r="D17" s="101"/>
      <c r="E17" s="101"/>
      <c r="F17" s="391"/>
      <c r="G17" s="392"/>
      <c r="H17" s="393"/>
      <c r="I17" s="101"/>
      <c r="J17" s="167"/>
      <c r="K17" s="394"/>
      <c r="L17" s="702">
        <f t="shared" si="0"/>
        <v>0</v>
      </c>
      <c r="M17" s="101"/>
      <c r="N17" s="145"/>
      <c r="O17" s="167">
        <f t="shared" si="1"/>
        <v>0</v>
      </c>
      <c r="P17" s="702">
        <f t="shared" si="2"/>
        <v>0</v>
      </c>
      <c r="Q17" s="703">
        <f t="shared" si="3"/>
        <v>0</v>
      </c>
      <c r="R17" s="378">
        <f t="shared" si="4"/>
        <v>0</v>
      </c>
      <c r="S17" s="704"/>
      <c r="T17" s="102"/>
      <c r="U17" s="378">
        <f t="shared" si="5"/>
        <v>0</v>
      </c>
      <c r="V17" s="102"/>
    </row>
    <row r="18" spans="1:22" s="12" customFormat="1" ht="18.95" customHeight="1">
      <c r="A18" s="142">
        <v>11</v>
      </c>
      <c r="B18" s="100"/>
      <c r="C18" s="100"/>
      <c r="D18" s="101"/>
      <c r="E18" s="101"/>
      <c r="F18" s="391"/>
      <c r="G18" s="392"/>
      <c r="H18" s="393"/>
      <c r="I18" s="101"/>
      <c r="J18" s="167"/>
      <c r="K18" s="394"/>
      <c r="L18" s="702">
        <f t="shared" si="0"/>
        <v>0</v>
      </c>
      <c r="M18" s="101"/>
      <c r="N18" s="145"/>
      <c r="O18" s="167">
        <f t="shared" si="1"/>
        <v>0</v>
      </c>
      <c r="P18" s="702">
        <f t="shared" si="2"/>
        <v>0</v>
      </c>
      <c r="Q18" s="703">
        <f t="shared" si="3"/>
        <v>0</v>
      </c>
      <c r="R18" s="378">
        <f t="shared" si="4"/>
        <v>0</v>
      </c>
      <c r="S18" s="704"/>
      <c r="T18" s="102"/>
      <c r="U18" s="378">
        <f t="shared" si="5"/>
        <v>0</v>
      </c>
      <c r="V18" s="102"/>
    </row>
    <row r="19" spans="1:22" s="12" customFormat="1" ht="18.95" customHeight="1">
      <c r="A19" s="142">
        <v>12</v>
      </c>
      <c r="B19" s="100"/>
      <c r="C19" s="100"/>
      <c r="D19" s="101"/>
      <c r="E19" s="101"/>
      <c r="F19" s="391"/>
      <c r="G19" s="392"/>
      <c r="H19" s="393"/>
      <c r="I19" s="101"/>
      <c r="J19" s="167"/>
      <c r="K19" s="394"/>
      <c r="L19" s="702">
        <f t="shared" si="0"/>
        <v>0</v>
      </c>
      <c r="M19" s="101"/>
      <c r="N19" s="145"/>
      <c r="O19" s="167">
        <f t="shared" si="1"/>
        <v>0</v>
      </c>
      <c r="P19" s="702">
        <f t="shared" si="2"/>
        <v>0</v>
      </c>
      <c r="Q19" s="703">
        <f t="shared" si="3"/>
        <v>0</v>
      </c>
      <c r="R19" s="378">
        <f t="shared" si="4"/>
        <v>0</v>
      </c>
      <c r="S19" s="704"/>
      <c r="T19" s="102"/>
      <c r="U19" s="378">
        <f t="shared" si="5"/>
        <v>0</v>
      </c>
      <c r="V19" s="102"/>
    </row>
    <row r="20" spans="1:22" s="12" customFormat="1" ht="18.95" customHeight="1">
      <c r="A20" s="142">
        <v>13</v>
      </c>
      <c r="B20" s="100"/>
      <c r="C20" s="100"/>
      <c r="D20" s="101"/>
      <c r="E20" s="101"/>
      <c r="F20" s="391"/>
      <c r="G20" s="392"/>
      <c r="H20" s="393"/>
      <c r="I20" s="101"/>
      <c r="J20" s="167"/>
      <c r="K20" s="394"/>
      <c r="L20" s="702">
        <f t="shared" si="0"/>
        <v>0</v>
      </c>
      <c r="M20" s="101"/>
      <c r="N20" s="145"/>
      <c r="O20" s="167">
        <f t="shared" si="1"/>
        <v>0</v>
      </c>
      <c r="P20" s="702">
        <f t="shared" si="2"/>
        <v>0</v>
      </c>
      <c r="Q20" s="703">
        <f t="shared" si="3"/>
        <v>0</v>
      </c>
      <c r="R20" s="378">
        <f t="shared" si="4"/>
        <v>0</v>
      </c>
      <c r="S20" s="704"/>
      <c r="T20" s="102"/>
      <c r="U20" s="378">
        <f t="shared" si="5"/>
        <v>0</v>
      </c>
      <c r="V20" s="102"/>
    </row>
    <row r="21" spans="1:22" s="12" customFormat="1" ht="18.95" customHeight="1">
      <c r="A21" s="142">
        <v>14</v>
      </c>
      <c r="B21" s="100"/>
      <c r="C21" s="100"/>
      <c r="D21" s="101"/>
      <c r="E21" s="101"/>
      <c r="F21" s="391"/>
      <c r="G21" s="392"/>
      <c r="H21" s="393"/>
      <c r="I21" s="101"/>
      <c r="J21" s="167"/>
      <c r="K21" s="394"/>
      <c r="L21" s="702">
        <f t="shared" si="0"/>
        <v>0</v>
      </c>
      <c r="M21" s="101"/>
      <c r="N21" s="145"/>
      <c r="O21" s="167">
        <f t="shared" si="1"/>
        <v>0</v>
      </c>
      <c r="P21" s="702">
        <f t="shared" si="2"/>
        <v>0</v>
      </c>
      <c r="Q21" s="703">
        <f t="shared" si="3"/>
        <v>0</v>
      </c>
      <c r="R21" s="378">
        <f t="shared" si="4"/>
        <v>0</v>
      </c>
      <c r="S21" s="704"/>
      <c r="T21" s="102"/>
      <c r="U21" s="378">
        <f t="shared" si="5"/>
        <v>0</v>
      </c>
      <c r="V21" s="102"/>
    </row>
    <row r="22" spans="1:22" s="12" customFormat="1" ht="18.95" customHeight="1">
      <c r="A22" s="142">
        <v>15</v>
      </c>
      <c r="B22" s="100"/>
      <c r="C22" s="100"/>
      <c r="D22" s="101"/>
      <c r="E22" s="101"/>
      <c r="F22" s="391"/>
      <c r="G22" s="392"/>
      <c r="H22" s="393"/>
      <c r="I22" s="101"/>
      <c r="J22" s="167"/>
      <c r="K22" s="394"/>
      <c r="L22" s="702">
        <f t="shared" si="0"/>
        <v>0</v>
      </c>
      <c r="M22" s="101"/>
      <c r="N22" s="145"/>
      <c r="O22" s="167">
        <f t="shared" si="1"/>
        <v>0</v>
      </c>
      <c r="P22" s="702">
        <f t="shared" si="2"/>
        <v>0</v>
      </c>
      <c r="Q22" s="703">
        <f t="shared" si="3"/>
        <v>0</v>
      </c>
      <c r="R22" s="378">
        <f t="shared" si="4"/>
        <v>0</v>
      </c>
      <c r="S22" s="704"/>
      <c r="T22" s="102"/>
      <c r="U22" s="378">
        <f t="shared" si="5"/>
        <v>0</v>
      </c>
      <c r="V22" s="102"/>
    </row>
    <row r="23" spans="1:22" s="12" customFormat="1" ht="18.95" customHeight="1">
      <c r="A23" s="142">
        <v>16</v>
      </c>
      <c r="B23" s="100"/>
      <c r="C23" s="100"/>
      <c r="D23" s="101"/>
      <c r="E23" s="101"/>
      <c r="F23" s="391"/>
      <c r="G23" s="392"/>
      <c r="H23" s="393"/>
      <c r="I23" s="101"/>
      <c r="J23" s="167"/>
      <c r="K23" s="394"/>
      <c r="L23" s="702">
        <f t="shared" si="0"/>
        <v>0</v>
      </c>
      <c r="M23" s="101"/>
      <c r="N23" s="145"/>
      <c r="O23" s="167">
        <f t="shared" si="1"/>
        <v>0</v>
      </c>
      <c r="P23" s="702">
        <f t="shared" si="2"/>
        <v>0</v>
      </c>
      <c r="Q23" s="703">
        <f t="shared" si="3"/>
        <v>0</v>
      </c>
      <c r="R23" s="378">
        <f t="shared" si="4"/>
        <v>0</v>
      </c>
      <c r="S23" s="704"/>
      <c r="T23" s="102"/>
      <c r="U23" s="378">
        <f t="shared" si="5"/>
        <v>0</v>
      </c>
      <c r="V23" s="102"/>
    </row>
    <row r="24" spans="1:22" s="45" customFormat="1" ht="18.95" customHeight="1">
      <c r="A24" s="142">
        <v>17</v>
      </c>
      <c r="B24" s="100"/>
      <c r="C24" s="100"/>
      <c r="D24" s="101"/>
      <c r="E24" s="101"/>
      <c r="F24" s="391"/>
      <c r="G24" s="392"/>
      <c r="H24" s="393"/>
      <c r="I24" s="101"/>
      <c r="J24" s="167"/>
      <c r="K24" s="394"/>
      <c r="L24" s="702">
        <f t="shared" si="0"/>
        <v>0</v>
      </c>
      <c r="M24" s="101"/>
      <c r="N24" s="145"/>
      <c r="O24" s="167">
        <f t="shared" si="1"/>
        <v>0</v>
      </c>
      <c r="P24" s="702">
        <f t="shared" si="2"/>
        <v>0</v>
      </c>
      <c r="Q24" s="703">
        <f t="shared" si="3"/>
        <v>0</v>
      </c>
      <c r="R24" s="378">
        <f t="shared" si="4"/>
        <v>0</v>
      </c>
      <c r="S24" s="704"/>
      <c r="T24" s="102"/>
      <c r="U24" s="378">
        <f t="shared" si="5"/>
        <v>0</v>
      </c>
      <c r="V24" s="102"/>
    </row>
    <row r="25" spans="1:22" s="45" customFormat="1" ht="18.95" customHeight="1">
      <c r="A25" s="142">
        <v>18</v>
      </c>
      <c r="B25" s="100"/>
      <c r="C25" s="100"/>
      <c r="D25" s="101"/>
      <c r="E25" s="101"/>
      <c r="F25" s="391"/>
      <c r="G25" s="392"/>
      <c r="H25" s="393"/>
      <c r="I25" s="101"/>
      <c r="J25" s="167"/>
      <c r="K25" s="394"/>
      <c r="L25" s="702">
        <f t="shared" si="0"/>
        <v>0</v>
      </c>
      <c r="M25" s="101"/>
      <c r="N25" s="145"/>
      <c r="O25" s="167">
        <f t="shared" si="1"/>
        <v>0</v>
      </c>
      <c r="P25" s="702">
        <f t="shared" si="2"/>
        <v>0</v>
      </c>
      <c r="Q25" s="703">
        <f t="shared" si="3"/>
        <v>0</v>
      </c>
      <c r="R25" s="378">
        <f t="shared" si="4"/>
        <v>0</v>
      </c>
      <c r="S25" s="704"/>
      <c r="T25" s="102"/>
      <c r="U25" s="378">
        <f t="shared" si="5"/>
        <v>0</v>
      </c>
      <c r="V25" s="102"/>
    </row>
    <row r="26" spans="1:22" s="45" customFormat="1" ht="18.95" customHeight="1">
      <c r="A26" s="142">
        <v>19</v>
      </c>
      <c r="B26" s="100"/>
      <c r="C26" s="100"/>
      <c r="D26" s="101"/>
      <c r="E26" s="101"/>
      <c r="F26" s="391"/>
      <c r="G26" s="392"/>
      <c r="H26" s="393"/>
      <c r="I26" s="101"/>
      <c r="J26" s="167"/>
      <c r="K26" s="394"/>
      <c r="L26" s="702">
        <f t="shared" si="0"/>
        <v>0</v>
      </c>
      <c r="M26" s="101"/>
      <c r="N26" s="145"/>
      <c r="O26" s="167">
        <f t="shared" si="1"/>
        <v>0</v>
      </c>
      <c r="P26" s="702">
        <f t="shared" si="2"/>
        <v>0</v>
      </c>
      <c r="Q26" s="703">
        <f t="shared" si="3"/>
        <v>0</v>
      </c>
      <c r="R26" s="378">
        <f t="shared" si="4"/>
        <v>0</v>
      </c>
      <c r="S26" s="704"/>
      <c r="T26" s="102"/>
      <c r="U26" s="378">
        <f t="shared" si="5"/>
        <v>0</v>
      </c>
      <c r="V26" s="102"/>
    </row>
    <row r="27" spans="1:22" s="45" customFormat="1" ht="18.95" customHeight="1">
      <c r="A27" s="142">
        <v>20</v>
      </c>
      <c r="B27" s="100"/>
      <c r="C27" s="100"/>
      <c r="D27" s="101"/>
      <c r="E27" s="101"/>
      <c r="F27" s="391"/>
      <c r="G27" s="392"/>
      <c r="H27" s="393"/>
      <c r="I27" s="101"/>
      <c r="J27" s="167"/>
      <c r="K27" s="394"/>
      <c r="L27" s="702">
        <f t="shared" si="0"/>
        <v>0</v>
      </c>
      <c r="M27" s="101"/>
      <c r="N27" s="145"/>
      <c r="O27" s="167">
        <f t="shared" si="1"/>
        <v>0</v>
      </c>
      <c r="P27" s="702">
        <f t="shared" si="2"/>
        <v>0</v>
      </c>
      <c r="Q27" s="703">
        <f t="shared" si="3"/>
        <v>0</v>
      </c>
      <c r="R27" s="378">
        <f t="shared" si="4"/>
        <v>0</v>
      </c>
      <c r="S27" s="704"/>
      <c r="T27" s="102"/>
      <c r="U27" s="378">
        <f t="shared" si="5"/>
        <v>0</v>
      </c>
      <c r="V27" s="102"/>
    </row>
    <row r="28" spans="1:22" s="45" customFormat="1" ht="18.95" customHeight="1">
      <c r="A28" s="142">
        <v>21</v>
      </c>
      <c r="B28" s="100"/>
      <c r="C28" s="100"/>
      <c r="D28" s="101"/>
      <c r="E28" s="101"/>
      <c r="F28" s="391"/>
      <c r="G28" s="392"/>
      <c r="H28" s="393"/>
      <c r="I28" s="101"/>
      <c r="J28" s="167"/>
      <c r="K28" s="394"/>
      <c r="L28" s="702">
        <f t="shared" si="0"/>
        <v>0</v>
      </c>
      <c r="M28" s="101"/>
      <c r="N28" s="145"/>
      <c r="O28" s="167">
        <f t="shared" si="1"/>
        <v>0</v>
      </c>
      <c r="P28" s="702">
        <f t="shared" si="2"/>
        <v>0</v>
      </c>
      <c r="Q28" s="703">
        <f t="shared" si="3"/>
        <v>0</v>
      </c>
      <c r="R28" s="378">
        <f t="shared" si="4"/>
        <v>0</v>
      </c>
      <c r="S28" s="704"/>
      <c r="T28" s="102"/>
      <c r="U28" s="378">
        <f t="shared" si="5"/>
        <v>0</v>
      </c>
      <c r="V28" s="102"/>
    </row>
    <row r="29" spans="1:22" s="45" customFormat="1" ht="18.95" customHeight="1">
      <c r="A29" s="142">
        <v>22</v>
      </c>
      <c r="B29" s="100"/>
      <c r="C29" s="100"/>
      <c r="D29" s="101"/>
      <c r="E29" s="101"/>
      <c r="F29" s="391"/>
      <c r="G29" s="392"/>
      <c r="H29" s="393"/>
      <c r="I29" s="101"/>
      <c r="J29" s="167"/>
      <c r="K29" s="394"/>
      <c r="L29" s="702">
        <f t="shared" si="0"/>
        <v>0</v>
      </c>
      <c r="M29" s="101"/>
      <c r="N29" s="145"/>
      <c r="O29" s="167">
        <f t="shared" si="1"/>
        <v>0</v>
      </c>
      <c r="P29" s="702">
        <f t="shared" si="2"/>
        <v>0</v>
      </c>
      <c r="Q29" s="703">
        <f t="shared" si="3"/>
        <v>0</v>
      </c>
      <c r="R29" s="378">
        <f t="shared" si="4"/>
        <v>0</v>
      </c>
      <c r="S29" s="704"/>
      <c r="T29" s="102"/>
      <c r="U29" s="378">
        <f t="shared" si="5"/>
        <v>0</v>
      </c>
      <c r="V29" s="102"/>
    </row>
    <row r="30" spans="1:22" s="45" customFormat="1" ht="18.95" customHeight="1">
      <c r="A30" s="142">
        <v>23</v>
      </c>
      <c r="B30" s="100"/>
      <c r="C30" s="100"/>
      <c r="D30" s="101"/>
      <c r="E30" s="101"/>
      <c r="F30" s="391"/>
      <c r="G30" s="392"/>
      <c r="H30" s="393"/>
      <c r="I30" s="101"/>
      <c r="J30" s="167"/>
      <c r="K30" s="394"/>
      <c r="L30" s="702">
        <f t="shared" si="0"/>
        <v>0</v>
      </c>
      <c r="M30" s="101"/>
      <c r="N30" s="145"/>
      <c r="O30" s="167">
        <f t="shared" si="1"/>
        <v>0</v>
      </c>
      <c r="P30" s="702">
        <f t="shared" si="2"/>
        <v>0</v>
      </c>
      <c r="Q30" s="703">
        <f t="shared" si="3"/>
        <v>0</v>
      </c>
      <c r="R30" s="378">
        <f t="shared" si="4"/>
        <v>0</v>
      </c>
      <c r="S30" s="704"/>
      <c r="T30" s="102"/>
      <c r="U30" s="378">
        <f t="shared" si="5"/>
        <v>0</v>
      </c>
      <c r="V30" s="102"/>
    </row>
    <row r="31" spans="1:22" s="45" customFormat="1" ht="18.95" customHeight="1">
      <c r="A31" s="142">
        <v>24</v>
      </c>
      <c r="B31" s="100"/>
      <c r="C31" s="100"/>
      <c r="D31" s="101"/>
      <c r="E31" s="101"/>
      <c r="F31" s="391"/>
      <c r="G31" s="392"/>
      <c r="H31" s="393"/>
      <c r="I31" s="101"/>
      <c r="J31" s="167"/>
      <c r="K31" s="394"/>
      <c r="L31" s="702">
        <f t="shared" si="0"/>
        <v>0</v>
      </c>
      <c r="M31" s="101"/>
      <c r="N31" s="145"/>
      <c r="O31" s="167">
        <f t="shared" si="1"/>
        <v>0</v>
      </c>
      <c r="P31" s="702">
        <f t="shared" si="2"/>
        <v>0</v>
      </c>
      <c r="Q31" s="703">
        <f t="shared" si="3"/>
        <v>0</v>
      </c>
      <c r="R31" s="378">
        <f t="shared" si="4"/>
        <v>0</v>
      </c>
      <c r="S31" s="704"/>
      <c r="T31" s="102"/>
      <c r="U31" s="378">
        <f t="shared" si="5"/>
        <v>0</v>
      </c>
      <c r="V31" s="102"/>
    </row>
    <row r="32" spans="1:22" ht="18.95" customHeight="1">
      <c r="A32" s="142">
        <v>25</v>
      </c>
      <c r="B32" s="100"/>
      <c r="C32" s="100"/>
      <c r="D32" s="101"/>
      <c r="E32" s="101"/>
      <c r="F32" s="391"/>
      <c r="G32" s="392"/>
      <c r="H32" s="393"/>
      <c r="I32" s="101"/>
      <c r="J32" s="167"/>
      <c r="K32" s="394"/>
      <c r="L32" s="702">
        <f t="shared" si="0"/>
        <v>0</v>
      </c>
      <c r="M32" s="101"/>
      <c r="N32" s="145"/>
      <c r="O32" s="167">
        <f t="shared" si="1"/>
        <v>0</v>
      </c>
      <c r="P32" s="702">
        <f t="shared" si="2"/>
        <v>0</v>
      </c>
      <c r="Q32" s="703">
        <f t="shared" si="3"/>
        <v>0</v>
      </c>
      <c r="R32" s="378">
        <f t="shared" si="4"/>
        <v>0</v>
      </c>
      <c r="S32" s="704"/>
      <c r="T32" s="102"/>
      <c r="U32" s="378">
        <f t="shared" si="5"/>
        <v>0</v>
      </c>
      <c r="V32" s="102"/>
    </row>
    <row r="33" spans="1:22" ht="18.95" customHeight="1">
      <c r="A33" s="142">
        <v>26</v>
      </c>
      <c r="B33" s="100"/>
      <c r="C33" s="100"/>
      <c r="D33" s="101"/>
      <c r="E33" s="101"/>
      <c r="F33" s="391"/>
      <c r="G33" s="392"/>
      <c r="H33" s="393"/>
      <c r="I33" s="101"/>
      <c r="J33" s="167"/>
      <c r="K33" s="394"/>
      <c r="L33" s="702">
        <f t="shared" si="0"/>
        <v>0</v>
      </c>
      <c r="M33" s="101"/>
      <c r="N33" s="145"/>
      <c r="O33" s="167">
        <f t="shared" si="1"/>
        <v>0</v>
      </c>
      <c r="P33" s="702">
        <f t="shared" si="2"/>
        <v>0</v>
      </c>
      <c r="Q33" s="703">
        <f t="shared" si="3"/>
        <v>0</v>
      </c>
      <c r="R33" s="378">
        <f t="shared" si="4"/>
        <v>0</v>
      </c>
      <c r="S33" s="704"/>
      <c r="T33" s="102"/>
      <c r="U33" s="378">
        <f t="shared" si="5"/>
        <v>0</v>
      </c>
      <c r="V33" s="102"/>
    </row>
    <row r="34" spans="1:22" ht="18.95" customHeight="1">
      <c r="A34" s="142">
        <v>27</v>
      </c>
      <c r="B34" s="100"/>
      <c r="C34" s="100"/>
      <c r="D34" s="101"/>
      <c r="E34" s="101"/>
      <c r="F34" s="391"/>
      <c r="G34" s="392"/>
      <c r="H34" s="393"/>
      <c r="I34" s="101"/>
      <c r="J34" s="167"/>
      <c r="K34" s="394"/>
      <c r="L34" s="702">
        <f t="shared" si="0"/>
        <v>0</v>
      </c>
      <c r="M34" s="101"/>
      <c r="N34" s="145"/>
      <c r="O34" s="167">
        <f t="shared" si="1"/>
        <v>0</v>
      </c>
      <c r="P34" s="702">
        <f t="shared" si="2"/>
        <v>0</v>
      </c>
      <c r="Q34" s="703">
        <f t="shared" si="3"/>
        <v>0</v>
      </c>
      <c r="R34" s="378">
        <f t="shared" si="4"/>
        <v>0</v>
      </c>
      <c r="S34" s="704"/>
      <c r="T34" s="102"/>
      <c r="U34" s="378">
        <f t="shared" si="5"/>
        <v>0</v>
      </c>
      <c r="V34" s="102"/>
    </row>
    <row r="35" spans="1:22" ht="18.95" customHeight="1">
      <c r="A35" s="142">
        <v>28</v>
      </c>
      <c r="B35" s="100"/>
      <c r="C35" s="100"/>
      <c r="D35" s="101"/>
      <c r="E35" s="101"/>
      <c r="F35" s="391"/>
      <c r="G35" s="392"/>
      <c r="H35" s="393"/>
      <c r="I35" s="101"/>
      <c r="J35" s="167"/>
      <c r="K35" s="394"/>
      <c r="L35" s="702">
        <f t="shared" si="0"/>
        <v>0</v>
      </c>
      <c r="M35" s="101"/>
      <c r="N35" s="145"/>
      <c r="O35" s="167">
        <f t="shared" si="1"/>
        <v>0</v>
      </c>
      <c r="P35" s="702">
        <f t="shared" si="2"/>
        <v>0</v>
      </c>
      <c r="Q35" s="703">
        <f t="shared" si="3"/>
        <v>0</v>
      </c>
      <c r="R35" s="378">
        <f t="shared" si="4"/>
        <v>0</v>
      </c>
      <c r="S35" s="704"/>
      <c r="T35" s="102"/>
      <c r="U35" s="378">
        <f t="shared" si="5"/>
        <v>0</v>
      </c>
      <c r="V35" s="102"/>
    </row>
    <row r="36" spans="1:22" ht="18.95" customHeight="1">
      <c r="A36" s="142">
        <v>29</v>
      </c>
      <c r="B36" s="100"/>
      <c r="C36" s="100"/>
      <c r="D36" s="101"/>
      <c r="E36" s="101"/>
      <c r="F36" s="391"/>
      <c r="G36" s="392"/>
      <c r="H36" s="393"/>
      <c r="I36" s="101"/>
      <c r="J36" s="167"/>
      <c r="K36" s="394"/>
      <c r="L36" s="702">
        <f t="shared" si="0"/>
        <v>0</v>
      </c>
      <c r="M36" s="101"/>
      <c r="N36" s="145"/>
      <c r="O36" s="167">
        <f t="shared" si="1"/>
        <v>0</v>
      </c>
      <c r="P36" s="702">
        <f t="shared" si="2"/>
        <v>0</v>
      </c>
      <c r="Q36" s="703">
        <f t="shared" si="3"/>
        <v>0</v>
      </c>
      <c r="R36" s="378">
        <f t="shared" si="4"/>
        <v>0</v>
      </c>
      <c r="S36" s="704"/>
      <c r="T36" s="102"/>
      <c r="U36" s="378">
        <f t="shared" si="5"/>
        <v>0</v>
      </c>
      <c r="V36" s="102"/>
    </row>
    <row r="37" spans="1:22" ht="18.95" customHeight="1">
      <c r="A37" s="142">
        <v>30</v>
      </c>
      <c r="B37" s="100"/>
      <c r="C37" s="100"/>
      <c r="D37" s="101"/>
      <c r="E37" s="101"/>
      <c r="F37" s="391"/>
      <c r="G37" s="392"/>
      <c r="H37" s="393"/>
      <c r="I37" s="101"/>
      <c r="J37" s="167"/>
      <c r="K37" s="394"/>
      <c r="L37" s="702">
        <f t="shared" si="0"/>
        <v>0</v>
      </c>
      <c r="M37" s="101"/>
      <c r="N37" s="145"/>
      <c r="O37" s="167">
        <f t="shared" si="1"/>
        <v>0</v>
      </c>
      <c r="P37" s="702">
        <f t="shared" si="2"/>
        <v>0</v>
      </c>
      <c r="Q37" s="703">
        <f t="shared" si="3"/>
        <v>0</v>
      </c>
      <c r="R37" s="378">
        <f t="shared" si="4"/>
        <v>0</v>
      </c>
      <c r="S37" s="704"/>
      <c r="T37" s="102"/>
      <c r="U37" s="378">
        <f t="shared" si="5"/>
        <v>0</v>
      </c>
      <c r="V37" s="102"/>
    </row>
    <row r="38" spans="1:22" ht="18.95" customHeight="1">
      <c r="A38" s="142">
        <v>31</v>
      </c>
      <c r="B38" s="100"/>
      <c r="C38" s="100"/>
      <c r="D38" s="101"/>
      <c r="E38" s="101"/>
      <c r="F38" s="391"/>
      <c r="G38" s="392"/>
      <c r="H38" s="393"/>
      <c r="I38" s="101"/>
      <c r="J38" s="167"/>
      <c r="K38" s="394"/>
      <c r="L38" s="702">
        <f t="shared" si="0"/>
        <v>0</v>
      </c>
      <c r="M38" s="101"/>
      <c r="N38" s="145"/>
      <c r="O38" s="167">
        <f t="shared" si="1"/>
        <v>0</v>
      </c>
      <c r="P38" s="702">
        <f t="shared" si="2"/>
        <v>0</v>
      </c>
      <c r="Q38" s="703">
        <f t="shared" si="3"/>
        <v>0</v>
      </c>
      <c r="R38" s="378">
        <f t="shared" si="4"/>
        <v>0</v>
      </c>
      <c r="S38" s="704"/>
      <c r="T38" s="102"/>
      <c r="U38" s="378">
        <f t="shared" si="5"/>
        <v>0</v>
      </c>
      <c r="V38" s="102"/>
    </row>
    <row r="39" spans="1:22" ht="18.95" customHeight="1">
      <c r="A39" s="142">
        <v>32</v>
      </c>
      <c r="B39" s="100"/>
      <c r="C39" s="100"/>
      <c r="D39" s="101"/>
      <c r="E39" s="101"/>
      <c r="F39" s="391"/>
      <c r="G39" s="392"/>
      <c r="H39" s="393"/>
      <c r="I39" s="101"/>
      <c r="J39" s="167"/>
      <c r="K39" s="394"/>
      <c r="L39" s="702">
        <f t="shared" si="0"/>
        <v>0</v>
      </c>
      <c r="M39" s="101"/>
      <c r="N39" s="145"/>
      <c r="O39" s="167">
        <f t="shared" si="1"/>
        <v>0</v>
      </c>
      <c r="P39" s="702">
        <f t="shared" si="2"/>
        <v>0</v>
      </c>
      <c r="Q39" s="703">
        <f t="shared" si="3"/>
        <v>0</v>
      </c>
      <c r="R39" s="378">
        <f t="shared" si="4"/>
        <v>0</v>
      </c>
      <c r="S39" s="704"/>
      <c r="T39" s="102"/>
      <c r="U39" s="378">
        <f t="shared" si="5"/>
        <v>0</v>
      </c>
      <c r="V39" s="102"/>
    </row>
    <row r="40" spans="1:22" ht="18.95" customHeight="1">
      <c r="A40" s="142">
        <v>33</v>
      </c>
      <c r="B40" s="100"/>
      <c r="C40" s="100"/>
      <c r="D40" s="101"/>
      <c r="E40" s="101"/>
      <c r="F40" s="391"/>
      <c r="G40" s="392"/>
      <c r="H40" s="393"/>
      <c r="I40" s="101"/>
      <c r="J40" s="167"/>
      <c r="K40" s="394"/>
      <c r="L40" s="702">
        <f t="shared" si="0"/>
        <v>0</v>
      </c>
      <c r="M40" s="101"/>
      <c r="N40" s="145"/>
      <c r="O40" s="167">
        <f t="shared" si="1"/>
        <v>0</v>
      </c>
      <c r="P40" s="702">
        <f t="shared" si="2"/>
        <v>0</v>
      </c>
      <c r="Q40" s="703">
        <f t="shared" si="3"/>
        <v>0</v>
      </c>
      <c r="R40" s="378">
        <f t="shared" si="4"/>
        <v>0</v>
      </c>
      <c r="S40" s="704"/>
      <c r="T40" s="102"/>
      <c r="U40" s="378">
        <f t="shared" si="5"/>
        <v>0</v>
      </c>
      <c r="V40" s="102"/>
    </row>
    <row r="41" spans="1:22" ht="18.95" customHeight="1">
      <c r="A41" s="142">
        <v>34</v>
      </c>
      <c r="B41" s="100"/>
      <c r="C41" s="100"/>
      <c r="D41" s="101"/>
      <c r="E41" s="101"/>
      <c r="F41" s="391"/>
      <c r="G41" s="392"/>
      <c r="H41" s="393"/>
      <c r="I41" s="101"/>
      <c r="J41" s="167"/>
      <c r="K41" s="394"/>
      <c r="L41" s="702">
        <f t="shared" si="0"/>
        <v>0</v>
      </c>
      <c r="M41" s="101"/>
      <c r="N41" s="145"/>
      <c r="O41" s="167">
        <f t="shared" si="1"/>
        <v>0</v>
      </c>
      <c r="P41" s="702">
        <f t="shared" si="2"/>
        <v>0</v>
      </c>
      <c r="Q41" s="703">
        <f t="shared" si="3"/>
        <v>0</v>
      </c>
      <c r="R41" s="378">
        <f t="shared" si="4"/>
        <v>0</v>
      </c>
      <c r="S41" s="704"/>
      <c r="T41" s="102"/>
      <c r="U41" s="378">
        <f t="shared" si="5"/>
        <v>0</v>
      </c>
      <c r="V41" s="102"/>
    </row>
    <row r="42" spans="1:22" ht="18.95" customHeight="1">
      <c r="A42" s="142">
        <v>35</v>
      </c>
      <c r="B42" s="100"/>
      <c r="C42" s="100"/>
      <c r="D42" s="101"/>
      <c r="E42" s="101"/>
      <c r="F42" s="391"/>
      <c r="G42" s="392"/>
      <c r="H42" s="393"/>
      <c r="I42" s="101"/>
      <c r="J42" s="167"/>
      <c r="K42" s="394"/>
      <c r="L42" s="702">
        <f t="shared" si="0"/>
        <v>0</v>
      </c>
      <c r="M42" s="101"/>
      <c r="N42" s="145"/>
      <c r="O42" s="167">
        <f t="shared" si="1"/>
        <v>0</v>
      </c>
      <c r="P42" s="702">
        <f t="shared" si="2"/>
        <v>0</v>
      </c>
      <c r="Q42" s="703">
        <f t="shared" si="3"/>
        <v>0</v>
      </c>
      <c r="R42" s="378">
        <f t="shared" si="4"/>
        <v>0</v>
      </c>
      <c r="S42" s="704"/>
      <c r="T42" s="102"/>
      <c r="U42" s="378">
        <f t="shared" si="5"/>
        <v>0</v>
      </c>
      <c r="V42" s="102"/>
    </row>
    <row r="43" spans="1:22" ht="18.95" customHeight="1">
      <c r="A43" s="142">
        <v>36</v>
      </c>
      <c r="B43" s="100"/>
      <c r="C43" s="100"/>
      <c r="D43" s="101"/>
      <c r="E43" s="101"/>
      <c r="F43" s="391"/>
      <c r="G43" s="392"/>
      <c r="H43" s="393"/>
      <c r="I43" s="101"/>
      <c r="J43" s="167"/>
      <c r="K43" s="394"/>
      <c r="L43" s="702">
        <f t="shared" si="0"/>
        <v>0</v>
      </c>
      <c r="M43" s="101"/>
      <c r="N43" s="145"/>
      <c r="O43" s="167">
        <f t="shared" si="1"/>
        <v>0</v>
      </c>
      <c r="P43" s="702">
        <f t="shared" si="2"/>
        <v>0</v>
      </c>
      <c r="Q43" s="703">
        <f t="shared" si="3"/>
        <v>0</v>
      </c>
      <c r="R43" s="378">
        <f t="shared" si="4"/>
        <v>0</v>
      </c>
      <c r="S43" s="704"/>
      <c r="T43" s="102"/>
      <c r="U43" s="378">
        <f t="shared" si="5"/>
        <v>0</v>
      </c>
      <c r="V43" s="102"/>
    </row>
    <row r="44" spans="1:22" ht="18.95" customHeight="1">
      <c r="A44" s="142">
        <v>37</v>
      </c>
      <c r="B44" s="100"/>
      <c r="C44" s="100"/>
      <c r="D44" s="101"/>
      <c r="E44" s="101"/>
      <c r="F44" s="391"/>
      <c r="G44" s="392"/>
      <c r="H44" s="393"/>
      <c r="I44" s="101"/>
      <c r="J44" s="167"/>
      <c r="K44" s="394"/>
      <c r="L44" s="702">
        <f t="shared" si="0"/>
        <v>0</v>
      </c>
      <c r="M44" s="101"/>
      <c r="N44" s="145"/>
      <c r="O44" s="167">
        <f t="shared" si="1"/>
        <v>0</v>
      </c>
      <c r="P44" s="702">
        <f t="shared" si="2"/>
        <v>0</v>
      </c>
      <c r="Q44" s="703">
        <f t="shared" si="3"/>
        <v>0</v>
      </c>
      <c r="R44" s="378">
        <f t="shared" si="4"/>
        <v>0</v>
      </c>
      <c r="S44" s="704"/>
      <c r="T44" s="102"/>
      <c r="U44" s="378">
        <f t="shared" si="5"/>
        <v>0</v>
      </c>
      <c r="V44" s="102"/>
    </row>
    <row r="45" spans="1:22" ht="18.95" customHeight="1">
      <c r="A45" s="142">
        <v>38</v>
      </c>
      <c r="B45" s="100"/>
      <c r="C45" s="100"/>
      <c r="D45" s="101"/>
      <c r="E45" s="101"/>
      <c r="F45" s="391"/>
      <c r="G45" s="392"/>
      <c r="H45" s="393"/>
      <c r="I45" s="101"/>
      <c r="J45" s="167"/>
      <c r="K45" s="394"/>
      <c r="L45" s="702">
        <f t="shared" si="0"/>
        <v>0</v>
      </c>
      <c r="M45" s="101"/>
      <c r="N45" s="145"/>
      <c r="O45" s="167">
        <f t="shared" si="1"/>
        <v>0</v>
      </c>
      <c r="P45" s="702">
        <f t="shared" si="2"/>
        <v>0</v>
      </c>
      <c r="Q45" s="703">
        <f t="shared" si="3"/>
        <v>0</v>
      </c>
      <c r="R45" s="378">
        <f t="shared" si="4"/>
        <v>0</v>
      </c>
      <c r="S45" s="704"/>
      <c r="T45" s="102"/>
      <c r="U45" s="378">
        <f t="shared" si="5"/>
        <v>0</v>
      </c>
      <c r="V45" s="102"/>
    </row>
    <row r="46" spans="1:22" ht="18.95" customHeight="1">
      <c r="A46" s="142">
        <v>39</v>
      </c>
      <c r="B46" s="100"/>
      <c r="C46" s="100"/>
      <c r="D46" s="101"/>
      <c r="E46" s="101"/>
      <c r="F46" s="391"/>
      <c r="G46" s="392"/>
      <c r="H46" s="393"/>
      <c r="I46" s="101"/>
      <c r="J46" s="167"/>
      <c r="K46" s="394"/>
      <c r="L46" s="702">
        <f t="shared" si="0"/>
        <v>0</v>
      </c>
      <c r="M46" s="101"/>
      <c r="N46" s="145"/>
      <c r="O46" s="167">
        <f t="shared" si="1"/>
        <v>0</v>
      </c>
      <c r="P46" s="702">
        <f t="shared" si="2"/>
        <v>0</v>
      </c>
      <c r="Q46" s="703">
        <f t="shared" si="3"/>
        <v>0</v>
      </c>
      <c r="R46" s="378">
        <f t="shared" si="4"/>
        <v>0</v>
      </c>
      <c r="S46" s="704"/>
      <c r="T46" s="102"/>
      <c r="U46" s="378">
        <f t="shared" si="5"/>
        <v>0</v>
      </c>
      <c r="V46" s="102"/>
    </row>
    <row r="47" spans="1:22" ht="18.95" customHeight="1">
      <c r="A47" s="142">
        <v>40</v>
      </c>
      <c r="B47" s="100"/>
      <c r="C47" s="100"/>
      <c r="D47" s="101"/>
      <c r="E47" s="101"/>
      <c r="F47" s="391"/>
      <c r="G47" s="392"/>
      <c r="H47" s="393"/>
      <c r="I47" s="101"/>
      <c r="J47" s="167"/>
      <c r="K47" s="394"/>
      <c r="L47" s="702">
        <f t="shared" si="0"/>
        <v>0</v>
      </c>
      <c r="M47" s="101"/>
      <c r="N47" s="145"/>
      <c r="O47" s="167">
        <f t="shared" si="1"/>
        <v>0</v>
      </c>
      <c r="P47" s="702">
        <f t="shared" si="2"/>
        <v>0</v>
      </c>
      <c r="Q47" s="703">
        <f t="shared" si="3"/>
        <v>0</v>
      </c>
      <c r="R47" s="378">
        <f t="shared" si="4"/>
        <v>0</v>
      </c>
      <c r="S47" s="704"/>
      <c r="T47" s="102"/>
      <c r="U47" s="378">
        <f t="shared" si="5"/>
        <v>0</v>
      </c>
      <c r="V47" s="102"/>
    </row>
    <row r="48" spans="1:22" ht="18.95" customHeight="1">
      <c r="A48" s="142">
        <v>41</v>
      </c>
      <c r="B48" s="100"/>
      <c r="C48" s="100"/>
      <c r="D48" s="101"/>
      <c r="E48" s="101"/>
      <c r="F48" s="391"/>
      <c r="G48" s="392"/>
      <c r="H48" s="393"/>
      <c r="I48" s="101"/>
      <c r="J48" s="167"/>
      <c r="K48" s="394"/>
      <c r="L48" s="702">
        <f t="shared" si="0"/>
        <v>0</v>
      </c>
      <c r="M48" s="101"/>
      <c r="N48" s="145"/>
      <c r="O48" s="167">
        <f t="shared" si="1"/>
        <v>0</v>
      </c>
      <c r="P48" s="702">
        <f t="shared" si="2"/>
        <v>0</v>
      </c>
      <c r="Q48" s="703">
        <f t="shared" si="3"/>
        <v>0</v>
      </c>
      <c r="R48" s="378">
        <f t="shared" si="4"/>
        <v>0</v>
      </c>
      <c r="S48" s="704"/>
      <c r="T48" s="102"/>
      <c r="U48" s="378">
        <f t="shared" si="5"/>
        <v>0</v>
      </c>
      <c r="V48" s="102"/>
    </row>
    <row r="49" spans="1:22" ht="18.95" customHeight="1">
      <c r="A49" s="142">
        <v>42</v>
      </c>
      <c r="B49" s="100"/>
      <c r="C49" s="100"/>
      <c r="D49" s="101"/>
      <c r="E49" s="101"/>
      <c r="F49" s="391"/>
      <c r="G49" s="392"/>
      <c r="H49" s="393"/>
      <c r="I49" s="101"/>
      <c r="J49" s="167"/>
      <c r="K49" s="394"/>
      <c r="L49" s="702">
        <f t="shared" si="0"/>
        <v>0</v>
      </c>
      <c r="M49" s="101"/>
      <c r="N49" s="145"/>
      <c r="O49" s="167">
        <f t="shared" si="1"/>
        <v>0</v>
      </c>
      <c r="P49" s="702">
        <f t="shared" si="2"/>
        <v>0</v>
      </c>
      <c r="Q49" s="703">
        <f t="shared" si="3"/>
        <v>0</v>
      </c>
      <c r="R49" s="378">
        <f t="shared" si="4"/>
        <v>0</v>
      </c>
      <c r="S49" s="704"/>
      <c r="T49" s="102"/>
      <c r="U49" s="378">
        <f t="shared" si="5"/>
        <v>0</v>
      </c>
      <c r="V49" s="102"/>
    </row>
    <row r="50" spans="1:22" ht="18.95" customHeight="1">
      <c r="A50" s="142">
        <v>43</v>
      </c>
      <c r="B50" s="100"/>
      <c r="C50" s="100"/>
      <c r="D50" s="101"/>
      <c r="E50" s="101"/>
      <c r="F50" s="391"/>
      <c r="G50" s="392"/>
      <c r="H50" s="393"/>
      <c r="I50" s="101"/>
      <c r="J50" s="167"/>
      <c r="K50" s="394"/>
      <c r="L50" s="702">
        <f t="shared" si="0"/>
        <v>0</v>
      </c>
      <c r="M50" s="101"/>
      <c r="N50" s="145"/>
      <c r="O50" s="167">
        <f t="shared" si="1"/>
        <v>0</v>
      </c>
      <c r="P50" s="702">
        <f t="shared" si="2"/>
        <v>0</v>
      </c>
      <c r="Q50" s="703">
        <f t="shared" si="3"/>
        <v>0</v>
      </c>
      <c r="R50" s="378">
        <f t="shared" si="4"/>
        <v>0</v>
      </c>
      <c r="S50" s="704"/>
      <c r="T50" s="102"/>
      <c r="U50" s="378">
        <f t="shared" si="5"/>
        <v>0</v>
      </c>
      <c r="V50" s="102"/>
    </row>
    <row r="51" spans="1:22" ht="18.95" customHeight="1">
      <c r="A51" s="142">
        <v>44</v>
      </c>
      <c r="B51" s="100"/>
      <c r="C51" s="100"/>
      <c r="D51" s="101"/>
      <c r="E51" s="101"/>
      <c r="F51" s="391"/>
      <c r="G51" s="392"/>
      <c r="H51" s="393"/>
      <c r="I51" s="101"/>
      <c r="J51" s="167"/>
      <c r="K51" s="394"/>
      <c r="L51" s="702">
        <f t="shared" si="0"/>
        <v>0</v>
      </c>
      <c r="M51" s="101"/>
      <c r="N51" s="145"/>
      <c r="O51" s="167">
        <f t="shared" si="1"/>
        <v>0</v>
      </c>
      <c r="P51" s="702">
        <f t="shared" si="2"/>
        <v>0</v>
      </c>
      <c r="Q51" s="703">
        <f t="shared" si="3"/>
        <v>0</v>
      </c>
      <c r="R51" s="378">
        <f t="shared" si="4"/>
        <v>0</v>
      </c>
      <c r="S51" s="704"/>
      <c r="T51" s="102"/>
      <c r="U51" s="378">
        <f t="shared" si="5"/>
        <v>0</v>
      </c>
      <c r="V51" s="102"/>
    </row>
    <row r="52" spans="1:22" ht="18.95" customHeight="1">
      <c r="A52" s="142">
        <v>45</v>
      </c>
      <c r="B52" s="100"/>
      <c r="C52" s="100"/>
      <c r="D52" s="101"/>
      <c r="E52" s="101"/>
      <c r="F52" s="391"/>
      <c r="G52" s="392"/>
      <c r="H52" s="393"/>
      <c r="I52" s="101"/>
      <c r="J52" s="167"/>
      <c r="K52" s="394"/>
      <c r="L52" s="702">
        <f t="shared" si="0"/>
        <v>0</v>
      </c>
      <c r="M52" s="101"/>
      <c r="N52" s="145"/>
      <c r="O52" s="167">
        <f t="shared" si="1"/>
        <v>0</v>
      </c>
      <c r="P52" s="702">
        <f t="shared" si="2"/>
        <v>0</v>
      </c>
      <c r="Q52" s="703">
        <f t="shared" si="3"/>
        <v>0</v>
      </c>
      <c r="R52" s="378">
        <f t="shared" si="4"/>
        <v>0</v>
      </c>
      <c r="S52" s="704"/>
      <c r="T52" s="102"/>
      <c r="U52" s="378">
        <f t="shared" si="5"/>
        <v>0</v>
      </c>
      <c r="V52" s="102"/>
    </row>
    <row r="53" spans="1:22" ht="18.95" customHeight="1">
      <c r="A53" s="142">
        <v>46</v>
      </c>
      <c r="B53" s="100"/>
      <c r="C53" s="100"/>
      <c r="D53" s="101"/>
      <c r="E53" s="101"/>
      <c r="F53" s="391"/>
      <c r="G53" s="392"/>
      <c r="H53" s="393"/>
      <c r="I53" s="101"/>
      <c r="J53" s="167"/>
      <c r="K53" s="394"/>
      <c r="L53" s="702">
        <f t="shared" si="0"/>
        <v>0</v>
      </c>
      <c r="M53" s="101"/>
      <c r="N53" s="145"/>
      <c r="O53" s="167">
        <f t="shared" si="1"/>
        <v>0</v>
      </c>
      <c r="P53" s="702">
        <f t="shared" si="2"/>
        <v>0</v>
      </c>
      <c r="Q53" s="703">
        <f t="shared" si="3"/>
        <v>0</v>
      </c>
      <c r="R53" s="378">
        <f t="shared" si="4"/>
        <v>0</v>
      </c>
      <c r="S53" s="704"/>
      <c r="T53" s="102"/>
      <c r="U53" s="378">
        <f t="shared" si="5"/>
        <v>0</v>
      </c>
      <c r="V53" s="102"/>
    </row>
    <row r="54" spans="1:22" ht="18.95" customHeight="1">
      <c r="A54" s="142">
        <v>47</v>
      </c>
      <c r="B54" s="100"/>
      <c r="C54" s="100"/>
      <c r="D54" s="101"/>
      <c r="E54" s="101"/>
      <c r="F54" s="391"/>
      <c r="G54" s="392"/>
      <c r="H54" s="393"/>
      <c r="I54" s="101"/>
      <c r="J54" s="167"/>
      <c r="K54" s="394"/>
      <c r="L54" s="702">
        <f t="shared" si="0"/>
        <v>0</v>
      </c>
      <c r="M54" s="101"/>
      <c r="N54" s="145"/>
      <c r="O54" s="167">
        <f t="shared" si="1"/>
        <v>0</v>
      </c>
      <c r="P54" s="702">
        <f t="shared" si="2"/>
        <v>0</v>
      </c>
      <c r="Q54" s="703">
        <f t="shared" si="3"/>
        <v>0</v>
      </c>
      <c r="R54" s="378">
        <f t="shared" si="4"/>
        <v>0</v>
      </c>
      <c r="S54" s="704"/>
      <c r="T54" s="102"/>
      <c r="U54" s="378">
        <f t="shared" si="5"/>
        <v>0</v>
      </c>
      <c r="V54" s="102"/>
    </row>
    <row r="55" spans="1:22" ht="18.95" customHeight="1">
      <c r="A55" s="142">
        <v>48</v>
      </c>
      <c r="B55" s="100"/>
      <c r="C55" s="100"/>
      <c r="D55" s="101"/>
      <c r="E55" s="101"/>
      <c r="F55" s="391"/>
      <c r="G55" s="392"/>
      <c r="H55" s="393"/>
      <c r="I55" s="101"/>
      <c r="J55" s="167"/>
      <c r="K55" s="394"/>
      <c r="L55" s="702">
        <f t="shared" si="0"/>
        <v>0</v>
      </c>
      <c r="M55" s="101"/>
      <c r="N55" s="145"/>
      <c r="O55" s="167">
        <f t="shared" si="1"/>
        <v>0</v>
      </c>
      <c r="P55" s="702">
        <f t="shared" si="2"/>
        <v>0</v>
      </c>
      <c r="Q55" s="703">
        <f t="shared" si="3"/>
        <v>0</v>
      </c>
      <c r="R55" s="378">
        <f t="shared" si="4"/>
        <v>0</v>
      </c>
      <c r="S55" s="704"/>
      <c r="T55" s="102"/>
      <c r="U55" s="378">
        <f t="shared" si="5"/>
        <v>0</v>
      </c>
      <c r="V55" s="102"/>
    </row>
    <row r="56" spans="1:22" ht="18.95" customHeight="1">
      <c r="A56" s="142">
        <v>49</v>
      </c>
      <c r="B56" s="100"/>
      <c r="C56" s="100"/>
      <c r="D56" s="101"/>
      <c r="E56" s="101"/>
      <c r="F56" s="391"/>
      <c r="G56" s="392"/>
      <c r="H56" s="393"/>
      <c r="I56" s="101"/>
      <c r="J56" s="167"/>
      <c r="K56" s="394"/>
      <c r="L56" s="702">
        <f t="shared" si="0"/>
        <v>0</v>
      </c>
      <c r="M56" s="101"/>
      <c r="N56" s="145"/>
      <c r="O56" s="167">
        <f t="shared" si="1"/>
        <v>0</v>
      </c>
      <c r="P56" s="702">
        <f t="shared" si="2"/>
        <v>0</v>
      </c>
      <c r="Q56" s="703">
        <f t="shared" si="3"/>
        <v>0</v>
      </c>
      <c r="R56" s="378">
        <f t="shared" si="4"/>
        <v>0</v>
      </c>
      <c r="S56" s="704"/>
      <c r="T56" s="102"/>
      <c r="U56" s="378">
        <f t="shared" si="5"/>
        <v>0</v>
      </c>
      <c r="V56" s="102"/>
    </row>
    <row r="57" spans="1:22" ht="18.95" customHeight="1">
      <c r="A57" s="142">
        <v>50</v>
      </c>
      <c r="B57" s="100"/>
      <c r="C57" s="100"/>
      <c r="D57" s="101"/>
      <c r="E57" s="101"/>
      <c r="F57" s="391"/>
      <c r="G57" s="392"/>
      <c r="H57" s="393"/>
      <c r="I57" s="101"/>
      <c r="J57" s="167"/>
      <c r="K57" s="394"/>
      <c r="L57" s="702">
        <f t="shared" si="0"/>
        <v>0</v>
      </c>
      <c r="M57" s="101"/>
      <c r="N57" s="145"/>
      <c r="O57" s="167">
        <f t="shared" si="1"/>
        <v>0</v>
      </c>
      <c r="P57" s="702">
        <f t="shared" si="2"/>
        <v>0</v>
      </c>
      <c r="Q57" s="703">
        <f t="shared" si="3"/>
        <v>0</v>
      </c>
      <c r="R57" s="378">
        <f t="shared" si="4"/>
        <v>0</v>
      </c>
      <c r="S57" s="704"/>
      <c r="T57" s="102"/>
      <c r="U57" s="378">
        <f t="shared" si="5"/>
        <v>0</v>
      </c>
      <c r="V57" s="102"/>
    </row>
    <row r="58" spans="1:22" ht="18.95" customHeight="1">
      <c r="A58" s="142">
        <v>51</v>
      </c>
      <c r="B58" s="100"/>
      <c r="C58" s="100"/>
      <c r="D58" s="101"/>
      <c r="E58" s="101"/>
      <c r="F58" s="391"/>
      <c r="G58" s="392"/>
      <c r="H58" s="393"/>
      <c r="I58" s="101"/>
      <c r="J58" s="167"/>
      <c r="K58" s="394"/>
      <c r="L58" s="702">
        <f t="shared" si="0"/>
        <v>0</v>
      </c>
      <c r="M58" s="101"/>
      <c r="N58" s="145"/>
      <c r="O58" s="167">
        <f t="shared" si="1"/>
        <v>0</v>
      </c>
      <c r="P58" s="702">
        <f t="shared" si="2"/>
        <v>0</v>
      </c>
      <c r="Q58" s="703">
        <f t="shared" si="3"/>
        <v>0</v>
      </c>
      <c r="R58" s="378">
        <f t="shared" si="4"/>
        <v>0</v>
      </c>
      <c r="S58" s="704"/>
      <c r="T58" s="102"/>
      <c r="U58" s="378">
        <f t="shared" si="5"/>
        <v>0</v>
      </c>
      <c r="V58" s="102"/>
    </row>
    <row r="59" spans="1:22" ht="18.95" customHeight="1">
      <c r="A59" s="142">
        <v>52</v>
      </c>
      <c r="B59" s="100"/>
      <c r="C59" s="100"/>
      <c r="D59" s="101"/>
      <c r="E59" s="101"/>
      <c r="F59" s="391"/>
      <c r="G59" s="392"/>
      <c r="H59" s="393"/>
      <c r="I59" s="101"/>
      <c r="J59" s="167"/>
      <c r="K59" s="394"/>
      <c r="L59" s="702">
        <f t="shared" si="0"/>
        <v>0</v>
      </c>
      <c r="M59" s="101"/>
      <c r="N59" s="145"/>
      <c r="O59" s="167">
        <f t="shared" si="1"/>
        <v>0</v>
      </c>
      <c r="P59" s="702">
        <f t="shared" si="2"/>
        <v>0</v>
      </c>
      <c r="Q59" s="703">
        <f t="shared" si="3"/>
        <v>0</v>
      </c>
      <c r="R59" s="378">
        <f t="shared" si="4"/>
        <v>0</v>
      </c>
      <c r="S59" s="704"/>
      <c r="T59" s="102"/>
      <c r="U59" s="378">
        <f t="shared" si="5"/>
        <v>0</v>
      </c>
      <c r="V59" s="102"/>
    </row>
    <row r="60" spans="1:22" ht="18.95" customHeight="1">
      <c r="A60" s="142">
        <v>53</v>
      </c>
      <c r="B60" s="100"/>
      <c r="C60" s="100"/>
      <c r="D60" s="101"/>
      <c r="E60" s="101"/>
      <c r="F60" s="391"/>
      <c r="G60" s="392"/>
      <c r="H60" s="393"/>
      <c r="I60" s="101"/>
      <c r="J60" s="167"/>
      <c r="K60" s="394"/>
      <c r="L60" s="702">
        <f t="shared" si="0"/>
        <v>0</v>
      </c>
      <c r="M60" s="101"/>
      <c r="N60" s="145"/>
      <c r="O60" s="167">
        <f t="shared" si="1"/>
        <v>0</v>
      </c>
      <c r="P60" s="702">
        <f t="shared" si="2"/>
        <v>0</v>
      </c>
      <c r="Q60" s="703">
        <f t="shared" si="3"/>
        <v>0</v>
      </c>
      <c r="R60" s="378">
        <f t="shared" si="4"/>
        <v>0</v>
      </c>
      <c r="S60" s="704"/>
      <c r="T60" s="102"/>
      <c r="U60" s="378">
        <f t="shared" si="5"/>
        <v>0</v>
      </c>
      <c r="V60" s="102"/>
    </row>
    <row r="61" spans="1:22" ht="18.95" customHeight="1">
      <c r="A61" s="142">
        <v>54</v>
      </c>
      <c r="B61" s="100"/>
      <c r="C61" s="100"/>
      <c r="D61" s="101"/>
      <c r="E61" s="101"/>
      <c r="F61" s="391"/>
      <c r="G61" s="392"/>
      <c r="H61" s="393"/>
      <c r="I61" s="101"/>
      <c r="J61" s="167"/>
      <c r="K61" s="394"/>
      <c r="L61" s="702">
        <f t="shared" si="0"/>
        <v>0</v>
      </c>
      <c r="M61" s="101"/>
      <c r="N61" s="145"/>
      <c r="O61" s="167">
        <f t="shared" si="1"/>
        <v>0</v>
      </c>
      <c r="P61" s="702">
        <f t="shared" si="2"/>
        <v>0</v>
      </c>
      <c r="Q61" s="703">
        <f t="shared" si="3"/>
        <v>0</v>
      </c>
      <c r="R61" s="378">
        <f t="shared" si="4"/>
        <v>0</v>
      </c>
      <c r="S61" s="704"/>
      <c r="T61" s="102"/>
      <c r="U61" s="378">
        <f t="shared" si="5"/>
        <v>0</v>
      </c>
      <c r="V61" s="102"/>
    </row>
    <row r="62" spans="1:22" ht="18.95" customHeight="1">
      <c r="A62" s="142">
        <v>55</v>
      </c>
      <c r="B62" s="100"/>
      <c r="C62" s="100"/>
      <c r="D62" s="101"/>
      <c r="E62" s="101"/>
      <c r="F62" s="391"/>
      <c r="G62" s="392"/>
      <c r="H62" s="393"/>
      <c r="I62" s="101"/>
      <c r="J62" s="167"/>
      <c r="K62" s="394"/>
      <c r="L62" s="702">
        <f t="shared" si="0"/>
        <v>0</v>
      </c>
      <c r="M62" s="101"/>
      <c r="N62" s="145"/>
      <c r="O62" s="167">
        <f t="shared" si="1"/>
        <v>0</v>
      </c>
      <c r="P62" s="702">
        <f t="shared" si="2"/>
        <v>0</v>
      </c>
      <c r="Q62" s="703">
        <f t="shared" si="3"/>
        <v>0</v>
      </c>
      <c r="R62" s="378">
        <f t="shared" si="4"/>
        <v>0</v>
      </c>
      <c r="S62" s="704"/>
      <c r="T62" s="102"/>
      <c r="U62" s="378">
        <f t="shared" si="5"/>
        <v>0</v>
      </c>
      <c r="V62" s="102"/>
    </row>
    <row r="63" spans="1:22" ht="18.75" customHeight="1">
      <c r="A63" s="142">
        <v>56</v>
      </c>
      <c r="B63" s="100"/>
      <c r="C63" s="100"/>
      <c r="D63" s="101"/>
      <c r="E63" s="101"/>
      <c r="F63" s="391"/>
      <c r="G63" s="392"/>
      <c r="H63" s="393"/>
      <c r="I63" s="101"/>
      <c r="J63" s="167"/>
      <c r="K63" s="394"/>
      <c r="L63" s="702">
        <f t="shared" si="0"/>
        <v>0</v>
      </c>
      <c r="M63" s="101"/>
      <c r="N63" s="145"/>
      <c r="O63" s="167">
        <f t="shared" si="1"/>
        <v>0</v>
      </c>
      <c r="P63" s="702">
        <f t="shared" si="2"/>
        <v>0</v>
      </c>
      <c r="Q63" s="703">
        <f t="shared" si="3"/>
        <v>0</v>
      </c>
      <c r="R63" s="378">
        <f t="shared" si="4"/>
        <v>0</v>
      </c>
      <c r="S63" s="704"/>
      <c r="T63" s="102"/>
      <c r="U63" s="378">
        <f t="shared" si="5"/>
        <v>0</v>
      </c>
      <c r="V63" s="102"/>
    </row>
    <row r="64" spans="1:22" ht="18.95" customHeight="1">
      <c r="A64" s="142">
        <v>57</v>
      </c>
      <c r="B64" s="100"/>
      <c r="C64" s="100"/>
      <c r="D64" s="101"/>
      <c r="E64" s="101"/>
      <c r="F64" s="391"/>
      <c r="G64" s="392"/>
      <c r="H64" s="393"/>
      <c r="I64" s="101"/>
      <c r="J64" s="167"/>
      <c r="K64" s="394"/>
      <c r="L64" s="702">
        <f t="shared" si="0"/>
        <v>0</v>
      </c>
      <c r="M64" s="101"/>
      <c r="N64" s="145"/>
      <c r="O64" s="167">
        <f t="shared" si="1"/>
        <v>0</v>
      </c>
      <c r="P64" s="702">
        <f t="shared" si="2"/>
        <v>0</v>
      </c>
      <c r="Q64" s="703">
        <f t="shared" si="3"/>
        <v>0</v>
      </c>
      <c r="R64" s="378">
        <f t="shared" si="4"/>
        <v>0</v>
      </c>
      <c r="S64" s="704"/>
      <c r="T64" s="102"/>
      <c r="U64" s="378">
        <f t="shared" si="5"/>
        <v>0</v>
      </c>
      <c r="V64" s="102"/>
    </row>
    <row r="65" spans="1:22" ht="18.95" customHeight="1">
      <c r="A65" s="142">
        <v>58</v>
      </c>
      <c r="B65" s="100"/>
      <c r="C65" s="100"/>
      <c r="D65" s="101"/>
      <c r="E65" s="101"/>
      <c r="F65" s="391"/>
      <c r="G65" s="392"/>
      <c r="H65" s="393"/>
      <c r="I65" s="101"/>
      <c r="J65" s="167"/>
      <c r="K65" s="394"/>
      <c r="L65" s="702">
        <f t="shared" si="0"/>
        <v>0</v>
      </c>
      <c r="M65" s="101"/>
      <c r="N65" s="145"/>
      <c r="O65" s="167">
        <f t="shared" si="1"/>
        <v>0</v>
      </c>
      <c r="P65" s="702">
        <f t="shared" si="2"/>
        <v>0</v>
      </c>
      <c r="Q65" s="703">
        <f t="shared" si="3"/>
        <v>0</v>
      </c>
      <c r="R65" s="378">
        <f t="shared" si="4"/>
        <v>0</v>
      </c>
      <c r="S65" s="704"/>
      <c r="T65" s="102"/>
      <c r="U65" s="378">
        <f t="shared" si="5"/>
        <v>0</v>
      </c>
      <c r="V65" s="102"/>
    </row>
    <row r="66" spans="1:22" ht="18.95" customHeight="1">
      <c r="A66" s="142">
        <v>59</v>
      </c>
      <c r="B66" s="100"/>
      <c r="C66" s="100"/>
      <c r="D66" s="101"/>
      <c r="E66" s="101"/>
      <c r="F66" s="391"/>
      <c r="G66" s="392"/>
      <c r="H66" s="393"/>
      <c r="I66" s="101"/>
      <c r="J66" s="167"/>
      <c r="K66" s="394"/>
      <c r="L66" s="702">
        <f t="shared" si="0"/>
        <v>0</v>
      </c>
      <c r="M66" s="101"/>
      <c r="N66" s="145"/>
      <c r="O66" s="167">
        <f t="shared" si="1"/>
        <v>0</v>
      </c>
      <c r="P66" s="702">
        <f t="shared" si="2"/>
        <v>0</v>
      </c>
      <c r="Q66" s="703">
        <f t="shared" si="3"/>
        <v>0</v>
      </c>
      <c r="R66" s="378">
        <f t="shared" si="4"/>
        <v>0</v>
      </c>
      <c r="S66" s="704"/>
      <c r="T66" s="102"/>
      <c r="U66" s="378">
        <f t="shared" si="5"/>
        <v>0</v>
      </c>
      <c r="V66" s="102"/>
    </row>
    <row r="67" spans="1:22" ht="18.95" customHeight="1">
      <c r="A67" s="142">
        <v>60</v>
      </c>
      <c r="B67" s="100"/>
      <c r="C67" s="100"/>
      <c r="D67" s="101"/>
      <c r="E67" s="101"/>
      <c r="F67" s="391"/>
      <c r="G67" s="392"/>
      <c r="H67" s="393"/>
      <c r="I67" s="101"/>
      <c r="J67" s="167"/>
      <c r="K67" s="394"/>
      <c r="L67" s="702">
        <f t="shared" si="0"/>
        <v>0</v>
      </c>
      <c r="M67" s="101"/>
      <c r="N67" s="145"/>
      <c r="O67" s="167">
        <f t="shared" si="1"/>
        <v>0</v>
      </c>
      <c r="P67" s="702">
        <f t="shared" si="2"/>
        <v>0</v>
      </c>
      <c r="Q67" s="703">
        <f t="shared" si="3"/>
        <v>0</v>
      </c>
      <c r="R67" s="378">
        <f t="shared" si="4"/>
        <v>0</v>
      </c>
      <c r="S67" s="704"/>
      <c r="T67" s="102"/>
      <c r="U67" s="378">
        <f t="shared" si="5"/>
        <v>0</v>
      </c>
      <c r="V67" s="102"/>
    </row>
    <row r="68" spans="1:22" ht="19.5" customHeight="1">
      <c r="A68" s="142">
        <v>61</v>
      </c>
      <c r="B68" s="100"/>
      <c r="C68" s="100"/>
      <c r="D68" s="101"/>
      <c r="E68" s="101"/>
      <c r="F68" s="391"/>
      <c r="G68" s="392"/>
      <c r="H68" s="393"/>
      <c r="I68" s="101"/>
      <c r="J68" s="167"/>
      <c r="K68" s="394"/>
      <c r="L68" s="702">
        <f t="shared" si="0"/>
        <v>0</v>
      </c>
      <c r="M68" s="101"/>
      <c r="N68" s="145"/>
      <c r="O68" s="167">
        <f t="shared" si="1"/>
        <v>0</v>
      </c>
      <c r="P68" s="702">
        <f t="shared" si="2"/>
        <v>0</v>
      </c>
      <c r="Q68" s="703">
        <f t="shared" si="3"/>
        <v>0</v>
      </c>
      <c r="R68" s="378">
        <f t="shared" si="4"/>
        <v>0</v>
      </c>
      <c r="S68" s="704"/>
      <c r="T68" s="102"/>
      <c r="U68" s="378">
        <f t="shared" si="5"/>
        <v>0</v>
      </c>
      <c r="V68" s="102"/>
    </row>
    <row r="69" spans="1:22" ht="19.5" customHeight="1">
      <c r="A69" s="142">
        <v>62</v>
      </c>
      <c r="B69" s="100"/>
      <c r="C69" s="100"/>
      <c r="D69" s="101"/>
      <c r="E69" s="101"/>
      <c r="F69" s="391"/>
      <c r="G69" s="392"/>
      <c r="H69" s="393"/>
      <c r="I69" s="101"/>
      <c r="J69" s="167"/>
      <c r="K69" s="394"/>
      <c r="L69" s="702">
        <f t="shared" si="0"/>
        <v>0</v>
      </c>
      <c r="M69" s="101"/>
      <c r="N69" s="145"/>
      <c r="O69" s="167">
        <f t="shared" si="1"/>
        <v>0</v>
      </c>
      <c r="P69" s="702">
        <f t="shared" si="2"/>
        <v>0</v>
      </c>
      <c r="Q69" s="703">
        <f t="shared" si="3"/>
        <v>0</v>
      </c>
      <c r="R69" s="378">
        <f t="shared" si="4"/>
        <v>0</v>
      </c>
      <c r="S69" s="704"/>
      <c r="T69" s="102"/>
      <c r="U69" s="378">
        <f t="shared" si="5"/>
        <v>0</v>
      </c>
      <c r="V69" s="102"/>
    </row>
    <row r="70" spans="1:22" ht="19.5" customHeight="1">
      <c r="A70" s="142">
        <v>63</v>
      </c>
      <c r="B70" s="100"/>
      <c r="C70" s="100"/>
      <c r="D70" s="101"/>
      <c r="E70" s="101"/>
      <c r="F70" s="391"/>
      <c r="G70" s="392"/>
      <c r="H70" s="393"/>
      <c r="I70" s="101"/>
      <c r="J70" s="167"/>
      <c r="K70" s="394"/>
      <c r="L70" s="702">
        <f t="shared" si="0"/>
        <v>0</v>
      </c>
      <c r="M70" s="101"/>
      <c r="N70" s="145"/>
      <c r="O70" s="167">
        <f t="shared" si="1"/>
        <v>0</v>
      </c>
      <c r="P70" s="702">
        <f t="shared" si="2"/>
        <v>0</v>
      </c>
      <c r="Q70" s="703">
        <f t="shared" si="3"/>
        <v>0</v>
      </c>
      <c r="R70" s="378">
        <f t="shared" si="4"/>
        <v>0</v>
      </c>
      <c r="S70" s="704"/>
      <c r="T70" s="102"/>
      <c r="U70" s="378">
        <f t="shared" si="5"/>
        <v>0</v>
      </c>
      <c r="V70" s="102"/>
    </row>
    <row r="71" spans="1:22" ht="19.5" customHeight="1">
      <c r="A71" s="142">
        <v>64</v>
      </c>
      <c r="B71" s="100"/>
      <c r="C71" s="100"/>
      <c r="D71" s="101"/>
      <c r="E71" s="101"/>
      <c r="F71" s="391"/>
      <c r="G71" s="392"/>
      <c r="H71" s="393"/>
      <c r="I71" s="101"/>
      <c r="J71" s="167"/>
      <c r="K71" s="394"/>
      <c r="L71" s="702">
        <f t="shared" si="0"/>
        <v>0</v>
      </c>
      <c r="M71" s="101"/>
      <c r="N71" s="145"/>
      <c r="O71" s="167">
        <f t="shared" si="1"/>
        <v>0</v>
      </c>
      <c r="P71" s="702">
        <f t="shared" si="2"/>
        <v>0</v>
      </c>
      <c r="Q71" s="703">
        <f t="shared" si="3"/>
        <v>0</v>
      </c>
      <c r="R71" s="378">
        <f t="shared" si="4"/>
        <v>0</v>
      </c>
      <c r="S71" s="704"/>
      <c r="T71" s="102"/>
      <c r="U71" s="378">
        <f t="shared" si="5"/>
        <v>0</v>
      </c>
      <c r="V71" s="102"/>
    </row>
    <row r="72" spans="1:22" ht="19.5" customHeight="1">
      <c r="A72" s="142">
        <v>65</v>
      </c>
      <c r="B72" s="100"/>
      <c r="C72" s="100"/>
      <c r="D72" s="101"/>
      <c r="E72" s="101"/>
      <c r="F72" s="391"/>
      <c r="G72" s="392"/>
      <c r="H72" s="393"/>
      <c r="I72" s="101"/>
      <c r="J72" s="167"/>
      <c r="K72" s="394"/>
      <c r="L72" s="702">
        <f t="shared" si="0"/>
        <v>0</v>
      </c>
      <c r="M72" s="101"/>
      <c r="N72" s="145"/>
      <c r="O72" s="167">
        <f t="shared" si="1"/>
        <v>0</v>
      </c>
      <c r="P72" s="702">
        <f t="shared" si="2"/>
        <v>0</v>
      </c>
      <c r="Q72" s="703">
        <f t="shared" si="3"/>
        <v>0</v>
      </c>
      <c r="R72" s="378">
        <f t="shared" si="4"/>
        <v>0</v>
      </c>
      <c r="S72" s="704"/>
      <c r="T72" s="102"/>
      <c r="U72" s="378">
        <f t="shared" si="5"/>
        <v>0</v>
      </c>
      <c r="V72" s="102"/>
    </row>
    <row r="73" spans="1:22" ht="19.5" customHeight="1">
      <c r="A73" s="142">
        <v>66</v>
      </c>
      <c r="B73" s="100"/>
      <c r="C73" s="100"/>
      <c r="D73" s="101"/>
      <c r="E73" s="101"/>
      <c r="F73" s="391"/>
      <c r="G73" s="392"/>
      <c r="H73" s="393"/>
      <c r="I73" s="101"/>
      <c r="J73" s="167"/>
      <c r="K73" s="394"/>
      <c r="L73" s="702">
        <f t="shared" ref="L73:L87" si="6">IF(OR(OR(B73="",C73="",D73=""),OR(G73="",H73="",I73="")),,IF(T73="DA",1,IF(T73="WC",2,IF(T73="A",3,999))))</f>
        <v>0</v>
      </c>
      <c r="M73" s="101"/>
      <c r="N73" s="145"/>
      <c r="O73" s="167">
        <f t="shared" ref="O73:O87" si="7">IF(OR(OR(B73="",C73="",D73=""),OR(G73="",H73="",I73="")),,IF(AND(OR(F73="DA",F73="SE",F73="Q"),OR(N73="DA",N73="SE",N73="Q")),"1",IF(OR(OR(F73="DA",F73="SE",F73="Q"),OR(N73="DA",N73="SE",N73="Q")),"2","3")))</f>
        <v>0</v>
      </c>
      <c r="P73" s="702">
        <f t="shared" ref="P73:P87" si="8">IF(OR(OR(B73="",C73="",D73=""),OR(G73="",H73="",I73="")),,IF(AND(E73&gt;0,M73&gt;0),"a",IF(OR(E73&gt;0,M73&gt;0),"b","c")))</f>
        <v>0</v>
      </c>
      <c r="Q73" s="703">
        <f t="shared" ref="Q73:Q87" si="9">IF(OR(OR(B73="",C73="",D73=""),OR(G73="",H73="",I73="")),,O73&amp;P73)</f>
        <v>0</v>
      </c>
      <c r="R73" s="378">
        <f t="shared" ref="R73:R87" si="10">IF(OR(OR(B73="",C73="",D73=""),OR(G73="",H73="",I73="")),,IF(OR(E73&gt;0,M73&gt;0),E73+M73))</f>
        <v>0</v>
      </c>
      <c r="S73" s="704"/>
      <c r="T73" s="102"/>
      <c r="U73" s="378">
        <f t="shared" ref="U73:U87" si="11">IF(OR(OR(B73="",C73="",D73=""),OR(G73="",H73="",I73="")),,IF(AND(E73&gt;0,M73&gt;0),E73+M73,))</f>
        <v>0</v>
      </c>
      <c r="V73" s="102"/>
    </row>
    <row r="74" spans="1:22" ht="19.5" customHeight="1">
      <c r="A74" s="142">
        <v>67</v>
      </c>
      <c r="B74" s="100"/>
      <c r="C74" s="100"/>
      <c r="D74" s="101"/>
      <c r="E74" s="101"/>
      <c r="F74" s="391"/>
      <c r="G74" s="392"/>
      <c r="H74" s="393"/>
      <c r="I74" s="101"/>
      <c r="J74" s="167"/>
      <c r="K74" s="394"/>
      <c r="L74" s="702">
        <f t="shared" si="6"/>
        <v>0</v>
      </c>
      <c r="M74" s="101"/>
      <c r="N74" s="145"/>
      <c r="O74" s="167">
        <f t="shared" si="7"/>
        <v>0</v>
      </c>
      <c r="P74" s="702">
        <f t="shared" si="8"/>
        <v>0</v>
      </c>
      <c r="Q74" s="703">
        <f t="shared" si="9"/>
        <v>0</v>
      </c>
      <c r="R74" s="378">
        <f t="shared" si="10"/>
        <v>0</v>
      </c>
      <c r="S74" s="704"/>
      <c r="T74" s="102"/>
      <c r="U74" s="378">
        <f t="shared" si="11"/>
        <v>0</v>
      </c>
      <c r="V74" s="102"/>
    </row>
    <row r="75" spans="1:22" ht="19.5" customHeight="1">
      <c r="A75" s="142">
        <v>68</v>
      </c>
      <c r="B75" s="100"/>
      <c r="C75" s="100"/>
      <c r="D75" s="101"/>
      <c r="E75" s="101"/>
      <c r="F75" s="391"/>
      <c r="G75" s="392"/>
      <c r="H75" s="393"/>
      <c r="I75" s="101"/>
      <c r="J75" s="167"/>
      <c r="K75" s="394"/>
      <c r="L75" s="702">
        <f t="shared" si="6"/>
        <v>0</v>
      </c>
      <c r="M75" s="101"/>
      <c r="N75" s="145"/>
      <c r="O75" s="167">
        <f t="shared" si="7"/>
        <v>0</v>
      </c>
      <c r="P75" s="702">
        <f t="shared" si="8"/>
        <v>0</v>
      </c>
      <c r="Q75" s="703">
        <f t="shared" si="9"/>
        <v>0</v>
      </c>
      <c r="R75" s="378">
        <f t="shared" si="10"/>
        <v>0</v>
      </c>
      <c r="S75" s="704"/>
      <c r="T75" s="102"/>
      <c r="U75" s="378">
        <f t="shared" si="11"/>
        <v>0</v>
      </c>
      <c r="V75" s="102"/>
    </row>
    <row r="76" spans="1:22" ht="19.5" customHeight="1">
      <c r="A76" s="142">
        <v>69</v>
      </c>
      <c r="B76" s="100"/>
      <c r="C76" s="100"/>
      <c r="D76" s="101"/>
      <c r="E76" s="101"/>
      <c r="F76" s="391"/>
      <c r="G76" s="392"/>
      <c r="H76" s="393"/>
      <c r="I76" s="101"/>
      <c r="J76" s="167"/>
      <c r="K76" s="394"/>
      <c r="L76" s="702">
        <f t="shared" si="6"/>
        <v>0</v>
      </c>
      <c r="M76" s="101"/>
      <c r="N76" s="145"/>
      <c r="O76" s="167">
        <f t="shared" si="7"/>
        <v>0</v>
      </c>
      <c r="P76" s="702">
        <f t="shared" si="8"/>
        <v>0</v>
      </c>
      <c r="Q76" s="703">
        <f t="shared" si="9"/>
        <v>0</v>
      </c>
      <c r="R76" s="378">
        <f t="shared" si="10"/>
        <v>0</v>
      </c>
      <c r="S76" s="704"/>
      <c r="T76" s="102"/>
      <c r="U76" s="378">
        <f t="shared" si="11"/>
        <v>0</v>
      </c>
      <c r="V76" s="102"/>
    </row>
    <row r="77" spans="1:22" ht="19.5" customHeight="1">
      <c r="A77" s="142">
        <v>70</v>
      </c>
      <c r="B77" s="100"/>
      <c r="C77" s="100"/>
      <c r="D77" s="101"/>
      <c r="E77" s="101"/>
      <c r="F77" s="391"/>
      <c r="G77" s="392"/>
      <c r="H77" s="393"/>
      <c r="I77" s="101"/>
      <c r="J77" s="167"/>
      <c r="K77" s="394"/>
      <c r="L77" s="702">
        <f t="shared" si="6"/>
        <v>0</v>
      </c>
      <c r="M77" s="101"/>
      <c r="N77" s="145"/>
      <c r="O77" s="167">
        <f t="shared" si="7"/>
        <v>0</v>
      </c>
      <c r="P77" s="702">
        <f t="shared" si="8"/>
        <v>0</v>
      </c>
      <c r="Q77" s="703">
        <f t="shared" si="9"/>
        <v>0</v>
      </c>
      <c r="R77" s="378">
        <f t="shared" si="10"/>
        <v>0</v>
      </c>
      <c r="S77" s="704"/>
      <c r="T77" s="102"/>
      <c r="U77" s="378">
        <f t="shared" si="11"/>
        <v>0</v>
      </c>
      <c r="V77" s="102"/>
    </row>
    <row r="78" spans="1:22" ht="19.5" customHeight="1">
      <c r="A78" s="142">
        <v>71</v>
      </c>
      <c r="B78" s="100"/>
      <c r="C78" s="100"/>
      <c r="D78" s="101"/>
      <c r="E78" s="101"/>
      <c r="F78" s="391"/>
      <c r="G78" s="392"/>
      <c r="H78" s="393"/>
      <c r="I78" s="101"/>
      <c r="J78" s="167"/>
      <c r="K78" s="394"/>
      <c r="L78" s="702">
        <f t="shared" si="6"/>
        <v>0</v>
      </c>
      <c r="M78" s="101"/>
      <c r="N78" s="145"/>
      <c r="O78" s="167">
        <f t="shared" si="7"/>
        <v>0</v>
      </c>
      <c r="P78" s="702">
        <f t="shared" si="8"/>
        <v>0</v>
      </c>
      <c r="Q78" s="703">
        <f t="shared" si="9"/>
        <v>0</v>
      </c>
      <c r="R78" s="378">
        <f t="shared" si="10"/>
        <v>0</v>
      </c>
      <c r="S78" s="704"/>
      <c r="T78" s="102"/>
      <c r="U78" s="378">
        <f t="shared" si="11"/>
        <v>0</v>
      </c>
      <c r="V78" s="102"/>
    </row>
    <row r="79" spans="1:22" ht="19.5" customHeight="1">
      <c r="A79" s="142">
        <v>72</v>
      </c>
      <c r="B79" s="100"/>
      <c r="C79" s="100"/>
      <c r="D79" s="101"/>
      <c r="E79" s="101"/>
      <c r="F79" s="391"/>
      <c r="G79" s="392"/>
      <c r="H79" s="393"/>
      <c r="I79" s="101"/>
      <c r="J79" s="167"/>
      <c r="K79" s="394"/>
      <c r="L79" s="702">
        <f t="shared" si="6"/>
        <v>0</v>
      </c>
      <c r="M79" s="101"/>
      <c r="N79" s="145"/>
      <c r="O79" s="167">
        <f t="shared" si="7"/>
        <v>0</v>
      </c>
      <c r="P79" s="702">
        <f t="shared" si="8"/>
        <v>0</v>
      </c>
      <c r="Q79" s="703">
        <f t="shared" si="9"/>
        <v>0</v>
      </c>
      <c r="R79" s="378">
        <f t="shared" si="10"/>
        <v>0</v>
      </c>
      <c r="S79" s="704"/>
      <c r="T79" s="102"/>
      <c r="U79" s="378">
        <f t="shared" si="11"/>
        <v>0</v>
      </c>
      <c r="V79" s="102"/>
    </row>
    <row r="80" spans="1:22" ht="19.5" customHeight="1">
      <c r="A80" s="142">
        <v>73</v>
      </c>
      <c r="B80" s="100"/>
      <c r="C80" s="100"/>
      <c r="D80" s="101"/>
      <c r="E80" s="101"/>
      <c r="F80" s="391"/>
      <c r="G80" s="392"/>
      <c r="H80" s="393"/>
      <c r="I80" s="101"/>
      <c r="J80" s="167"/>
      <c r="K80" s="394"/>
      <c r="L80" s="702">
        <f t="shared" si="6"/>
        <v>0</v>
      </c>
      <c r="M80" s="101"/>
      <c r="N80" s="145"/>
      <c r="O80" s="167">
        <f t="shared" si="7"/>
        <v>0</v>
      </c>
      <c r="P80" s="702">
        <f t="shared" si="8"/>
        <v>0</v>
      </c>
      <c r="Q80" s="703">
        <f t="shared" si="9"/>
        <v>0</v>
      </c>
      <c r="R80" s="378">
        <f t="shared" si="10"/>
        <v>0</v>
      </c>
      <c r="S80" s="704"/>
      <c r="T80" s="102"/>
      <c r="U80" s="378">
        <f t="shared" si="11"/>
        <v>0</v>
      </c>
      <c r="V80" s="102"/>
    </row>
    <row r="81" spans="1:22" ht="19.5" customHeight="1">
      <c r="A81" s="142">
        <v>74</v>
      </c>
      <c r="B81" s="100"/>
      <c r="C81" s="100"/>
      <c r="D81" s="101"/>
      <c r="E81" s="101"/>
      <c r="F81" s="391"/>
      <c r="G81" s="392"/>
      <c r="H81" s="393"/>
      <c r="I81" s="101"/>
      <c r="J81" s="167"/>
      <c r="K81" s="394"/>
      <c r="L81" s="702">
        <f t="shared" si="6"/>
        <v>0</v>
      </c>
      <c r="M81" s="101"/>
      <c r="N81" s="145"/>
      <c r="O81" s="167">
        <f t="shared" si="7"/>
        <v>0</v>
      </c>
      <c r="P81" s="702">
        <f t="shared" si="8"/>
        <v>0</v>
      </c>
      <c r="Q81" s="703">
        <f t="shared" si="9"/>
        <v>0</v>
      </c>
      <c r="R81" s="378">
        <f t="shared" si="10"/>
        <v>0</v>
      </c>
      <c r="S81" s="704"/>
      <c r="T81" s="102"/>
      <c r="U81" s="378">
        <f t="shared" si="11"/>
        <v>0</v>
      </c>
      <c r="V81" s="102"/>
    </row>
    <row r="82" spans="1:22" ht="19.5" customHeight="1">
      <c r="A82" s="142">
        <v>75</v>
      </c>
      <c r="B82" s="100"/>
      <c r="C82" s="100"/>
      <c r="D82" s="101"/>
      <c r="E82" s="101"/>
      <c r="F82" s="391"/>
      <c r="G82" s="392"/>
      <c r="H82" s="393"/>
      <c r="I82" s="101"/>
      <c r="J82" s="167"/>
      <c r="K82" s="394"/>
      <c r="L82" s="702">
        <f t="shared" si="6"/>
        <v>0</v>
      </c>
      <c r="M82" s="101"/>
      <c r="N82" s="145"/>
      <c r="O82" s="167">
        <f t="shared" si="7"/>
        <v>0</v>
      </c>
      <c r="P82" s="702">
        <f t="shared" si="8"/>
        <v>0</v>
      </c>
      <c r="Q82" s="703">
        <f t="shared" si="9"/>
        <v>0</v>
      </c>
      <c r="R82" s="378">
        <f t="shared" si="10"/>
        <v>0</v>
      </c>
      <c r="S82" s="704"/>
      <c r="T82" s="102"/>
      <c r="U82" s="378">
        <f t="shared" si="11"/>
        <v>0</v>
      </c>
      <c r="V82" s="102"/>
    </row>
    <row r="83" spans="1:22" ht="19.5" customHeight="1">
      <c r="A83" s="142">
        <v>76</v>
      </c>
      <c r="B83" s="100"/>
      <c r="C83" s="100"/>
      <c r="D83" s="101"/>
      <c r="E83" s="101"/>
      <c r="F83" s="391"/>
      <c r="G83" s="392"/>
      <c r="H83" s="393"/>
      <c r="I83" s="101"/>
      <c r="J83" s="167"/>
      <c r="K83" s="394"/>
      <c r="L83" s="702">
        <f t="shared" si="6"/>
        <v>0</v>
      </c>
      <c r="M83" s="101"/>
      <c r="N83" s="145"/>
      <c r="O83" s="167">
        <f t="shared" si="7"/>
        <v>0</v>
      </c>
      <c r="P83" s="702">
        <f t="shared" si="8"/>
        <v>0</v>
      </c>
      <c r="Q83" s="703">
        <f t="shared" si="9"/>
        <v>0</v>
      </c>
      <c r="R83" s="378">
        <f t="shared" si="10"/>
        <v>0</v>
      </c>
      <c r="S83" s="704"/>
      <c r="T83" s="102"/>
      <c r="U83" s="378">
        <f t="shared" si="11"/>
        <v>0</v>
      </c>
      <c r="V83" s="102"/>
    </row>
    <row r="84" spans="1:22" ht="19.5" customHeight="1">
      <c r="A84" s="142">
        <v>77</v>
      </c>
      <c r="B84" s="100"/>
      <c r="C84" s="100"/>
      <c r="D84" s="101"/>
      <c r="E84" s="101"/>
      <c r="F84" s="391"/>
      <c r="G84" s="392"/>
      <c r="H84" s="393"/>
      <c r="I84" s="101"/>
      <c r="J84" s="167"/>
      <c r="K84" s="394"/>
      <c r="L84" s="702">
        <f t="shared" si="6"/>
        <v>0</v>
      </c>
      <c r="M84" s="101"/>
      <c r="N84" s="145"/>
      <c r="O84" s="167">
        <f t="shared" si="7"/>
        <v>0</v>
      </c>
      <c r="P84" s="702">
        <f t="shared" si="8"/>
        <v>0</v>
      </c>
      <c r="Q84" s="703">
        <f t="shared" si="9"/>
        <v>0</v>
      </c>
      <c r="R84" s="378">
        <f t="shared" si="10"/>
        <v>0</v>
      </c>
      <c r="S84" s="704"/>
      <c r="T84" s="102"/>
      <c r="U84" s="378">
        <f t="shared" si="11"/>
        <v>0</v>
      </c>
      <c r="V84" s="102"/>
    </row>
    <row r="85" spans="1:22" ht="19.5" customHeight="1">
      <c r="A85" s="142">
        <v>78</v>
      </c>
      <c r="B85" s="100"/>
      <c r="C85" s="100"/>
      <c r="D85" s="101"/>
      <c r="E85" s="101"/>
      <c r="F85" s="391"/>
      <c r="G85" s="392"/>
      <c r="H85" s="393"/>
      <c r="I85" s="101"/>
      <c r="J85" s="167"/>
      <c r="K85" s="394"/>
      <c r="L85" s="702">
        <f t="shared" si="6"/>
        <v>0</v>
      </c>
      <c r="M85" s="101"/>
      <c r="N85" s="145"/>
      <c r="O85" s="167">
        <f t="shared" si="7"/>
        <v>0</v>
      </c>
      <c r="P85" s="702">
        <f t="shared" si="8"/>
        <v>0</v>
      </c>
      <c r="Q85" s="703">
        <f t="shared" si="9"/>
        <v>0</v>
      </c>
      <c r="R85" s="378">
        <f t="shared" si="10"/>
        <v>0</v>
      </c>
      <c r="S85" s="704"/>
      <c r="T85" s="102"/>
      <c r="U85" s="378">
        <f t="shared" si="11"/>
        <v>0</v>
      </c>
      <c r="V85" s="102"/>
    </row>
    <row r="86" spans="1:22" ht="19.5" customHeight="1">
      <c r="A86" s="142">
        <v>79</v>
      </c>
      <c r="B86" s="100"/>
      <c r="C86" s="100"/>
      <c r="D86" s="101"/>
      <c r="E86" s="101"/>
      <c r="F86" s="391"/>
      <c r="G86" s="392"/>
      <c r="H86" s="393"/>
      <c r="I86" s="101"/>
      <c r="J86" s="167"/>
      <c r="K86" s="394"/>
      <c r="L86" s="702">
        <f t="shared" si="6"/>
        <v>0</v>
      </c>
      <c r="M86" s="101"/>
      <c r="N86" s="145"/>
      <c r="O86" s="167">
        <f t="shared" si="7"/>
        <v>0</v>
      </c>
      <c r="P86" s="702">
        <f t="shared" si="8"/>
        <v>0</v>
      </c>
      <c r="Q86" s="703">
        <f t="shared" si="9"/>
        <v>0</v>
      </c>
      <c r="R86" s="378">
        <f t="shared" si="10"/>
        <v>0</v>
      </c>
      <c r="S86" s="704"/>
      <c r="T86" s="102"/>
      <c r="U86" s="378">
        <f t="shared" si="11"/>
        <v>0</v>
      </c>
      <c r="V86" s="102"/>
    </row>
    <row r="87" spans="1:22" ht="19.5" customHeight="1">
      <c r="A87" s="142">
        <v>80</v>
      </c>
      <c r="B87" s="100"/>
      <c r="C87" s="100"/>
      <c r="D87" s="101"/>
      <c r="E87" s="101"/>
      <c r="F87" s="391"/>
      <c r="G87" s="392"/>
      <c r="H87" s="393"/>
      <c r="I87" s="101"/>
      <c r="J87" s="167"/>
      <c r="K87" s="394"/>
      <c r="L87" s="702">
        <f t="shared" si="6"/>
        <v>0</v>
      </c>
      <c r="M87" s="101"/>
      <c r="N87" s="145"/>
      <c r="O87" s="167">
        <f t="shared" si="7"/>
        <v>0</v>
      </c>
      <c r="P87" s="702">
        <f t="shared" si="8"/>
        <v>0</v>
      </c>
      <c r="Q87" s="703">
        <f t="shared" si="9"/>
        <v>0</v>
      </c>
      <c r="R87" s="378">
        <f t="shared" si="10"/>
        <v>0</v>
      </c>
      <c r="S87" s="704"/>
      <c r="T87" s="102"/>
      <c r="U87" s="378">
        <f t="shared" si="11"/>
        <v>0</v>
      </c>
      <c r="V87" s="102"/>
    </row>
  </sheetData>
  <mergeCells count="4">
    <mergeCell ref="A5:B5"/>
    <mergeCell ref="B6:F6"/>
    <mergeCell ref="G6:N6"/>
    <mergeCell ref="Q6:V6"/>
  </mergeCells>
  <phoneticPr fontId="78" type="noConversion"/>
  <printOptions horizontalCentered="1"/>
  <pageMargins left="0.35" right="0.35" top="0.39" bottom="0.39" header="0" footer="0"/>
  <pageSetup paperSize="9" orientation="landscape" horizontalDpi="200" verticalDpi="200"/>
  <headerFooter alignWithMargins="0"/>
  <rowBreaks count="4" manualBreakCount="4">
    <brk id="27" max="16383" man="1"/>
    <brk id="47" max="16383" man="1"/>
    <brk id="67" max="16383" man="1"/>
    <brk id="87" max="16383" man="1"/>
  </rowBreaks>
  <drawing r:id="rId1"/>
  <legacyDrawing r:id="rId2"/>
</worksheet>
</file>

<file path=xl/worksheets/sheet34.xml><?xml version="1.0" encoding="utf-8"?>
<worksheet xmlns="http://schemas.openxmlformats.org/spreadsheetml/2006/main" xmlns:r="http://schemas.openxmlformats.org/officeDocument/2006/relationships">
  <sheetPr codeName="Sheet32">
    <pageSetUpPr fitToPage="1"/>
  </sheetPr>
  <dimension ref="A1:T81"/>
  <sheetViews>
    <sheetView showGridLines="0" showZeros="0" workbookViewId="0">
      <selection activeCell="M11" sqref="M11"/>
    </sheetView>
  </sheetViews>
  <sheetFormatPr defaultRowHeight="12.75"/>
  <cols>
    <col min="1" max="2" width="3.28515625" customWidth="1"/>
    <col min="3" max="3" width="4.7109375" customWidth="1"/>
    <col min="4" max="4" width="4.28515625" customWidth="1"/>
    <col min="5" max="5" width="12.7109375" customWidth="1"/>
    <col min="6" max="6" width="2.7109375" customWidth="1"/>
    <col min="7" max="7" width="7.7109375" customWidth="1"/>
    <col min="8" max="8" width="5.85546875" customWidth="1"/>
    <col min="9" max="9" width="1.7109375" style="172" customWidth="1"/>
    <col min="10" max="10" width="10.7109375" customWidth="1"/>
    <col min="11" max="11" width="1.7109375" style="172" customWidth="1"/>
    <col min="12" max="12" width="10.7109375" customWidth="1"/>
    <col min="13" max="13" width="1.7109375" style="173" customWidth="1"/>
    <col min="14" max="14" width="10.7109375" customWidth="1"/>
    <col min="15" max="15" width="1.7109375" style="172" customWidth="1"/>
    <col min="16" max="16" width="10.7109375" customWidth="1"/>
    <col min="17" max="17" width="1.7109375" style="173" customWidth="1"/>
    <col min="19" max="19" width="8.7109375" customWidth="1"/>
    <col min="20" max="20" width="8.85546875" hidden="1" customWidth="1"/>
    <col min="21" max="21" width="5.7109375" customWidth="1"/>
  </cols>
  <sheetData>
    <row r="1" spans="1:20" s="174" customFormat="1" ht="21.75" customHeight="1">
      <c r="A1" s="82">
        <f>'Week SetUp'!$A$6</f>
        <v>0</v>
      </c>
      <c r="B1" s="176"/>
      <c r="I1" s="175"/>
      <c r="J1" s="395" t="s">
        <v>264</v>
      </c>
      <c r="K1" s="395"/>
      <c r="L1" s="396"/>
      <c r="M1" s="175"/>
      <c r="N1" s="175"/>
      <c r="O1" s="175"/>
      <c r="Q1" s="175"/>
    </row>
    <row r="2" spans="1:20" s="103" customFormat="1">
      <c r="A2" s="85" t="str">
        <f>'Week SetUp'!$A$8</f>
        <v>ITF Junior Circuit</v>
      </c>
      <c r="B2" s="85"/>
      <c r="C2" s="85"/>
      <c r="D2" s="85"/>
      <c r="E2" s="85"/>
      <c r="F2" s="179"/>
      <c r="I2" s="173"/>
      <c r="J2" s="395" t="s">
        <v>51</v>
      </c>
      <c r="K2" s="395"/>
      <c r="L2" s="395"/>
      <c r="M2" s="173"/>
      <c r="O2" s="173"/>
      <c r="Q2" s="173"/>
    </row>
    <row r="3" spans="1:20" s="20" customFormat="1" ht="10.5" customHeight="1">
      <c r="A3" s="62" t="s">
        <v>12</v>
      </c>
      <c r="B3" s="62"/>
      <c r="C3" s="62"/>
      <c r="D3" s="62"/>
      <c r="E3" s="62"/>
      <c r="F3" s="62" t="s">
        <v>6</v>
      </c>
      <c r="G3" s="62"/>
      <c r="H3" s="62"/>
      <c r="I3" s="397"/>
      <c r="J3" s="63" t="s">
        <v>7</v>
      </c>
      <c r="K3" s="182"/>
      <c r="L3" s="73" t="s">
        <v>18</v>
      </c>
      <c r="M3" s="397"/>
      <c r="N3" s="62"/>
      <c r="O3" s="397"/>
      <c r="P3" s="62"/>
      <c r="Q3" s="398" t="s">
        <v>8</v>
      </c>
    </row>
    <row r="4" spans="1:20" s="39" customFormat="1" ht="11.25" customHeight="1" thickBot="1">
      <c r="A4" s="711">
        <f>'Week SetUp'!$A$10</f>
        <v>0</v>
      </c>
      <c r="B4" s="711"/>
      <c r="C4" s="711"/>
      <c r="D4" s="183"/>
      <c r="E4" s="183"/>
      <c r="F4" s="184">
        <f>'Week SetUp'!$C$10</f>
        <v>0</v>
      </c>
      <c r="G4" s="399"/>
      <c r="H4" s="183"/>
      <c r="I4" s="400"/>
      <c r="J4" s="186">
        <f>'Week SetUp'!$D$10</f>
        <v>0</v>
      </c>
      <c r="K4" s="185"/>
      <c r="L4" s="97">
        <f>'Week SetUp'!$A$12</f>
        <v>0</v>
      </c>
      <c r="M4" s="400"/>
      <c r="N4" s="183"/>
      <c r="O4" s="400"/>
      <c r="P4" s="183"/>
      <c r="Q4" s="76">
        <f>'Week SetUp'!$E$10</f>
        <v>0</v>
      </c>
    </row>
    <row r="5" spans="1:20" s="20" customFormat="1" ht="9.75">
      <c r="A5" s="401"/>
      <c r="B5" s="65" t="s">
        <v>52</v>
      </c>
      <c r="C5" s="65" t="str">
        <f>IF(OR(F2="Week 3",F2="Masters"),"CP","Rank")</f>
        <v>Rank</v>
      </c>
      <c r="D5" s="65" t="s">
        <v>54</v>
      </c>
      <c r="E5" s="67" t="s">
        <v>55</v>
      </c>
      <c r="F5" s="67" t="s">
        <v>14</v>
      </c>
      <c r="G5" s="67"/>
      <c r="H5" s="67" t="s">
        <v>56</v>
      </c>
      <c r="I5" s="67"/>
      <c r="J5" s="65" t="s">
        <v>57</v>
      </c>
      <c r="K5" s="402"/>
      <c r="L5" s="65" t="s">
        <v>58</v>
      </c>
      <c r="M5" s="402"/>
      <c r="N5" s="65" t="s">
        <v>59</v>
      </c>
      <c r="O5" s="402"/>
      <c r="P5" s="65" t="s">
        <v>265</v>
      </c>
      <c r="Q5" s="403"/>
    </row>
    <row r="6" spans="1:20" s="20" customFormat="1" ht="3.75" customHeight="1" thickBot="1">
      <c r="A6" s="404"/>
      <c r="B6" s="91"/>
      <c r="C6" s="91"/>
      <c r="D6" s="91"/>
      <c r="E6" s="23"/>
      <c r="F6" s="23"/>
      <c r="G6" s="93"/>
      <c r="H6" s="23"/>
      <c r="I6" s="151"/>
      <c r="J6" s="91"/>
      <c r="K6" s="151"/>
      <c r="L6" s="91"/>
      <c r="M6" s="151"/>
      <c r="N6" s="91"/>
      <c r="O6" s="151"/>
      <c r="P6" s="91"/>
      <c r="Q6" s="181"/>
    </row>
    <row r="7" spans="1:20" s="50" customFormat="1" ht="10.5" customHeight="1">
      <c r="A7" s="405">
        <v>1</v>
      </c>
      <c r="B7" s="202" t="str">
        <f>IF($D7="","",VLOOKUP($D7,'Boys Do Main Draw Prep'!$A$7:$V$23,20))</f>
        <v/>
      </c>
      <c r="C7" s="202" t="str">
        <f>IF($D7="","",VLOOKUP($D7,'Boys Do Main Draw Prep'!$A$7:$V$23,21))</f>
        <v/>
      </c>
      <c r="D7" s="203"/>
      <c r="E7" s="204" t="str">
        <f>UPPER(IF($D7="","",VLOOKUP($D7,'Boys Do Main Draw Prep'!$A$7:$V$23,2)))</f>
        <v/>
      </c>
      <c r="F7" s="204" t="str">
        <f>IF($D7="","",VLOOKUP($D7,'Boys Do Main Draw Prep'!$A$7:$V$23,3))</f>
        <v/>
      </c>
      <c r="G7" s="406"/>
      <c r="H7" s="204" t="str">
        <f>IF($D7="","",VLOOKUP($D7,'Boys Do Main Draw Prep'!$A$7:$V$23,4))</f>
        <v/>
      </c>
      <c r="I7" s="407"/>
      <c r="J7" s="207"/>
      <c r="K7" s="209"/>
      <c r="L7" s="207"/>
      <c r="M7" s="209"/>
      <c r="N7" s="207"/>
      <c r="O7" s="209"/>
      <c r="P7" s="207"/>
      <c r="Q7" s="210"/>
      <c r="R7" s="213"/>
      <c r="T7" s="214" t="e">
        <f>#REF!</f>
        <v>#REF!</v>
      </c>
    </row>
    <row r="8" spans="1:20" s="50" customFormat="1" ht="9.6" customHeight="1">
      <c r="A8" s="338"/>
      <c r="B8" s="408"/>
      <c r="C8" s="408"/>
      <c r="D8" s="408"/>
      <c r="E8" s="204" t="str">
        <f>UPPER(IF($D7="","",VLOOKUP($D7,'Boys Do Main Draw Prep'!$A$7:$V$23,7)))</f>
        <v/>
      </c>
      <c r="F8" s="204" t="str">
        <f>IF($D7="","",VLOOKUP($D7,'Boys Do Main Draw Prep'!$A$7:$V$23,8))</f>
        <v/>
      </c>
      <c r="G8" s="406"/>
      <c r="H8" s="204" t="str">
        <f>IF($D7="","",VLOOKUP($D7,'Boys Do Main Draw Prep'!$A$7:$V$23,9))</f>
        <v/>
      </c>
      <c r="I8" s="409"/>
      <c r="J8" s="199" t="str">
        <f>IF(I8="a",E7,IF(I8="b",E9,""))</f>
        <v/>
      </c>
      <c r="K8" s="209"/>
      <c r="L8" s="207"/>
      <c r="M8" s="209"/>
      <c r="N8" s="207"/>
      <c r="O8" s="209"/>
      <c r="P8" s="207"/>
      <c r="Q8" s="210"/>
      <c r="R8" s="213"/>
      <c r="T8" s="222" t="e">
        <f>#REF!</f>
        <v>#REF!</v>
      </c>
    </row>
    <row r="9" spans="1:20" s="50" customFormat="1" ht="9.6" customHeight="1">
      <c r="A9" s="338"/>
      <c r="B9" s="216"/>
      <c r="C9" s="216"/>
      <c r="D9" s="216"/>
      <c r="E9" s="201"/>
      <c r="F9" s="201"/>
      <c r="G9" s="93"/>
      <c r="H9" s="201"/>
      <c r="I9" s="410"/>
      <c r="J9" s="411" t="str">
        <f>UPPER(IF(OR(I10="a",I10="as"),E7,IF(OR(I10="b",I10="bs"),E11,)))</f>
        <v/>
      </c>
      <c r="K9" s="412"/>
      <c r="L9" s="207"/>
      <c r="M9" s="209"/>
      <c r="N9" s="207"/>
      <c r="O9" s="209"/>
      <c r="P9" s="207"/>
      <c r="Q9" s="210"/>
      <c r="R9" s="213"/>
      <c r="T9" s="222" t="e">
        <f>#REF!</f>
        <v>#REF!</v>
      </c>
    </row>
    <row r="10" spans="1:20" s="50" customFormat="1" ht="9.6" customHeight="1">
      <c r="A10" s="338"/>
      <c r="B10" s="216"/>
      <c r="C10" s="216"/>
      <c r="D10" s="216"/>
      <c r="E10" s="201"/>
      <c r="F10" s="201"/>
      <c r="G10" s="93"/>
      <c r="H10" s="219" t="s">
        <v>15</v>
      </c>
      <c r="I10" s="228"/>
      <c r="J10" s="413" t="str">
        <f>UPPER(IF(OR(I10="a",I10="as"),E8,IF(OR(I10="b",I10="bs"),E12,)))</f>
        <v/>
      </c>
      <c r="K10" s="414"/>
      <c r="L10" s="207"/>
      <c r="M10" s="209"/>
      <c r="N10" s="207"/>
      <c r="O10" s="209"/>
      <c r="P10" s="207"/>
      <c r="Q10" s="210"/>
      <c r="R10" s="213"/>
      <c r="T10" s="222" t="e">
        <f>#REF!</f>
        <v>#REF!</v>
      </c>
    </row>
    <row r="11" spans="1:20" s="50" customFormat="1" ht="9.6" customHeight="1">
      <c r="A11" s="338">
        <v>2</v>
      </c>
      <c r="B11" s="202" t="str">
        <f>IF($D11="","",VLOOKUP($D11,'Boys Do Main Draw Prep'!$A$7:$V$23,20))</f>
        <v/>
      </c>
      <c r="C11" s="202" t="str">
        <f>IF($D11="","",VLOOKUP($D11,'Boys Do Main Draw Prep'!$A$7:$V$23,21))</f>
        <v/>
      </c>
      <c r="D11" s="203"/>
      <c r="E11" s="223" t="str">
        <f>UPPER(IF($D11="","",VLOOKUP($D11,'Boys Do Main Draw Prep'!$A$7:$V$23,2)))</f>
        <v/>
      </c>
      <c r="F11" s="223" t="str">
        <f>IF($D11="","",VLOOKUP($D11,'Boys Do Main Draw Prep'!$A$7:$V$23,3))</f>
        <v/>
      </c>
      <c r="G11" s="415"/>
      <c r="H11" s="223" t="str">
        <f>IF($D11="","",VLOOKUP($D11,'Boys Do Main Draw Prep'!$A$7:$V$23,4))</f>
        <v/>
      </c>
      <c r="I11" s="416"/>
      <c r="J11" s="207"/>
      <c r="K11" s="417"/>
      <c r="L11" s="246"/>
      <c r="M11" s="412"/>
      <c r="N11" s="207"/>
      <c r="O11" s="209"/>
      <c r="P11" s="207"/>
      <c r="Q11" s="210"/>
      <c r="R11" s="213"/>
      <c r="T11" s="222" t="e">
        <f>#REF!</f>
        <v>#REF!</v>
      </c>
    </row>
    <row r="12" spans="1:20" s="50" customFormat="1" ht="9.6" customHeight="1">
      <c r="A12" s="338"/>
      <c r="B12" s="408"/>
      <c r="C12" s="408"/>
      <c r="D12" s="408"/>
      <c r="E12" s="223" t="str">
        <f>UPPER(IF($D11="","",VLOOKUP($D11,'Boys Do Main Draw Prep'!$A$7:$V$23,7)))</f>
        <v/>
      </c>
      <c r="F12" s="223" t="str">
        <f>IF($D11="","",VLOOKUP($D11,'Boys Do Main Draw Prep'!$A$7:$V$23,8))</f>
        <v/>
      </c>
      <c r="G12" s="415"/>
      <c r="H12" s="223" t="str">
        <f>IF($D11="","",VLOOKUP($D11,'Boys Do Main Draw Prep'!$A$7:$V$23,9))</f>
        <v/>
      </c>
      <c r="I12" s="409"/>
      <c r="J12" s="207"/>
      <c r="K12" s="417"/>
      <c r="L12" s="358"/>
      <c r="M12" s="418"/>
      <c r="N12" s="207"/>
      <c r="O12" s="209"/>
      <c r="P12" s="207"/>
      <c r="Q12" s="210"/>
      <c r="R12" s="213"/>
      <c r="T12" s="222" t="e">
        <f>#REF!</f>
        <v>#REF!</v>
      </c>
    </row>
    <row r="13" spans="1:20" s="50" customFormat="1" ht="9.6" customHeight="1">
      <c r="A13" s="338"/>
      <c r="B13" s="216"/>
      <c r="C13" s="216"/>
      <c r="D13" s="226"/>
      <c r="E13" s="201"/>
      <c r="F13" s="201"/>
      <c r="G13" s="93"/>
      <c r="H13" s="201"/>
      <c r="I13" s="419"/>
      <c r="J13" s="207"/>
      <c r="K13" s="410"/>
      <c r="L13" s="411" t="str">
        <f>UPPER(IF(OR(K14="a",K14="as"),J9,IF(OR(K14="b",K14="bs"),J17,)))</f>
        <v/>
      </c>
      <c r="M13" s="209"/>
      <c r="N13" s="207"/>
      <c r="O13" s="209"/>
      <c r="P13" s="207"/>
      <c r="Q13" s="210"/>
      <c r="R13" s="213"/>
      <c r="T13" s="222" t="e">
        <f>#REF!</f>
        <v>#REF!</v>
      </c>
    </row>
    <row r="14" spans="1:20" s="50" customFormat="1" ht="9.6" customHeight="1">
      <c r="A14" s="338"/>
      <c r="B14" s="216"/>
      <c r="C14" s="216"/>
      <c r="D14" s="226"/>
      <c r="E14" s="201"/>
      <c r="F14" s="201"/>
      <c r="G14" s="93"/>
      <c r="H14" s="201"/>
      <c r="I14" s="419"/>
      <c r="J14" s="219" t="s">
        <v>15</v>
      </c>
      <c r="K14" s="228"/>
      <c r="L14" s="413" t="str">
        <f>UPPER(IF(OR(K14="a",K14="as"),J10,IF(OR(K14="b",K14="bs"),J18,)))</f>
        <v/>
      </c>
      <c r="M14" s="414"/>
      <c r="N14" s="207"/>
      <c r="O14" s="209"/>
      <c r="P14" s="207"/>
      <c r="Q14" s="210"/>
      <c r="R14" s="213"/>
      <c r="T14" s="222" t="e">
        <f>#REF!</f>
        <v>#REF!</v>
      </c>
    </row>
    <row r="15" spans="1:20" s="50" customFormat="1" ht="9.6" customHeight="1">
      <c r="A15" s="420">
        <v>3</v>
      </c>
      <c r="B15" s="202" t="str">
        <f>IF($D15="","",VLOOKUP($D15,'Boys Do Main Draw Prep'!$A$7:$V$23,20))</f>
        <v/>
      </c>
      <c r="C15" s="202" t="str">
        <f>IF($D15="","",VLOOKUP($D15,'Boys Do Main Draw Prep'!$A$7:$V$23,21))</f>
        <v/>
      </c>
      <c r="D15" s="203"/>
      <c r="E15" s="223" t="str">
        <f>UPPER(IF($D15="","",VLOOKUP($D15,'Boys Do Main Draw Prep'!$A$7:$V$23,2)))</f>
        <v/>
      </c>
      <c r="F15" s="223" t="str">
        <f>IF($D15="","",VLOOKUP($D15,'Boys Do Main Draw Prep'!$A$7:$V$23,3))</f>
        <v/>
      </c>
      <c r="G15" s="415"/>
      <c r="H15" s="223" t="str">
        <f>IF($D15="","",VLOOKUP($D15,'Boys Do Main Draw Prep'!$A$7:$V$23,4))</f>
        <v/>
      </c>
      <c r="I15" s="407"/>
      <c r="J15" s="207"/>
      <c r="K15" s="417"/>
      <c r="L15" s="207"/>
      <c r="M15" s="417"/>
      <c r="N15" s="246"/>
      <c r="O15" s="209"/>
      <c r="P15" s="207"/>
      <c r="Q15" s="210"/>
      <c r="R15" s="213"/>
      <c r="T15" s="222" t="e">
        <f>#REF!</f>
        <v>#REF!</v>
      </c>
    </row>
    <row r="16" spans="1:20" s="50" customFormat="1" ht="9.6" customHeight="1" thickBot="1">
      <c r="A16" s="338"/>
      <c r="B16" s="408"/>
      <c r="C16" s="408"/>
      <c r="D16" s="408"/>
      <c r="E16" s="223" t="str">
        <f>UPPER(IF($D15="","",VLOOKUP($D15,'Boys Do Main Draw Prep'!$A$7:$V$23,7)))</f>
        <v/>
      </c>
      <c r="F16" s="223" t="str">
        <f>IF($D15="","",VLOOKUP($D15,'Boys Do Main Draw Prep'!$A$7:$V$23,8))</f>
        <v/>
      </c>
      <c r="G16" s="415"/>
      <c r="H16" s="223" t="str">
        <f>IF($D15="","",VLOOKUP($D15,'Boys Do Main Draw Prep'!$A$7:$V$23,9))</f>
        <v/>
      </c>
      <c r="I16" s="409"/>
      <c r="J16" s="199" t="str">
        <f>IF(I16="a",E15,IF(I16="b",E17,""))</f>
        <v/>
      </c>
      <c r="K16" s="417"/>
      <c r="L16" s="207"/>
      <c r="M16" s="417"/>
      <c r="N16" s="207"/>
      <c r="O16" s="209"/>
      <c r="P16" s="207"/>
      <c r="Q16" s="210"/>
      <c r="R16" s="213"/>
      <c r="T16" s="237" t="e">
        <f>#REF!</f>
        <v>#REF!</v>
      </c>
    </row>
    <row r="17" spans="1:18" s="50" customFormat="1" ht="9.6" customHeight="1">
      <c r="A17" s="338"/>
      <c r="B17" s="216"/>
      <c r="C17" s="216"/>
      <c r="D17" s="226"/>
      <c r="E17" s="201"/>
      <c r="F17" s="201"/>
      <c r="G17" s="93"/>
      <c r="H17" s="201"/>
      <c r="I17" s="410"/>
      <c r="J17" s="411" t="str">
        <f>UPPER(IF(OR(I18="a",I18="as"),E15,IF(OR(I18="b",I18="bs"),E19,)))</f>
        <v/>
      </c>
      <c r="K17" s="421"/>
      <c r="L17" s="207"/>
      <c r="M17" s="417"/>
      <c r="N17" s="207"/>
      <c r="O17" s="209"/>
      <c r="P17" s="207"/>
      <c r="Q17" s="210"/>
      <c r="R17" s="213"/>
    </row>
    <row r="18" spans="1:18" s="50" customFormat="1" ht="9.6" customHeight="1">
      <c r="A18" s="338"/>
      <c r="B18" s="216"/>
      <c r="C18" s="216"/>
      <c r="D18" s="226"/>
      <c r="E18" s="201"/>
      <c r="F18" s="201"/>
      <c r="G18" s="93"/>
      <c r="H18" s="219" t="s">
        <v>15</v>
      </c>
      <c r="I18" s="228"/>
      <c r="J18" s="413" t="str">
        <f>UPPER(IF(OR(I18="a",I18="as"),E16,IF(OR(I18="b",I18="bs"),E20,)))</f>
        <v/>
      </c>
      <c r="K18" s="409"/>
      <c r="L18" s="207"/>
      <c r="M18" s="417"/>
      <c r="N18" s="207"/>
      <c r="O18" s="209"/>
      <c r="P18" s="207"/>
      <c r="Q18" s="210"/>
      <c r="R18" s="213"/>
    </row>
    <row r="19" spans="1:18" s="50" customFormat="1" ht="9.6" customHeight="1">
      <c r="A19" s="338">
        <v>4</v>
      </c>
      <c r="B19" s="202" t="str">
        <f>IF($D19="","",VLOOKUP($D19,'Boys Do Main Draw Prep'!$A$7:$V$23,20))</f>
        <v/>
      </c>
      <c r="C19" s="202" t="str">
        <f>IF($D19="","",VLOOKUP($D19,'Boys Do Main Draw Prep'!$A$7:$V$23,21))</f>
        <v/>
      </c>
      <c r="D19" s="203"/>
      <c r="E19" s="223" t="str">
        <f>UPPER(IF($D19="","",VLOOKUP($D19,'Boys Do Main Draw Prep'!$A$7:$V$23,2)))</f>
        <v/>
      </c>
      <c r="F19" s="223" t="str">
        <f>IF($D19="","",VLOOKUP($D19,'Boys Do Main Draw Prep'!$A$7:$V$23,3))</f>
        <v/>
      </c>
      <c r="G19" s="415"/>
      <c r="H19" s="223" t="str">
        <f>IF($D19="","",VLOOKUP($D19,'Boys Do Main Draw Prep'!$A$7:$V$23,4))</f>
        <v/>
      </c>
      <c r="I19" s="416"/>
      <c r="J19" s="207"/>
      <c r="K19" s="209"/>
      <c r="L19" s="246"/>
      <c r="M19" s="421"/>
      <c r="N19" s="207"/>
      <c r="O19" s="209"/>
      <c r="P19" s="207"/>
      <c r="Q19" s="210"/>
      <c r="R19" s="213"/>
    </row>
    <row r="20" spans="1:18" s="50" customFormat="1" ht="9.6" customHeight="1">
      <c r="A20" s="338"/>
      <c r="B20" s="408"/>
      <c r="C20" s="408"/>
      <c r="D20" s="408"/>
      <c r="E20" s="223" t="str">
        <f>UPPER(IF($D19="","",VLOOKUP($D19,'Boys Do Main Draw Prep'!$A$7:$V$23,7)))</f>
        <v/>
      </c>
      <c r="F20" s="223" t="str">
        <f>IF($D19="","",VLOOKUP($D19,'Boys Do Main Draw Prep'!$A$7:$V$23,8))</f>
        <v/>
      </c>
      <c r="G20" s="415"/>
      <c r="H20" s="223" t="str">
        <f>IF($D19="","",VLOOKUP($D19,'Boys Do Main Draw Prep'!$A$7:$V$23,9))</f>
        <v/>
      </c>
      <c r="I20" s="409"/>
      <c r="J20" s="207"/>
      <c r="K20" s="209"/>
      <c r="L20" s="358"/>
      <c r="M20" s="422"/>
      <c r="N20" s="207"/>
      <c r="O20" s="209"/>
      <c r="P20" s="207"/>
      <c r="Q20" s="210"/>
      <c r="R20" s="213"/>
    </row>
    <row r="21" spans="1:18" s="50" customFormat="1" ht="9.6" customHeight="1">
      <c r="A21" s="338"/>
      <c r="B21" s="216"/>
      <c r="C21" s="216"/>
      <c r="D21" s="216"/>
      <c r="E21" s="201"/>
      <c r="F21" s="201"/>
      <c r="G21" s="93"/>
      <c r="H21" s="201"/>
      <c r="I21" s="419"/>
      <c r="J21" s="207"/>
      <c r="K21" s="209"/>
      <c r="L21" s="207"/>
      <c r="M21" s="410"/>
      <c r="N21" s="411" t="str">
        <f>UPPER(IF(OR(M22="a",M22="as"),L13,IF(OR(M22="b",M22="bs"),L29,)))</f>
        <v/>
      </c>
      <c r="O21" s="209"/>
      <c r="P21" s="207"/>
      <c r="Q21" s="210"/>
      <c r="R21" s="213"/>
    </row>
    <row r="22" spans="1:18" s="50" customFormat="1" ht="9.6" customHeight="1">
      <c r="A22" s="338"/>
      <c r="B22" s="216"/>
      <c r="C22" s="216"/>
      <c r="D22" s="216"/>
      <c r="E22" s="201"/>
      <c r="F22" s="201"/>
      <c r="G22" s="93"/>
      <c r="H22" s="201"/>
      <c r="I22" s="419"/>
      <c r="J22" s="207"/>
      <c r="K22" s="209"/>
      <c r="L22" s="219" t="s">
        <v>15</v>
      </c>
      <c r="M22" s="228"/>
      <c r="N22" s="413" t="str">
        <f>UPPER(IF(OR(M22="a",M22="as"),L14,IF(OR(M22="b",M22="bs"),L30,)))</f>
        <v/>
      </c>
      <c r="O22" s="414"/>
      <c r="P22" s="207"/>
      <c r="Q22" s="210"/>
      <c r="R22" s="213"/>
    </row>
    <row r="23" spans="1:18" s="50" customFormat="1" ht="9.6" customHeight="1">
      <c r="A23" s="405">
        <v>5</v>
      </c>
      <c r="B23" s="202" t="str">
        <f>IF($D23="","",VLOOKUP($D23,'Boys Do Main Draw Prep'!$A$7:$V$23,20))</f>
        <v/>
      </c>
      <c r="C23" s="202" t="str">
        <f>IF($D23="","",VLOOKUP($D23,'Boys Do Main Draw Prep'!$A$7:$V$23,21))</f>
        <v/>
      </c>
      <c r="D23" s="203"/>
      <c r="E23" s="204" t="str">
        <f>UPPER(IF($D23="","",VLOOKUP($D23,'Boys Do Main Draw Prep'!$A$7:$V$23,2)))</f>
        <v/>
      </c>
      <c r="F23" s="204" t="str">
        <f>IF($D23="","",VLOOKUP($D23,'Boys Do Main Draw Prep'!$A$7:$V$23,3))</f>
        <v/>
      </c>
      <c r="G23" s="406"/>
      <c r="H23" s="204" t="str">
        <f>IF($D23="","",VLOOKUP($D23,'Boys Do Main Draw Prep'!$A$7:$V$23,4))</f>
        <v/>
      </c>
      <c r="I23" s="407"/>
      <c r="J23" s="207"/>
      <c r="K23" s="209"/>
      <c r="L23" s="207"/>
      <c r="M23" s="417"/>
      <c r="N23" s="207"/>
      <c r="O23" s="417"/>
      <c r="P23" s="207"/>
      <c r="Q23" s="210"/>
      <c r="R23" s="213"/>
    </row>
    <row r="24" spans="1:18" s="50" customFormat="1" ht="9.6" customHeight="1">
      <c r="A24" s="338"/>
      <c r="B24" s="408"/>
      <c r="C24" s="408"/>
      <c r="D24" s="408"/>
      <c r="E24" s="204" t="str">
        <f>UPPER(IF($D23="","",VLOOKUP($D23,'Boys Do Main Draw Prep'!$A$7:$V$23,7)))</f>
        <v/>
      </c>
      <c r="F24" s="204" t="str">
        <f>IF($D23="","",VLOOKUP($D23,'Boys Do Main Draw Prep'!$A$7:$V$23,8))</f>
        <v/>
      </c>
      <c r="G24" s="406"/>
      <c r="H24" s="204" t="str">
        <f>IF($D23="","",VLOOKUP($D23,'Boys Do Main Draw Prep'!$A$7:$V$23,9))</f>
        <v/>
      </c>
      <c r="I24" s="409"/>
      <c r="J24" s="199" t="str">
        <f>IF(I24="a",E23,IF(I24="b",E25,""))</f>
        <v/>
      </c>
      <c r="K24" s="209"/>
      <c r="L24" s="207"/>
      <c r="M24" s="417"/>
      <c r="N24" s="207"/>
      <c r="O24" s="417"/>
      <c r="P24" s="207"/>
      <c r="Q24" s="210"/>
      <c r="R24" s="213"/>
    </row>
    <row r="25" spans="1:18" s="50" customFormat="1" ht="9.6" customHeight="1">
      <c r="A25" s="338"/>
      <c r="B25" s="216"/>
      <c r="C25" s="216"/>
      <c r="D25" s="216"/>
      <c r="E25" s="201"/>
      <c r="F25" s="201"/>
      <c r="G25" s="93"/>
      <c r="H25" s="201"/>
      <c r="I25" s="410"/>
      <c r="J25" s="411" t="str">
        <f>UPPER(IF(OR(I26="a",I26="as"),E23,IF(OR(I26="b",I26="bs"),E27,)))</f>
        <v/>
      </c>
      <c r="K25" s="412"/>
      <c r="L25" s="207"/>
      <c r="M25" s="417"/>
      <c r="N25" s="207"/>
      <c r="O25" s="417"/>
      <c r="P25" s="207"/>
      <c r="Q25" s="210"/>
      <c r="R25" s="213"/>
    </row>
    <row r="26" spans="1:18" s="50" customFormat="1" ht="9.6" customHeight="1">
      <c r="A26" s="338"/>
      <c r="B26" s="216"/>
      <c r="C26" s="216"/>
      <c r="D26" s="216"/>
      <c r="E26" s="201"/>
      <c r="F26" s="201"/>
      <c r="G26" s="93"/>
      <c r="H26" s="219" t="s">
        <v>15</v>
      </c>
      <c r="I26" s="228"/>
      <c r="J26" s="413" t="str">
        <f>UPPER(IF(OR(I26="a",I26="as"),E24,IF(OR(I26="b",I26="bs"),E28,)))</f>
        <v/>
      </c>
      <c r="K26" s="414"/>
      <c r="L26" s="207"/>
      <c r="M26" s="417"/>
      <c r="N26" s="207"/>
      <c r="O26" s="417"/>
      <c r="P26" s="207"/>
      <c r="Q26" s="210"/>
      <c r="R26" s="213"/>
    </row>
    <row r="27" spans="1:18" s="50" customFormat="1" ht="9.6" customHeight="1">
      <c r="A27" s="338">
        <v>6</v>
      </c>
      <c r="B27" s="202" t="str">
        <f>IF($D27="","",VLOOKUP($D27,'Boys Do Main Draw Prep'!$A$7:$V$23,20))</f>
        <v/>
      </c>
      <c r="C27" s="202" t="str">
        <f>IF($D27="","",VLOOKUP($D27,'Boys Do Main Draw Prep'!$A$7:$V$23,21))</f>
        <v/>
      </c>
      <c r="D27" s="203"/>
      <c r="E27" s="223" t="str">
        <f>UPPER(IF($D27="","",VLOOKUP($D27,'Boys Do Main Draw Prep'!$A$7:$V$23,2)))</f>
        <v/>
      </c>
      <c r="F27" s="223" t="str">
        <f>IF($D27="","",VLOOKUP($D27,'Boys Do Main Draw Prep'!$A$7:$V$23,3))</f>
        <v/>
      </c>
      <c r="G27" s="415"/>
      <c r="H27" s="223" t="str">
        <f>IF($D27="","",VLOOKUP($D27,'Boys Do Main Draw Prep'!$A$7:$V$23,4))</f>
        <v/>
      </c>
      <c r="I27" s="416"/>
      <c r="J27" s="207"/>
      <c r="K27" s="417"/>
      <c r="L27" s="246"/>
      <c r="M27" s="421"/>
      <c r="N27" s="207"/>
      <c r="O27" s="417"/>
      <c r="P27" s="207"/>
      <c r="Q27" s="210"/>
      <c r="R27" s="213"/>
    </row>
    <row r="28" spans="1:18" s="50" customFormat="1" ht="9.6" customHeight="1">
      <c r="A28" s="338"/>
      <c r="B28" s="408"/>
      <c r="C28" s="408"/>
      <c r="D28" s="408"/>
      <c r="E28" s="223" t="str">
        <f>UPPER(IF($D27="","",VLOOKUP($D27,'Boys Do Main Draw Prep'!$A$7:$V$23,7)))</f>
        <v/>
      </c>
      <c r="F28" s="223" t="str">
        <f>IF($D27="","",VLOOKUP($D27,'Boys Do Main Draw Prep'!$A$7:$V$23,8))</f>
        <v/>
      </c>
      <c r="G28" s="415"/>
      <c r="H28" s="223" t="str">
        <f>IF($D27="","",VLOOKUP($D27,'Boys Do Main Draw Prep'!$A$7:$V$23,9))</f>
        <v/>
      </c>
      <c r="I28" s="409"/>
      <c r="J28" s="207"/>
      <c r="K28" s="417"/>
      <c r="L28" s="358"/>
      <c r="M28" s="422"/>
      <c r="N28" s="207"/>
      <c r="O28" s="417"/>
      <c r="P28" s="207"/>
      <c r="Q28" s="210"/>
      <c r="R28" s="213"/>
    </row>
    <row r="29" spans="1:18" s="50" customFormat="1" ht="9.6" customHeight="1">
      <c r="A29" s="338"/>
      <c r="B29" s="216"/>
      <c r="C29" s="216"/>
      <c r="D29" s="226"/>
      <c r="E29" s="201"/>
      <c r="F29" s="201"/>
      <c r="G29" s="93"/>
      <c r="H29" s="201"/>
      <c r="I29" s="419"/>
      <c r="J29" s="207"/>
      <c r="K29" s="410"/>
      <c r="L29" s="411" t="str">
        <f>UPPER(IF(OR(K30="a",K30="as"),J25,IF(OR(K30="b",K30="bs"),J33,)))</f>
        <v/>
      </c>
      <c r="M29" s="417"/>
      <c r="N29" s="207"/>
      <c r="O29" s="417"/>
      <c r="P29" s="207"/>
      <c r="Q29" s="210"/>
      <c r="R29" s="213"/>
    </row>
    <row r="30" spans="1:18" s="50" customFormat="1" ht="9.6" customHeight="1">
      <c r="A30" s="338"/>
      <c r="B30" s="216"/>
      <c r="C30" s="216"/>
      <c r="D30" s="226"/>
      <c r="E30" s="201"/>
      <c r="F30" s="201"/>
      <c r="G30" s="93"/>
      <c r="H30" s="201"/>
      <c r="I30" s="419"/>
      <c r="J30" s="219" t="s">
        <v>15</v>
      </c>
      <c r="K30" s="228"/>
      <c r="L30" s="413" t="str">
        <f>UPPER(IF(OR(K30="a",K30="as"),J26,IF(OR(K30="b",K30="bs"),J34,)))</f>
        <v/>
      </c>
      <c r="M30" s="409"/>
      <c r="N30" s="207"/>
      <c r="O30" s="417"/>
      <c r="P30" s="207"/>
      <c r="Q30" s="210"/>
      <c r="R30" s="213"/>
    </row>
    <row r="31" spans="1:18" s="50" customFormat="1" ht="9.6" customHeight="1">
      <c r="A31" s="420">
        <v>7</v>
      </c>
      <c r="B31" s="202" t="str">
        <f>IF($D31="","",VLOOKUP($D31,'Boys Do Main Draw Prep'!$A$7:$V$23,20))</f>
        <v/>
      </c>
      <c r="C31" s="202" t="str">
        <f>IF($D31="","",VLOOKUP($D31,'Boys Do Main Draw Prep'!$A$7:$V$23,21))</f>
        <v/>
      </c>
      <c r="D31" s="203"/>
      <c r="E31" s="223" t="str">
        <f>UPPER(IF($D31="","",VLOOKUP($D31,'Boys Do Main Draw Prep'!$A$7:$V$23,2)))</f>
        <v/>
      </c>
      <c r="F31" s="223" t="str">
        <f>IF($D31="","",VLOOKUP($D31,'Boys Do Main Draw Prep'!$A$7:$V$23,3))</f>
        <v/>
      </c>
      <c r="G31" s="415"/>
      <c r="H31" s="223" t="str">
        <f>IF($D31="","",VLOOKUP($D31,'Boys Do Main Draw Prep'!$A$7:$V$23,4))</f>
        <v/>
      </c>
      <c r="I31" s="407"/>
      <c r="J31" s="207"/>
      <c r="K31" s="417"/>
      <c r="L31" s="207"/>
      <c r="M31" s="209"/>
      <c r="N31" s="246"/>
      <c r="O31" s="417"/>
      <c r="P31" s="207"/>
      <c r="Q31" s="210"/>
      <c r="R31" s="213"/>
    </row>
    <row r="32" spans="1:18" s="50" customFormat="1" ht="9.6" customHeight="1">
      <c r="A32" s="338"/>
      <c r="B32" s="408"/>
      <c r="C32" s="408"/>
      <c r="D32" s="408"/>
      <c r="E32" s="223" t="str">
        <f>UPPER(IF($D31="","",VLOOKUP($D31,'Boys Do Main Draw Prep'!$A$7:$V$23,7)))</f>
        <v/>
      </c>
      <c r="F32" s="223" t="str">
        <f>IF($D31="","",VLOOKUP($D31,'Boys Do Main Draw Prep'!$A$7:$V$23,8))</f>
        <v/>
      </c>
      <c r="G32" s="415"/>
      <c r="H32" s="223" t="str">
        <f>IF($D31="","",VLOOKUP($D31,'Boys Do Main Draw Prep'!$A$7:$V$23,9))</f>
        <v/>
      </c>
      <c r="I32" s="409"/>
      <c r="J32" s="199" t="str">
        <f>IF(I32="a",E31,IF(I32="b",E33,""))</f>
        <v/>
      </c>
      <c r="K32" s="417"/>
      <c r="L32" s="207"/>
      <c r="M32" s="209"/>
      <c r="N32" s="207"/>
      <c r="O32" s="417"/>
      <c r="P32" s="207"/>
      <c r="Q32" s="210"/>
      <c r="R32" s="213"/>
    </row>
    <row r="33" spans="1:18" s="50" customFormat="1" ht="9.6" customHeight="1">
      <c r="A33" s="338"/>
      <c r="B33" s="216"/>
      <c r="C33" s="216"/>
      <c r="D33" s="226"/>
      <c r="E33" s="201"/>
      <c r="F33" s="201"/>
      <c r="G33" s="93"/>
      <c r="H33" s="201"/>
      <c r="I33" s="410"/>
      <c r="J33" s="411" t="str">
        <f>UPPER(IF(OR(I34="a",I34="as"),E31,IF(OR(I34="b",I34="bs"),E35,)))</f>
        <v/>
      </c>
      <c r="K33" s="421"/>
      <c r="L33" s="207"/>
      <c r="M33" s="209"/>
      <c r="N33" s="207"/>
      <c r="O33" s="417"/>
      <c r="P33" s="207"/>
      <c r="Q33" s="210"/>
      <c r="R33" s="213"/>
    </row>
    <row r="34" spans="1:18" s="50" customFormat="1" ht="9.6" customHeight="1">
      <c r="A34" s="338"/>
      <c r="B34" s="216"/>
      <c r="C34" s="216"/>
      <c r="D34" s="226"/>
      <c r="E34" s="201"/>
      <c r="F34" s="201"/>
      <c r="G34" s="93"/>
      <c r="H34" s="219" t="s">
        <v>15</v>
      </c>
      <c r="I34" s="228"/>
      <c r="J34" s="413" t="str">
        <f>UPPER(IF(OR(I34="a",I34="as"),E32,IF(OR(I34="b",I34="bs"),E36,)))</f>
        <v/>
      </c>
      <c r="K34" s="409"/>
      <c r="L34" s="207"/>
      <c r="M34" s="209"/>
      <c r="N34" s="207"/>
      <c r="O34" s="417"/>
      <c r="P34" s="207"/>
      <c r="Q34" s="210"/>
      <c r="R34" s="213"/>
    </row>
    <row r="35" spans="1:18" s="50" customFormat="1" ht="9.6" customHeight="1">
      <c r="A35" s="338">
        <v>8</v>
      </c>
      <c r="B35" s="202" t="str">
        <f>IF($D35="","",VLOOKUP($D35,'Boys Do Main Draw Prep'!$A$7:$V$23,20))</f>
        <v/>
      </c>
      <c r="C35" s="202" t="str">
        <f>IF($D35="","",VLOOKUP($D35,'Boys Do Main Draw Prep'!$A$7:$V$23,21))</f>
        <v/>
      </c>
      <c r="D35" s="203"/>
      <c r="E35" s="223" t="str">
        <f>UPPER(IF($D35="","",VLOOKUP($D35,'Boys Do Main Draw Prep'!$A$7:$V$23,2)))</f>
        <v/>
      </c>
      <c r="F35" s="223" t="str">
        <f>IF($D35="","",VLOOKUP($D35,'Boys Do Main Draw Prep'!$A$7:$V$23,3))</f>
        <v/>
      </c>
      <c r="G35" s="415"/>
      <c r="H35" s="223" t="str">
        <f>IF($D35="","",VLOOKUP($D35,'Boys Do Main Draw Prep'!$A$7:$V$23,4))</f>
        <v/>
      </c>
      <c r="I35" s="416"/>
      <c r="J35" s="207"/>
      <c r="K35" s="209"/>
      <c r="L35" s="246"/>
      <c r="M35" s="412"/>
      <c r="N35" s="207"/>
      <c r="O35" s="417"/>
      <c r="P35" s="207"/>
      <c r="Q35" s="210"/>
      <c r="R35" s="213"/>
    </row>
    <row r="36" spans="1:18" s="50" customFormat="1" ht="9.6" customHeight="1">
      <c r="A36" s="338"/>
      <c r="B36" s="408"/>
      <c r="C36" s="408"/>
      <c r="D36" s="408"/>
      <c r="E36" s="223" t="str">
        <f>UPPER(IF($D35="","",VLOOKUP($D35,'Boys Do Main Draw Prep'!$A$7:$V$23,7)))</f>
        <v/>
      </c>
      <c r="F36" s="223" t="str">
        <f>IF($D35="","",VLOOKUP($D35,'Boys Do Main Draw Prep'!$A$7:$V$23,8))</f>
        <v/>
      </c>
      <c r="G36" s="415"/>
      <c r="H36" s="223" t="str">
        <f>IF($D35="","",VLOOKUP($D35,'Boys Do Main Draw Prep'!$A$7:$V$23,9))</f>
        <v/>
      </c>
      <c r="I36" s="409"/>
      <c r="J36" s="207"/>
      <c r="K36" s="209"/>
      <c r="L36" s="358"/>
      <c r="M36" s="418"/>
      <c r="N36" s="207"/>
      <c r="O36" s="417"/>
      <c r="P36" s="207"/>
      <c r="Q36" s="210"/>
      <c r="R36" s="213"/>
    </row>
    <row r="37" spans="1:18" s="50" customFormat="1" ht="9.6" customHeight="1">
      <c r="A37" s="338"/>
      <c r="B37" s="216"/>
      <c r="C37" s="216"/>
      <c r="D37" s="226"/>
      <c r="E37" s="201"/>
      <c r="F37" s="201"/>
      <c r="G37" s="93"/>
      <c r="H37" s="201"/>
      <c r="I37" s="419"/>
      <c r="J37" s="207"/>
      <c r="K37" s="209"/>
      <c r="L37" s="207"/>
      <c r="M37" s="209"/>
      <c r="N37" s="209"/>
      <c r="O37" s="410"/>
      <c r="P37" s="411" t="str">
        <f>UPPER(IF(OR(O38="a",O38="as"),N21,IF(OR(O38="b",O38="bs"),N53,)))</f>
        <v/>
      </c>
      <c r="Q37" s="423"/>
      <c r="R37" s="213"/>
    </row>
    <row r="38" spans="1:18" s="50" customFormat="1" ht="9.6" customHeight="1">
      <c r="A38" s="338"/>
      <c r="B38" s="216"/>
      <c r="C38" s="216"/>
      <c r="D38" s="226"/>
      <c r="E38" s="201"/>
      <c r="F38" s="201"/>
      <c r="G38" s="93"/>
      <c r="H38" s="201"/>
      <c r="I38" s="419"/>
      <c r="J38" s="207"/>
      <c r="K38" s="209"/>
      <c r="L38" s="207"/>
      <c r="M38" s="209"/>
      <c r="N38" s="219" t="s">
        <v>15</v>
      </c>
      <c r="O38" s="228"/>
      <c r="P38" s="413" t="str">
        <f>UPPER(IF(OR(O38="a",O38="as"),N22,IF(OR(O38="b",O38="bs"),N54,)))</f>
        <v/>
      </c>
      <c r="Q38" s="424"/>
      <c r="R38" s="213"/>
    </row>
    <row r="39" spans="1:18" s="50" customFormat="1" ht="9.6" customHeight="1">
      <c r="A39" s="420">
        <v>9</v>
      </c>
      <c r="B39" s="202" t="str">
        <f>IF($D39="","",VLOOKUP($D39,'Boys Do Main Draw Prep'!$A$7:$V$23,20))</f>
        <v/>
      </c>
      <c r="C39" s="202" t="str">
        <f>IF($D39="","",VLOOKUP($D39,'Boys Do Main Draw Prep'!$A$7:$V$23,21))</f>
        <v/>
      </c>
      <c r="D39" s="203"/>
      <c r="E39" s="223" t="str">
        <f>UPPER(IF($D39="","",VLOOKUP($D39,'Boys Do Main Draw Prep'!$A$7:$V$23,2)))</f>
        <v/>
      </c>
      <c r="F39" s="223" t="str">
        <f>IF($D39="","",VLOOKUP($D39,'Boys Do Main Draw Prep'!$A$7:$V$23,3))</f>
        <v/>
      </c>
      <c r="G39" s="415"/>
      <c r="H39" s="223" t="str">
        <f>IF($D39="","",VLOOKUP($D39,'Boys Do Main Draw Prep'!$A$7:$V$23,4))</f>
        <v/>
      </c>
      <c r="I39" s="407"/>
      <c r="J39" s="207"/>
      <c r="K39" s="209"/>
      <c r="L39" s="207"/>
      <c r="M39" s="209"/>
      <c r="N39" s="207"/>
      <c r="O39" s="417"/>
      <c r="P39" s="246"/>
      <c r="Q39" s="210"/>
      <c r="R39" s="213"/>
    </row>
    <row r="40" spans="1:18" s="50" customFormat="1" ht="9.6" customHeight="1">
      <c r="A40" s="338"/>
      <c r="B40" s="408"/>
      <c r="C40" s="408"/>
      <c r="D40" s="408"/>
      <c r="E40" s="223" t="str">
        <f>UPPER(IF($D39="","",VLOOKUP($D39,'Boys Do Main Draw Prep'!$A$7:$V$23,7)))</f>
        <v/>
      </c>
      <c r="F40" s="223" t="str">
        <f>IF($D39="","",VLOOKUP($D39,'Boys Do Main Draw Prep'!$A$7:$V$23,8))</f>
        <v/>
      </c>
      <c r="G40" s="415"/>
      <c r="H40" s="223" t="str">
        <f>IF($D39="","",VLOOKUP($D39,'Boys Do Main Draw Prep'!$A$7:$V$23,9))</f>
        <v/>
      </c>
      <c r="I40" s="409"/>
      <c r="J40" s="199" t="str">
        <f>IF(I40="a",E39,IF(I40="b",E41,""))</f>
        <v/>
      </c>
      <c r="K40" s="209"/>
      <c r="L40" s="207"/>
      <c r="M40" s="209"/>
      <c r="N40" s="207"/>
      <c r="O40" s="417"/>
      <c r="P40" s="358"/>
      <c r="Q40" s="425"/>
      <c r="R40" s="213"/>
    </row>
    <row r="41" spans="1:18" s="50" customFormat="1" ht="9.6" customHeight="1">
      <c r="A41" s="338"/>
      <c r="B41" s="216"/>
      <c r="C41" s="216"/>
      <c r="D41" s="226"/>
      <c r="E41" s="201"/>
      <c r="F41" s="201"/>
      <c r="G41" s="93"/>
      <c r="H41" s="201"/>
      <c r="I41" s="410"/>
      <c r="J41" s="411" t="str">
        <f>UPPER(IF(OR(I42="a",I42="as"),E39,IF(OR(I42="b",I42="bs"),E43,)))</f>
        <v/>
      </c>
      <c r="K41" s="412"/>
      <c r="L41" s="207"/>
      <c r="M41" s="209"/>
      <c r="N41" s="207"/>
      <c r="O41" s="417"/>
      <c r="P41" s="207"/>
      <c r="Q41" s="210"/>
      <c r="R41" s="213"/>
    </row>
    <row r="42" spans="1:18" s="50" customFormat="1" ht="9.6" customHeight="1">
      <c r="A42" s="338"/>
      <c r="B42" s="216"/>
      <c r="C42" s="216"/>
      <c r="D42" s="226"/>
      <c r="E42" s="201"/>
      <c r="F42" s="201"/>
      <c r="G42" s="93"/>
      <c r="H42" s="219" t="s">
        <v>15</v>
      </c>
      <c r="I42" s="228"/>
      <c r="J42" s="413" t="str">
        <f>UPPER(IF(OR(I42="a",I42="as"),E40,IF(OR(I42="b",I42="bs"),E44,)))</f>
        <v/>
      </c>
      <c r="K42" s="414"/>
      <c r="L42" s="207"/>
      <c r="M42" s="209"/>
      <c r="N42" s="207"/>
      <c r="O42" s="417"/>
      <c r="P42" s="207"/>
      <c r="Q42" s="210"/>
      <c r="R42" s="213"/>
    </row>
    <row r="43" spans="1:18" s="50" customFormat="1" ht="9.6" customHeight="1">
      <c r="A43" s="338">
        <v>10</v>
      </c>
      <c r="B43" s="202" t="str">
        <f>IF($D43="","",VLOOKUP($D43,'Boys Do Main Draw Prep'!$A$7:$V$23,20))</f>
        <v/>
      </c>
      <c r="C43" s="202" t="str">
        <f>IF($D43="","",VLOOKUP($D43,'Boys Do Main Draw Prep'!$A$7:$V$23,21))</f>
        <v/>
      </c>
      <c r="D43" s="203"/>
      <c r="E43" s="223" t="str">
        <f>UPPER(IF($D43="","",VLOOKUP($D43,'Boys Do Main Draw Prep'!$A$7:$V$23,2)))</f>
        <v/>
      </c>
      <c r="F43" s="223" t="str">
        <f>IF($D43="","",VLOOKUP($D43,'Boys Do Main Draw Prep'!$A$7:$V$23,3))</f>
        <v/>
      </c>
      <c r="G43" s="415"/>
      <c r="H43" s="223" t="str">
        <f>IF($D43="","",VLOOKUP($D43,'Boys Do Main Draw Prep'!$A$7:$V$23,4))</f>
        <v/>
      </c>
      <c r="I43" s="416"/>
      <c r="J43" s="207"/>
      <c r="K43" s="417"/>
      <c r="L43" s="246"/>
      <c r="M43" s="412"/>
      <c r="N43" s="207"/>
      <c r="O43" s="417"/>
      <c r="P43" s="207"/>
      <c r="Q43" s="210"/>
      <c r="R43" s="213"/>
    </row>
    <row r="44" spans="1:18" s="50" customFormat="1" ht="9.6" customHeight="1">
      <c r="A44" s="338"/>
      <c r="B44" s="408"/>
      <c r="C44" s="408"/>
      <c r="D44" s="408"/>
      <c r="E44" s="223" t="str">
        <f>UPPER(IF($D43="","",VLOOKUP($D43,'Boys Do Main Draw Prep'!$A$7:$V$23,7)))</f>
        <v/>
      </c>
      <c r="F44" s="223" t="str">
        <f>IF($D43="","",VLOOKUP($D43,'Boys Do Main Draw Prep'!$A$7:$V$23,8))</f>
        <v/>
      </c>
      <c r="G44" s="415"/>
      <c r="H44" s="223" t="str">
        <f>IF($D43="","",VLOOKUP($D43,'Boys Do Main Draw Prep'!$A$7:$V$23,9))</f>
        <v/>
      </c>
      <c r="I44" s="409"/>
      <c r="J44" s="207"/>
      <c r="K44" s="417"/>
      <c r="L44" s="358"/>
      <c r="M44" s="418"/>
      <c r="N44" s="207"/>
      <c r="O44" s="417"/>
      <c r="P44" s="207"/>
      <c r="Q44" s="210"/>
      <c r="R44" s="213"/>
    </row>
    <row r="45" spans="1:18" s="50" customFormat="1" ht="9.6" customHeight="1">
      <c r="A45" s="338"/>
      <c r="B45" s="216"/>
      <c r="C45" s="216"/>
      <c r="D45" s="226"/>
      <c r="E45" s="201"/>
      <c r="F45" s="201"/>
      <c r="G45" s="93"/>
      <c r="H45" s="201"/>
      <c r="I45" s="419"/>
      <c r="J45" s="207"/>
      <c r="K45" s="410"/>
      <c r="L45" s="411" t="str">
        <f>UPPER(IF(OR(K46="a",K46="as"),J41,IF(OR(K46="b",K46="bs"),J49,)))</f>
        <v/>
      </c>
      <c r="M45" s="209"/>
      <c r="N45" s="207"/>
      <c r="O45" s="417"/>
      <c r="P45" s="207"/>
      <c r="Q45" s="210"/>
      <c r="R45" s="213"/>
    </row>
    <row r="46" spans="1:18" s="50" customFormat="1" ht="9.6" customHeight="1">
      <c r="A46" s="338"/>
      <c r="B46" s="216"/>
      <c r="C46" s="216"/>
      <c r="D46" s="226"/>
      <c r="E46" s="201"/>
      <c r="F46" s="201"/>
      <c r="G46" s="93"/>
      <c r="H46" s="201"/>
      <c r="I46" s="419"/>
      <c r="J46" s="219" t="s">
        <v>15</v>
      </c>
      <c r="K46" s="228"/>
      <c r="L46" s="413" t="str">
        <f>UPPER(IF(OR(K46="a",K46="as"),J42,IF(OR(K46="b",K46="bs"),J50,)))</f>
        <v/>
      </c>
      <c r="M46" s="414"/>
      <c r="N46" s="207"/>
      <c r="O46" s="417"/>
      <c r="P46" s="207"/>
      <c r="Q46" s="210"/>
      <c r="R46" s="213"/>
    </row>
    <row r="47" spans="1:18" s="50" customFormat="1" ht="9.6" customHeight="1">
      <c r="A47" s="420">
        <v>11</v>
      </c>
      <c r="B47" s="202" t="str">
        <f>IF($D47="","",VLOOKUP($D47,'Boys Do Main Draw Prep'!$A$7:$V$23,20))</f>
        <v/>
      </c>
      <c r="C47" s="202" t="str">
        <f>IF($D47="","",VLOOKUP($D47,'Boys Do Main Draw Prep'!$A$7:$V$23,21))</f>
        <v/>
      </c>
      <c r="D47" s="203"/>
      <c r="E47" s="223" t="str">
        <f>UPPER(IF($D47="","",VLOOKUP($D47,'Boys Do Main Draw Prep'!$A$7:$V$23,2)))</f>
        <v/>
      </c>
      <c r="F47" s="223" t="str">
        <f>IF($D47="","",VLOOKUP($D47,'Boys Do Main Draw Prep'!$A$7:$V$23,3))</f>
        <v/>
      </c>
      <c r="G47" s="415"/>
      <c r="H47" s="223" t="str">
        <f>IF($D47="","",VLOOKUP($D47,'Boys Do Main Draw Prep'!$A$7:$V$23,4))</f>
        <v/>
      </c>
      <c r="I47" s="407"/>
      <c r="J47" s="207"/>
      <c r="K47" s="417"/>
      <c r="L47" s="207"/>
      <c r="M47" s="417"/>
      <c r="N47" s="246"/>
      <c r="O47" s="417"/>
      <c r="P47" s="207"/>
      <c r="Q47" s="210"/>
      <c r="R47" s="213"/>
    </row>
    <row r="48" spans="1:18" s="50" customFormat="1" ht="9.6" customHeight="1">
      <c r="A48" s="338"/>
      <c r="B48" s="408"/>
      <c r="C48" s="408"/>
      <c r="D48" s="408"/>
      <c r="E48" s="223" t="str">
        <f>UPPER(IF($D47="","",VLOOKUP($D47,'Boys Do Main Draw Prep'!$A$7:$V$23,7)))</f>
        <v/>
      </c>
      <c r="F48" s="223" t="str">
        <f>IF($D47="","",VLOOKUP($D47,'Boys Do Main Draw Prep'!$A$7:$V$23,8))</f>
        <v/>
      </c>
      <c r="G48" s="415"/>
      <c r="H48" s="223" t="str">
        <f>IF($D47="","",VLOOKUP($D47,'Boys Do Main Draw Prep'!$A$7:$V$23,9))</f>
        <v/>
      </c>
      <c r="I48" s="409"/>
      <c r="J48" s="199" t="str">
        <f>IF(I48="a",E47,IF(I48="b",E49,""))</f>
        <v/>
      </c>
      <c r="K48" s="417"/>
      <c r="L48" s="207"/>
      <c r="M48" s="417"/>
      <c r="N48" s="207"/>
      <c r="O48" s="417"/>
      <c r="P48" s="207"/>
      <c r="Q48" s="210"/>
      <c r="R48" s="213"/>
    </row>
    <row r="49" spans="1:18" s="50" customFormat="1" ht="9.6" customHeight="1">
      <c r="A49" s="338"/>
      <c r="B49" s="216"/>
      <c r="C49" s="216"/>
      <c r="D49" s="216"/>
      <c r="E49" s="201"/>
      <c r="F49" s="201"/>
      <c r="G49" s="93"/>
      <c r="H49" s="201"/>
      <c r="I49" s="410"/>
      <c r="J49" s="411" t="str">
        <f>UPPER(IF(OR(I50="a",I50="as"),E47,IF(OR(I50="b",I50="bs"),E51,)))</f>
        <v/>
      </c>
      <c r="K49" s="421"/>
      <c r="L49" s="207"/>
      <c r="M49" s="417"/>
      <c r="N49" s="207"/>
      <c r="O49" s="417"/>
      <c r="P49" s="207"/>
      <c r="Q49" s="210"/>
      <c r="R49" s="213"/>
    </row>
    <row r="50" spans="1:18" s="50" customFormat="1" ht="9.6" customHeight="1">
      <c r="A50" s="338"/>
      <c r="B50" s="216"/>
      <c r="C50" s="216"/>
      <c r="D50" s="216"/>
      <c r="E50" s="201"/>
      <c r="F50" s="201"/>
      <c r="G50" s="93"/>
      <c r="H50" s="219" t="s">
        <v>15</v>
      </c>
      <c r="I50" s="228"/>
      <c r="J50" s="413" t="str">
        <f>UPPER(IF(OR(I50="a",I50="as"),E48,IF(OR(I50="b",I50="bs"),E52,)))</f>
        <v/>
      </c>
      <c r="K50" s="409"/>
      <c r="L50" s="207"/>
      <c r="M50" s="417"/>
      <c r="N50" s="207"/>
      <c r="O50" s="417"/>
      <c r="P50" s="207"/>
      <c r="Q50" s="210"/>
      <c r="R50" s="213"/>
    </row>
    <row r="51" spans="1:18" s="50" customFormat="1" ht="9.6" customHeight="1">
      <c r="A51" s="426">
        <v>12</v>
      </c>
      <c r="B51" s="202" t="str">
        <f>IF($D51="","",VLOOKUP($D51,'Boys Do Main Draw Prep'!$A$7:$V$23,20))</f>
        <v/>
      </c>
      <c r="C51" s="202" t="str">
        <f>IF($D51="","",VLOOKUP($D51,'Boys Do Main Draw Prep'!$A$7:$V$23,21))</f>
        <v/>
      </c>
      <c r="D51" s="203"/>
      <c r="E51" s="204" t="str">
        <f>UPPER(IF($D51="","",VLOOKUP($D51,'Boys Do Main Draw Prep'!$A$7:$V$23,2)))</f>
        <v/>
      </c>
      <c r="F51" s="204" t="str">
        <f>IF($D51="","",VLOOKUP($D51,'Boys Do Main Draw Prep'!$A$7:$V$23,3))</f>
        <v/>
      </c>
      <c r="G51" s="406"/>
      <c r="H51" s="204" t="str">
        <f>IF($D51="","",VLOOKUP($D51,'Boys Do Main Draw Prep'!$A$7:$V$23,4))</f>
        <v/>
      </c>
      <c r="I51" s="416"/>
      <c r="J51" s="207"/>
      <c r="K51" s="209"/>
      <c r="L51" s="246"/>
      <c r="M51" s="421"/>
      <c r="N51" s="207"/>
      <c r="O51" s="417"/>
      <c r="P51" s="207"/>
      <c r="Q51" s="210"/>
      <c r="R51" s="213"/>
    </row>
    <row r="52" spans="1:18" s="50" customFormat="1" ht="9.6" customHeight="1">
      <c r="A52" s="338"/>
      <c r="B52" s="408"/>
      <c r="C52" s="408"/>
      <c r="D52" s="408"/>
      <c r="E52" s="204" t="str">
        <f>UPPER(IF($D51="","",VLOOKUP($D51,'Boys Do Main Draw Prep'!$A$7:$V$23,7)))</f>
        <v/>
      </c>
      <c r="F52" s="204" t="str">
        <f>IF($D51="","",VLOOKUP($D51,'Boys Do Main Draw Prep'!$A$7:$V$23,8))</f>
        <v/>
      </c>
      <c r="G52" s="406"/>
      <c r="H52" s="204" t="str">
        <f>IF($D51="","",VLOOKUP($D51,'Boys Do Main Draw Prep'!$A$7:$V$23,9))</f>
        <v/>
      </c>
      <c r="I52" s="409"/>
      <c r="J52" s="207"/>
      <c r="K52" s="209"/>
      <c r="L52" s="358"/>
      <c r="M52" s="422"/>
      <c r="N52" s="207"/>
      <c r="O52" s="417"/>
      <c r="P52" s="207"/>
      <c r="Q52" s="210"/>
      <c r="R52" s="213"/>
    </row>
    <row r="53" spans="1:18" s="50" customFormat="1" ht="9.6" customHeight="1">
      <c r="A53" s="338"/>
      <c r="B53" s="216"/>
      <c r="C53" s="216"/>
      <c r="D53" s="216"/>
      <c r="E53" s="201"/>
      <c r="F53" s="201"/>
      <c r="G53" s="93"/>
      <c r="H53" s="201"/>
      <c r="I53" s="419"/>
      <c r="J53" s="207"/>
      <c r="K53" s="209"/>
      <c r="L53" s="207"/>
      <c r="M53" s="410"/>
      <c r="N53" s="411" t="str">
        <f>UPPER(IF(OR(M54="a",M54="as"),L45,IF(OR(M54="b",M54="bs"),L61,)))</f>
        <v/>
      </c>
      <c r="O53" s="417"/>
      <c r="P53" s="207"/>
      <c r="Q53" s="210"/>
      <c r="R53" s="213"/>
    </row>
    <row r="54" spans="1:18" s="50" customFormat="1" ht="9.6" customHeight="1">
      <c r="A54" s="338"/>
      <c r="B54" s="216"/>
      <c r="C54" s="216"/>
      <c r="D54" s="216"/>
      <c r="E54" s="201"/>
      <c r="F54" s="201"/>
      <c r="G54" s="93"/>
      <c r="H54" s="201"/>
      <c r="I54" s="419"/>
      <c r="J54" s="207"/>
      <c r="K54" s="209"/>
      <c r="L54" s="219" t="s">
        <v>15</v>
      </c>
      <c r="M54" s="228"/>
      <c r="N54" s="413" t="str">
        <f>UPPER(IF(OR(M54="a",M54="as"),L46,IF(OR(M54="b",M54="bs"),L62,)))</f>
        <v/>
      </c>
      <c r="O54" s="409"/>
      <c r="P54" s="207"/>
      <c r="Q54" s="210"/>
      <c r="R54" s="213"/>
    </row>
    <row r="55" spans="1:18" s="50" customFormat="1" ht="9.6" customHeight="1">
      <c r="A55" s="420">
        <v>13</v>
      </c>
      <c r="B55" s="202" t="str">
        <f>IF($D55="","",VLOOKUP($D55,'Boys Do Main Draw Prep'!$A$7:$V$23,20))</f>
        <v/>
      </c>
      <c r="C55" s="202" t="str">
        <f>IF($D55="","",VLOOKUP($D55,'Boys Do Main Draw Prep'!$A$7:$V$23,21))</f>
        <v/>
      </c>
      <c r="D55" s="203"/>
      <c r="E55" s="223" t="str">
        <f>UPPER(IF($D55="","",VLOOKUP($D55,'Boys Do Main Draw Prep'!$A$7:$V$23,2)))</f>
        <v/>
      </c>
      <c r="F55" s="223" t="str">
        <f>IF($D55="","",VLOOKUP($D55,'Boys Do Main Draw Prep'!$A$7:$V$23,3))</f>
        <v/>
      </c>
      <c r="G55" s="415"/>
      <c r="H55" s="223" t="str">
        <f>IF($D55="","",VLOOKUP($D55,'Boys Do Main Draw Prep'!$A$7:$V$23,4))</f>
        <v/>
      </c>
      <c r="I55" s="407"/>
      <c r="J55" s="207"/>
      <c r="K55" s="209"/>
      <c r="L55" s="207"/>
      <c r="M55" s="417"/>
      <c r="N55" s="207"/>
      <c r="O55" s="209"/>
      <c r="P55" s="207"/>
      <c r="Q55" s="210"/>
      <c r="R55" s="213"/>
    </row>
    <row r="56" spans="1:18" s="50" customFormat="1" ht="9.6" customHeight="1">
      <c r="A56" s="338"/>
      <c r="B56" s="408"/>
      <c r="C56" s="408"/>
      <c r="D56" s="408"/>
      <c r="E56" s="223" t="str">
        <f>UPPER(IF($D55="","",VLOOKUP($D55,'Boys Do Main Draw Prep'!$A$7:$V$23,7)))</f>
        <v/>
      </c>
      <c r="F56" s="223" t="str">
        <f>IF($D55="","",VLOOKUP($D55,'Boys Do Main Draw Prep'!$A$7:$V$23,8))</f>
        <v/>
      </c>
      <c r="G56" s="415"/>
      <c r="H56" s="223" t="str">
        <f>IF($D55="","",VLOOKUP($D55,'Boys Do Main Draw Prep'!$A$7:$V$23,9))</f>
        <v/>
      </c>
      <c r="I56" s="409"/>
      <c r="J56" s="199" t="str">
        <f>IF(I56="a",E55,IF(I56="b",E57,""))</f>
        <v/>
      </c>
      <c r="K56" s="209"/>
      <c r="L56" s="207"/>
      <c r="M56" s="417"/>
      <c r="N56" s="207"/>
      <c r="O56" s="209"/>
      <c r="P56" s="207"/>
      <c r="Q56" s="210"/>
      <c r="R56" s="213"/>
    </row>
    <row r="57" spans="1:18" s="50" customFormat="1" ht="9.6" customHeight="1">
      <c r="A57" s="338"/>
      <c r="B57" s="216"/>
      <c r="C57" s="216"/>
      <c r="D57" s="226"/>
      <c r="E57" s="201"/>
      <c r="F57" s="201"/>
      <c r="G57" s="93"/>
      <c r="H57" s="201"/>
      <c r="I57" s="410"/>
      <c r="J57" s="411" t="str">
        <f>UPPER(IF(OR(I58="a",I58="as"),E55,IF(OR(I58="b",I58="bs"),E59,)))</f>
        <v/>
      </c>
      <c r="K57" s="412"/>
      <c r="L57" s="207"/>
      <c r="M57" s="417"/>
      <c r="N57" s="207"/>
      <c r="O57" s="209"/>
      <c r="P57" s="207"/>
      <c r="Q57" s="210"/>
      <c r="R57" s="213"/>
    </row>
    <row r="58" spans="1:18" s="50" customFormat="1" ht="9.6" customHeight="1">
      <c r="A58" s="338"/>
      <c r="B58" s="216"/>
      <c r="C58" s="216"/>
      <c r="D58" s="226"/>
      <c r="E58" s="201"/>
      <c r="F58" s="201"/>
      <c r="G58" s="93"/>
      <c r="H58" s="219" t="s">
        <v>15</v>
      </c>
      <c r="I58" s="228"/>
      <c r="J58" s="413" t="str">
        <f>UPPER(IF(OR(I58="a",I58="as"),E56,IF(OR(I58="b",I58="bs"),E60,)))</f>
        <v/>
      </c>
      <c r="K58" s="414"/>
      <c r="L58" s="207"/>
      <c r="M58" s="417"/>
      <c r="N58" s="207"/>
      <c r="O58" s="209"/>
      <c r="P58" s="207"/>
      <c r="Q58" s="210"/>
      <c r="R58" s="213"/>
    </row>
    <row r="59" spans="1:18" s="50" customFormat="1" ht="9.6" customHeight="1">
      <c r="A59" s="338">
        <v>14</v>
      </c>
      <c r="B59" s="202" t="str">
        <f>IF($D59="","",VLOOKUP($D59,'Boys Do Main Draw Prep'!$A$7:$V$23,20))</f>
        <v/>
      </c>
      <c r="C59" s="202" t="str">
        <f>IF($D59="","",VLOOKUP($D59,'Boys Do Main Draw Prep'!$A$7:$V$23,21))</f>
        <v/>
      </c>
      <c r="D59" s="203"/>
      <c r="E59" s="223" t="str">
        <f>UPPER(IF($D59="","",VLOOKUP($D59,'Boys Do Main Draw Prep'!$A$7:$V$23,2)))</f>
        <v/>
      </c>
      <c r="F59" s="223" t="str">
        <f>IF($D59="","",VLOOKUP($D59,'Boys Do Main Draw Prep'!$A$7:$V$23,3))</f>
        <v/>
      </c>
      <c r="G59" s="415"/>
      <c r="H59" s="223" t="str">
        <f>IF($D59="","",VLOOKUP($D59,'Boys Do Main Draw Prep'!$A$7:$V$23,4))</f>
        <v/>
      </c>
      <c r="I59" s="416"/>
      <c r="J59" s="207"/>
      <c r="K59" s="417"/>
      <c r="L59" s="246"/>
      <c r="M59" s="421"/>
      <c r="N59" s="207"/>
      <c r="O59" s="209"/>
      <c r="P59" s="207"/>
      <c r="Q59" s="210"/>
      <c r="R59" s="213"/>
    </row>
    <row r="60" spans="1:18" s="50" customFormat="1" ht="9.6" customHeight="1">
      <c r="A60" s="338"/>
      <c r="B60" s="408"/>
      <c r="C60" s="408"/>
      <c r="D60" s="408"/>
      <c r="E60" s="223" t="str">
        <f>UPPER(IF($D59="","",VLOOKUP($D59,'Boys Do Main Draw Prep'!$A$7:$V$23,7)))</f>
        <v/>
      </c>
      <c r="F60" s="223" t="str">
        <f>IF($D59="","",VLOOKUP($D59,'Boys Do Main Draw Prep'!$A$7:$V$23,8))</f>
        <v/>
      </c>
      <c r="G60" s="415"/>
      <c r="H60" s="223" t="str">
        <f>IF($D59="","",VLOOKUP($D59,'Boys Do Main Draw Prep'!$A$7:$V$23,9))</f>
        <v/>
      </c>
      <c r="I60" s="409"/>
      <c r="J60" s="207"/>
      <c r="K60" s="417"/>
      <c r="L60" s="358"/>
      <c r="M60" s="422"/>
      <c r="N60" s="207"/>
      <c r="O60" s="209"/>
      <c r="P60" s="207"/>
      <c r="Q60" s="210"/>
      <c r="R60" s="213"/>
    </row>
    <row r="61" spans="1:18" s="50" customFormat="1" ht="9.6" customHeight="1">
      <c r="A61" s="338"/>
      <c r="B61" s="216"/>
      <c r="C61" s="216"/>
      <c r="D61" s="226"/>
      <c r="E61" s="201"/>
      <c r="F61" s="201"/>
      <c r="G61" s="93"/>
      <c r="H61" s="201"/>
      <c r="I61" s="419"/>
      <c r="J61" s="207"/>
      <c r="K61" s="410"/>
      <c r="L61" s="411" t="str">
        <f>UPPER(IF(OR(K62="a",K62="as"),J57,IF(OR(K62="b",K62="bs"),J65,)))</f>
        <v/>
      </c>
      <c r="M61" s="417"/>
      <c r="N61" s="207"/>
      <c r="O61" s="209"/>
      <c r="P61" s="207"/>
      <c r="Q61" s="210"/>
      <c r="R61" s="213"/>
    </row>
    <row r="62" spans="1:18" s="50" customFormat="1" ht="9.6" customHeight="1">
      <c r="A62" s="338"/>
      <c r="B62" s="216"/>
      <c r="C62" s="216"/>
      <c r="D62" s="226"/>
      <c r="E62" s="201"/>
      <c r="F62" s="201"/>
      <c r="G62" s="93"/>
      <c r="H62" s="201"/>
      <c r="I62" s="419"/>
      <c r="J62" s="219" t="s">
        <v>15</v>
      </c>
      <c r="K62" s="228"/>
      <c r="L62" s="413" t="str">
        <f>UPPER(IF(OR(K62="a",K62="as"),J58,IF(OR(K62="b",K62="bs"),J66,)))</f>
        <v/>
      </c>
      <c r="M62" s="409"/>
      <c r="N62" s="207"/>
      <c r="O62" s="209"/>
      <c r="P62" s="207"/>
      <c r="Q62" s="210"/>
      <c r="R62" s="213"/>
    </row>
    <row r="63" spans="1:18" s="50" customFormat="1" ht="9.6" customHeight="1">
      <c r="A63" s="420">
        <v>15</v>
      </c>
      <c r="B63" s="202" t="str">
        <f>IF($D63="","",VLOOKUP($D63,'Boys Do Main Draw Prep'!$A$7:$V$23,20))</f>
        <v/>
      </c>
      <c r="C63" s="202" t="str">
        <f>IF($D63="","",VLOOKUP($D63,'Boys Do Main Draw Prep'!$A$7:$V$23,21))</f>
        <v/>
      </c>
      <c r="D63" s="203"/>
      <c r="E63" s="223" t="str">
        <f>UPPER(IF($D63="","",VLOOKUP($D63,'Boys Do Main Draw Prep'!$A$7:$V$23,2)))</f>
        <v/>
      </c>
      <c r="F63" s="223" t="str">
        <f>IF($D63="","",VLOOKUP($D63,'Boys Do Main Draw Prep'!$A$7:$V$23,3))</f>
        <v/>
      </c>
      <c r="G63" s="415"/>
      <c r="H63" s="223" t="str">
        <f>IF($D63="","",VLOOKUP($D63,'Boys Do Main Draw Prep'!$A$7:$V$23,4))</f>
        <v/>
      </c>
      <c r="I63" s="407"/>
      <c r="J63" s="207"/>
      <c r="K63" s="417"/>
      <c r="L63" s="207"/>
      <c r="M63" s="209"/>
      <c r="N63" s="246"/>
      <c r="O63" s="209"/>
      <c r="P63" s="207"/>
      <c r="Q63" s="210"/>
      <c r="R63" s="213"/>
    </row>
    <row r="64" spans="1:18" s="50" customFormat="1" ht="9.6" customHeight="1">
      <c r="A64" s="338"/>
      <c r="B64" s="408"/>
      <c r="C64" s="408"/>
      <c r="D64" s="408"/>
      <c r="E64" s="223" t="str">
        <f>UPPER(IF($D63="","",VLOOKUP($D63,'Boys Do Main Draw Prep'!$A$7:$V$23,7)))</f>
        <v/>
      </c>
      <c r="F64" s="223" t="str">
        <f>IF($D63="","",VLOOKUP($D63,'Boys Do Main Draw Prep'!$A$7:$V$23,8))</f>
        <v/>
      </c>
      <c r="G64" s="415"/>
      <c r="H64" s="223" t="str">
        <f>IF($D63="","",VLOOKUP($D63,'Boys Do Main Draw Prep'!$A$7:$V$23,9))</f>
        <v/>
      </c>
      <c r="I64" s="409"/>
      <c r="J64" s="199" t="str">
        <f>IF(I64="a",E63,IF(I64="b",E65,""))</f>
        <v/>
      </c>
      <c r="K64" s="417"/>
      <c r="L64" s="207"/>
      <c r="M64" s="209"/>
      <c r="N64" s="207"/>
      <c r="O64" s="209"/>
      <c r="P64" s="207"/>
      <c r="Q64" s="210"/>
      <c r="R64" s="213"/>
    </row>
    <row r="65" spans="1:18" s="50" customFormat="1" ht="9.6" customHeight="1">
      <c r="A65" s="338"/>
      <c r="B65" s="216"/>
      <c r="C65" s="216"/>
      <c r="D65" s="216"/>
      <c r="E65" s="240"/>
      <c r="F65" s="240"/>
      <c r="G65" s="427"/>
      <c r="H65" s="240"/>
      <c r="I65" s="410"/>
      <c r="J65" s="411" t="str">
        <f>UPPER(IF(OR(I66="a",I66="as"),E63,IF(OR(I66="b",I66="bs"),E67,)))</f>
        <v/>
      </c>
      <c r="K65" s="421"/>
      <c r="L65" s="207"/>
      <c r="M65" s="209"/>
      <c r="N65" s="207"/>
      <c r="O65" s="209"/>
      <c r="P65" s="207"/>
      <c r="Q65" s="210"/>
      <c r="R65" s="213"/>
    </row>
    <row r="66" spans="1:18" s="50" customFormat="1" ht="9.6" customHeight="1">
      <c r="A66" s="338"/>
      <c r="B66" s="216"/>
      <c r="C66" s="216"/>
      <c r="D66" s="216"/>
      <c r="E66" s="207"/>
      <c r="F66" s="207"/>
      <c r="G66" s="93"/>
      <c r="H66" s="219" t="s">
        <v>15</v>
      </c>
      <c r="I66" s="228"/>
      <c r="J66" s="413" t="str">
        <f>UPPER(IF(OR(I66="a",I66="as"),E64,IF(OR(I66="b",I66="bs"),E68,)))</f>
        <v/>
      </c>
      <c r="K66" s="409"/>
      <c r="L66" s="207"/>
      <c r="M66" s="209"/>
      <c r="N66" s="207"/>
      <c r="O66" s="209"/>
      <c r="P66" s="207"/>
      <c r="Q66" s="210"/>
      <c r="R66" s="213"/>
    </row>
    <row r="67" spans="1:18" s="50" customFormat="1" ht="9.6" customHeight="1">
      <c r="A67" s="426">
        <v>16</v>
      </c>
      <c r="B67" s="202" t="str">
        <f>IF($D67="","",VLOOKUP($D67,'Boys Do Main Draw Prep'!$A$7:$V$23,20))</f>
        <v/>
      </c>
      <c r="C67" s="202" t="str">
        <f>IF($D67="","",VLOOKUP($D67,'Boys Do Main Draw Prep'!$A$7:$V$23,21))</f>
        <v/>
      </c>
      <c r="D67" s="203"/>
      <c r="E67" s="204" t="str">
        <f>UPPER(IF($D67="","",VLOOKUP($D67,'Boys Do Main Draw Prep'!$A$7:$V$23,2)))</f>
        <v/>
      </c>
      <c r="F67" s="204" t="str">
        <f>IF($D67="","",VLOOKUP($D67,'Boys Do Main Draw Prep'!$A$7:$V$23,3))</f>
        <v/>
      </c>
      <c r="G67" s="406"/>
      <c r="H67" s="204" t="str">
        <f>IF($D67="","",VLOOKUP($D67,'Boys Do Main Draw Prep'!$A$7:$V$23,4))</f>
        <v/>
      </c>
      <c r="I67" s="416"/>
      <c r="J67" s="207"/>
      <c r="K67" s="209"/>
      <c r="L67" s="246"/>
      <c r="M67" s="412"/>
      <c r="N67" s="207"/>
      <c r="O67" s="209"/>
      <c r="P67" s="207"/>
      <c r="Q67" s="210"/>
      <c r="R67" s="213"/>
    </row>
    <row r="68" spans="1:18" s="50" customFormat="1" ht="9.6" customHeight="1">
      <c r="A68" s="338"/>
      <c r="B68" s="408"/>
      <c r="C68" s="408"/>
      <c r="D68" s="408"/>
      <c r="E68" s="204" t="str">
        <f>UPPER(IF($D67="","",VLOOKUP($D67,'Boys Do Main Draw Prep'!$A$7:$V$23,7)))</f>
        <v/>
      </c>
      <c r="F68" s="204" t="str">
        <f>IF($D67="","",VLOOKUP($D67,'Boys Do Main Draw Prep'!$A$7:$V$23,8))</f>
        <v/>
      </c>
      <c r="G68" s="406"/>
      <c r="H68" s="204" t="str">
        <f>IF($D67="","",VLOOKUP($D67,'Boys Do Main Draw Prep'!$A$7:$V$23,9))</f>
        <v/>
      </c>
      <c r="I68" s="409"/>
      <c r="J68" s="207"/>
      <c r="K68" s="209"/>
      <c r="L68" s="358"/>
      <c r="M68" s="418"/>
      <c r="N68" s="207"/>
      <c r="O68" s="209"/>
      <c r="P68" s="207"/>
      <c r="Q68" s="210"/>
      <c r="R68" s="213"/>
    </row>
    <row r="69" spans="1:18" s="50" customFormat="1" ht="9.6" customHeight="1">
      <c r="A69" s="428"/>
      <c r="B69" s="429"/>
      <c r="C69" s="429"/>
      <c r="D69" s="430"/>
      <c r="E69" s="244"/>
      <c r="F69" s="244"/>
      <c r="G69" s="196"/>
      <c r="H69" s="244"/>
      <c r="I69" s="431"/>
      <c r="J69" s="211"/>
      <c r="K69" s="212"/>
      <c r="L69" s="211"/>
      <c r="M69" s="212"/>
      <c r="N69" s="211"/>
      <c r="O69" s="212"/>
      <c r="P69" s="211"/>
      <c r="Q69" s="212"/>
      <c r="R69" s="213"/>
    </row>
    <row r="70" spans="1:18" s="2" customFormat="1" ht="6" customHeight="1">
      <c r="A70" s="428"/>
      <c r="B70" s="429"/>
      <c r="C70" s="429"/>
      <c r="D70" s="430"/>
      <c r="E70" s="244"/>
      <c r="F70" s="244"/>
      <c r="G70" s="432"/>
      <c r="H70" s="244"/>
      <c r="I70" s="431"/>
      <c r="J70" s="211"/>
      <c r="K70" s="212"/>
      <c r="L70" s="251"/>
      <c r="M70" s="252"/>
      <c r="N70" s="251"/>
      <c r="O70" s="252"/>
      <c r="P70" s="251"/>
      <c r="Q70" s="252"/>
      <c r="R70" s="253"/>
    </row>
    <row r="71" spans="1:18" s="19" customFormat="1" ht="10.5" customHeight="1">
      <c r="A71" s="254" t="s">
        <v>61</v>
      </c>
      <c r="B71" s="255"/>
      <c r="C71" s="256"/>
      <c r="D71" s="257" t="s">
        <v>62</v>
      </c>
      <c r="E71" s="258" t="s">
        <v>266</v>
      </c>
      <c r="F71" s="258"/>
      <c r="G71" s="258"/>
      <c r="H71" s="351"/>
      <c r="I71" s="258" t="s">
        <v>62</v>
      </c>
      <c r="J71" s="258" t="s">
        <v>64</v>
      </c>
      <c r="K71" s="261"/>
      <c r="L71" s="258" t="s">
        <v>65</v>
      </c>
      <c r="M71" s="262"/>
      <c r="N71" s="263" t="s">
        <v>66</v>
      </c>
      <c r="O71" s="263"/>
      <c r="P71" s="264"/>
      <c r="Q71" s="265"/>
    </row>
    <row r="72" spans="1:18" s="19" customFormat="1" ht="9" customHeight="1">
      <c r="A72" s="267" t="s">
        <v>67</v>
      </c>
      <c r="B72" s="266"/>
      <c r="C72" s="268"/>
      <c r="D72" s="269">
        <v>1</v>
      </c>
      <c r="E72" s="80">
        <f>IF(D72&gt;$Q$79,,UPPER(VLOOKUP(D72,'Boys Do Main Draw Prep'!$A$7:$R$23,2)))</f>
        <v>0</v>
      </c>
      <c r="F72" s="78"/>
      <c r="G72" s="78"/>
      <c r="H72" s="433"/>
      <c r="I72" s="434" t="s">
        <v>68</v>
      </c>
      <c r="J72" s="266"/>
      <c r="K72" s="272"/>
      <c r="L72" s="266"/>
      <c r="M72" s="273"/>
      <c r="N72" s="275" t="s">
        <v>267</v>
      </c>
      <c r="O72" s="276"/>
      <c r="P72" s="276"/>
      <c r="Q72" s="277"/>
    </row>
    <row r="73" spans="1:18" s="19" customFormat="1" ht="9" customHeight="1">
      <c r="A73" s="267" t="s">
        <v>70</v>
      </c>
      <c r="B73" s="266"/>
      <c r="C73" s="268"/>
      <c r="D73" s="269"/>
      <c r="E73" s="80">
        <f>IF(D72&gt;$Q$79,,UPPER(VLOOKUP(D72,'Boys Do Main Draw Prep'!$A$7:$R$23,7)))</f>
        <v>0</v>
      </c>
      <c r="F73" s="78"/>
      <c r="G73" s="78"/>
      <c r="H73" s="433"/>
      <c r="I73" s="434"/>
      <c r="J73" s="266"/>
      <c r="K73" s="272"/>
      <c r="L73" s="266"/>
      <c r="M73" s="273"/>
      <c r="N73" s="280"/>
      <c r="O73" s="279"/>
      <c r="P73" s="280"/>
      <c r="Q73" s="281"/>
    </row>
    <row r="74" spans="1:18" s="19" customFormat="1" ht="9" customHeight="1">
      <c r="A74" s="282" t="s">
        <v>72</v>
      </c>
      <c r="B74" s="280"/>
      <c r="C74" s="283"/>
      <c r="D74" s="269">
        <v>2</v>
      </c>
      <c r="E74" s="80">
        <f>IF(D74&gt;$Q$79,,UPPER(VLOOKUP(D74,'Boys Do Main Draw Prep'!$A$7:$R$23,2)))</f>
        <v>0</v>
      </c>
      <c r="F74" s="78"/>
      <c r="G74" s="78"/>
      <c r="H74" s="433"/>
      <c r="I74" s="434" t="s">
        <v>71</v>
      </c>
      <c r="J74" s="266"/>
      <c r="K74" s="272"/>
      <c r="L74" s="266"/>
      <c r="M74" s="273"/>
      <c r="N74" s="275" t="s">
        <v>74</v>
      </c>
      <c r="O74" s="276"/>
      <c r="P74" s="276"/>
      <c r="Q74" s="277"/>
    </row>
    <row r="75" spans="1:18" s="19" customFormat="1" ht="9" customHeight="1">
      <c r="A75" s="284"/>
      <c r="B75" s="188"/>
      <c r="C75" s="285"/>
      <c r="D75" s="269"/>
      <c r="E75" s="80">
        <f>IF(D74&gt;$Q$79,,UPPER(VLOOKUP(D74,'Boys Do Main Draw Prep'!$A$7:$R$23,7)))</f>
        <v>0</v>
      </c>
      <c r="F75" s="78"/>
      <c r="G75" s="78"/>
      <c r="H75" s="433"/>
      <c r="I75" s="434"/>
      <c r="J75" s="266"/>
      <c r="K75" s="272"/>
      <c r="L75" s="266"/>
      <c r="M75" s="273"/>
      <c r="N75" s="266"/>
      <c r="O75" s="272"/>
      <c r="P75" s="266"/>
      <c r="Q75" s="273"/>
    </row>
    <row r="76" spans="1:18" s="19" customFormat="1" ht="9" customHeight="1">
      <c r="A76" s="286" t="s">
        <v>76</v>
      </c>
      <c r="B76" s="287"/>
      <c r="C76" s="288"/>
      <c r="D76" s="269">
        <v>3</v>
      </c>
      <c r="E76" s="80">
        <f>IF(D76&gt;$Q$79,,UPPER(VLOOKUP(D76,'Boys Do Main Draw Prep'!$A$7:$R$23,2)))</f>
        <v>0</v>
      </c>
      <c r="F76" s="78"/>
      <c r="G76" s="78"/>
      <c r="H76" s="433"/>
      <c r="I76" s="434" t="s">
        <v>73</v>
      </c>
      <c r="J76" s="266"/>
      <c r="K76" s="272"/>
      <c r="L76" s="266"/>
      <c r="M76" s="273"/>
      <c r="N76" s="280"/>
      <c r="O76" s="279"/>
      <c r="P76" s="280"/>
      <c r="Q76" s="281"/>
    </row>
    <row r="77" spans="1:18" s="19" customFormat="1" ht="9" customHeight="1">
      <c r="A77" s="267" t="s">
        <v>67</v>
      </c>
      <c r="B77" s="266"/>
      <c r="C77" s="268"/>
      <c r="D77" s="269"/>
      <c r="E77" s="80">
        <f>IF(D76&gt;$Q$79,,UPPER(VLOOKUP(D76,'Boys Do Main Draw Prep'!$A$7:$R$23,7)))</f>
        <v>0</v>
      </c>
      <c r="F77" s="78"/>
      <c r="G77" s="78"/>
      <c r="H77" s="433"/>
      <c r="I77" s="434"/>
      <c r="J77" s="266"/>
      <c r="K77" s="272"/>
      <c r="L77" s="266"/>
      <c r="M77" s="273"/>
      <c r="N77" s="275" t="s">
        <v>24</v>
      </c>
      <c r="O77" s="276"/>
      <c r="P77" s="276"/>
      <c r="Q77" s="277"/>
    </row>
    <row r="78" spans="1:18" s="19" customFormat="1" ht="9" customHeight="1">
      <c r="A78" s="267" t="s">
        <v>79</v>
      </c>
      <c r="B78" s="266"/>
      <c r="C78" s="289"/>
      <c r="D78" s="269">
        <v>4</v>
      </c>
      <c r="E78" s="80">
        <f>IF(D78&gt;$Q$79,,UPPER(VLOOKUP(D78,'Boys Do Main Draw Prep'!$A$7:$R$23,2)))</f>
        <v>0</v>
      </c>
      <c r="F78" s="78"/>
      <c r="G78" s="78"/>
      <c r="H78" s="433"/>
      <c r="I78" s="434" t="s">
        <v>75</v>
      </c>
      <c r="J78" s="266"/>
      <c r="K78" s="272"/>
      <c r="L78" s="266"/>
      <c r="M78" s="273"/>
      <c r="N78" s="266"/>
      <c r="O78" s="272"/>
      <c r="P78" s="266"/>
      <c r="Q78" s="273"/>
    </row>
    <row r="79" spans="1:18" s="19" customFormat="1" ht="9" customHeight="1">
      <c r="A79" s="282" t="s">
        <v>81</v>
      </c>
      <c r="B79" s="280"/>
      <c r="C79" s="290"/>
      <c r="D79" s="291"/>
      <c r="E79" s="292">
        <f>IF(D78&gt;$Q$79,,UPPER(VLOOKUP(D78,'Boys Do Main Draw Prep'!$A$7:$R$23,7)))</f>
        <v>0</v>
      </c>
      <c r="F79" s="435"/>
      <c r="G79" s="435"/>
      <c r="H79" s="436"/>
      <c r="I79" s="437"/>
      <c r="J79" s="280"/>
      <c r="K79" s="279"/>
      <c r="L79" s="280"/>
      <c r="M79" s="281"/>
      <c r="N79" s="280">
        <f>Q4</f>
        <v>0</v>
      </c>
      <c r="O79" s="279"/>
      <c r="P79" s="280"/>
      <c r="Q79" s="438">
        <f>MIN(4,'Boys Do Main Draw Prep'!$V$5)</f>
        <v>0</v>
      </c>
    </row>
    <row r="80" spans="1:18" ht="15.75" customHeight="1"/>
    <row r="81" ht="9" customHeight="1"/>
  </sheetData>
  <mergeCells count="1">
    <mergeCell ref="A4:C4"/>
  </mergeCells>
  <phoneticPr fontId="78" type="noConversion"/>
  <conditionalFormatting sqref="B7 B11 B15 B19 B23 B27 B31 B35 B39 B43 B47 B51 B55 B59 B63 B67">
    <cfRule type="cellIs" dxfId="110" priority="1" stopIfTrue="1" operator="equal">
      <formula>"DA"</formula>
    </cfRule>
  </conditionalFormatting>
  <conditionalFormatting sqref="H10 H58 H42 H50 H34 H26 H18 H66 J30 L22 N38 J62 J46 L54 J14">
    <cfRule type="expression" dxfId="109" priority="2" stopIfTrue="1">
      <formula>AND($N$1="CU",H10="Umpire")</formula>
    </cfRule>
    <cfRule type="expression" dxfId="108" priority="3" stopIfTrue="1">
      <formula>AND($N$1="CU",H10&lt;&gt;"Umpire",I10&lt;&gt;"")</formula>
    </cfRule>
    <cfRule type="expression" dxfId="107" priority="4" stopIfTrue="1">
      <formula>AND($N$1="CU",H10&lt;&gt;"Umpire")</formula>
    </cfRule>
  </conditionalFormatting>
  <conditionalFormatting sqref="L13 L29 L45 L61 N21 N53 P37 J9 J17 J25 J33 J41 J49 J57 J65">
    <cfRule type="expression" dxfId="106" priority="5" stopIfTrue="1">
      <formula>I10="as"</formula>
    </cfRule>
    <cfRule type="expression" dxfId="105" priority="6" stopIfTrue="1">
      <formula>I10="bs"</formula>
    </cfRule>
  </conditionalFormatting>
  <conditionalFormatting sqref="L14 L30 L46 L62 N22 N54 P38 J10 J18 J26 J34 J42 J50 J58 J66">
    <cfRule type="expression" dxfId="104" priority="7" stopIfTrue="1">
      <formula>I10="as"</formula>
    </cfRule>
    <cfRule type="expression" dxfId="103" priority="8" stopIfTrue="1">
      <formula>I10="bs"</formula>
    </cfRule>
  </conditionalFormatting>
  <conditionalFormatting sqref="I10 I18 I26 I34 I42 I50 I58 I66 K62 K46 K30 K14 M22 M54 O38">
    <cfRule type="expression" dxfId="102" priority="9" stopIfTrue="1">
      <formula>$N$1="CU"</formula>
    </cfRule>
  </conditionalFormatting>
  <conditionalFormatting sqref="E7 E11 E15 E19 E23 E27 E31 E35 E39 E43 E47 E51 E55 E59 E63 E67">
    <cfRule type="cellIs" dxfId="101" priority="10" stopIfTrue="1" operator="equal">
      <formula>"Bye"</formula>
    </cfRule>
  </conditionalFormatting>
  <conditionalFormatting sqref="D7 D11 D15 D19 D23 D27 D31 D35 D39 D43 D47 D51 D55 D59 D63 D67">
    <cfRule type="cellIs" dxfId="100" priority="11" stopIfTrue="1" operator="lessThan">
      <formula>5</formula>
    </cfRule>
  </conditionalFormatting>
  <dataValidations count="1">
    <dataValidation type="list" allowBlank="1" showInputMessage="1" sqref="H10 H42 H18 H58 H26 H50 H34 H66 J62 J46 L54 N38 J30 L22 J14">
      <formula1>$T$7:$T$16</formula1>
    </dataValidation>
  </dataValidations>
  <printOptions horizontalCentered="1"/>
  <pageMargins left="0.35" right="0.35" top="0.39" bottom="0.39" header="0" footer="0"/>
  <pageSetup paperSize="9" orientation="portrait" horizontalDpi="300" verticalDpi="300" r:id="rId1"/>
  <headerFooter alignWithMargins="0"/>
  <drawing r:id="rId2"/>
  <legacyDrawing r:id="rId3"/>
</worksheet>
</file>

<file path=xl/worksheets/sheet35.xml><?xml version="1.0" encoding="utf-8"?>
<worksheet xmlns="http://schemas.openxmlformats.org/spreadsheetml/2006/main" xmlns:r="http://schemas.openxmlformats.org/officeDocument/2006/relationships">
  <sheetPr codeName="Sheet35"/>
  <dimension ref="A1:T154"/>
  <sheetViews>
    <sheetView showGridLines="0" showZeros="0" workbookViewId="0">
      <selection activeCell="A4" sqref="A4:C4"/>
    </sheetView>
  </sheetViews>
  <sheetFormatPr defaultRowHeight="12.75"/>
  <cols>
    <col min="1" max="2" width="3.28515625" customWidth="1"/>
    <col min="3" max="3" width="4.7109375" customWidth="1"/>
    <col min="4" max="4" width="4.28515625" customWidth="1"/>
    <col min="5" max="5" width="12.7109375" customWidth="1"/>
    <col min="6" max="6" width="2.7109375" customWidth="1"/>
    <col min="7" max="7" width="7.7109375" customWidth="1"/>
    <col min="8" max="8" width="5.85546875" customWidth="1"/>
    <col min="9" max="9" width="1.7109375" style="172" customWidth="1"/>
    <col min="10" max="10" width="10.7109375" customWidth="1"/>
    <col min="11" max="11" width="1.7109375" style="172" customWidth="1"/>
    <col min="12" max="12" width="10.7109375" customWidth="1"/>
    <col min="13" max="13" width="1.7109375" style="173" customWidth="1"/>
    <col min="14" max="14" width="10.7109375" customWidth="1"/>
    <col min="15" max="15" width="1.7109375" style="172" customWidth="1"/>
    <col min="16" max="16" width="10.7109375" customWidth="1"/>
    <col min="17" max="17" width="1.7109375" style="173" customWidth="1"/>
    <col min="19" max="19" width="8.7109375" customWidth="1"/>
    <col min="20" max="20" width="8.85546875" hidden="1" customWidth="1"/>
    <col min="21" max="21" width="5.7109375" customWidth="1"/>
  </cols>
  <sheetData>
    <row r="1" spans="1:20" s="174" customFormat="1" ht="21.75" customHeight="1">
      <c r="A1" s="82">
        <f>'Week SetUp'!$A$6</f>
        <v>0</v>
      </c>
      <c r="B1" s="176"/>
      <c r="I1" s="175"/>
      <c r="J1" s="395" t="s">
        <v>264</v>
      </c>
      <c r="K1" s="395"/>
      <c r="L1" s="396"/>
      <c r="M1" s="175"/>
      <c r="N1" s="175"/>
      <c r="O1" s="175"/>
      <c r="Q1" s="175"/>
    </row>
    <row r="2" spans="1:20" s="103" customFormat="1">
      <c r="A2" s="85" t="str">
        <f>'Week SetUp'!$A$8</f>
        <v>ITF Junior Circuit</v>
      </c>
      <c r="B2" s="85"/>
      <c r="C2" s="85"/>
      <c r="D2" s="85"/>
      <c r="E2" s="85"/>
      <c r="F2" s="179"/>
      <c r="I2" s="173"/>
      <c r="J2" s="395" t="s">
        <v>83</v>
      </c>
      <c r="K2" s="395"/>
      <c r="L2" s="395"/>
      <c r="M2" s="173"/>
      <c r="O2" s="173"/>
      <c r="Q2" s="173"/>
    </row>
    <row r="3" spans="1:20" s="20" customFormat="1" ht="10.5" customHeight="1">
      <c r="A3" s="62" t="s">
        <v>12</v>
      </c>
      <c r="B3" s="62"/>
      <c r="C3" s="62"/>
      <c r="D3" s="62"/>
      <c r="E3" s="62"/>
      <c r="F3" s="62" t="s">
        <v>6</v>
      </c>
      <c r="G3" s="62"/>
      <c r="H3" s="62"/>
      <c r="I3" s="397"/>
      <c r="J3" s="63" t="s">
        <v>7</v>
      </c>
      <c r="K3" s="182"/>
      <c r="L3" s="73" t="s">
        <v>18</v>
      </c>
      <c r="M3" s="397"/>
      <c r="N3" s="62"/>
      <c r="O3" s="397"/>
      <c r="P3" s="62"/>
      <c r="Q3" s="398" t="s">
        <v>8</v>
      </c>
    </row>
    <row r="4" spans="1:20" s="39" customFormat="1" ht="11.25" customHeight="1" thickBot="1">
      <c r="A4" s="711">
        <f>'Week SetUp'!$A$10</f>
        <v>0</v>
      </c>
      <c r="B4" s="711"/>
      <c r="C4" s="711"/>
      <c r="D4" s="183"/>
      <c r="E4" s="183"/>
      <c r="F4" s="184">
        <f>'Week SetUp'!$C$10</f>
        <v>0</v>
      </c>
      <c r="G4" s="399"/>
      <c r="H4" s="183"/>
      <c r="I4" s="400"/>
      <c r="J4" s="186">
        <f>'Week SetUp'!$D$10</f>
        <v>0</v>
      </c>
      <c r="K4" s="185"/>
      <c r="L4" s="97">
        <f>'Week SetUp'!$A$12</f>
        <v>0</v>
      </c>
      <c r="M4" s="400"/>
      <c r="N4" s="183"/>
      <c r="O4" s="400"/>
      <c r="P4" s="183"/>
      <c r="Q4" s="76">
        <f>'Week SetUp'!$E$10</f>
        <v>0</v>
      </c>
    </row>
    <row r="5" spans="1:20" s="20" customFormat="1" ht="9.75">
      <c r="A5" s="401"/>
      <c r="B5" s="65" t="s">
        <v>52</v>
      </c>
      <c r="C5" s="65" t="str">
        <f>IF(OR(F2="Week 3",F2="Masters"),"CP","Rank")</f>
        <v>Rank</v>
      </c>
      <c r="D5" s="65" t="s">
        <v>54</v>
      </c>
      <c r="E5" s="67" t="s">
        <v>55</v>
      </c>
      <c r="F5" s="67" t="s">
        <v>14</v>
      </c>
      <c r="G5" s="67"/>
      <c r="H5" s="67" t="s">
        <v>56</v>
      </c>
      <c r="I5" s="67"/>
      <c r="J5" s="65" t="s">
        <v>57</v>
      </c>
      <c r="K5" s="402"/>
      <c r="L5" s="65" t="s">
        <v>84</v>
      </c>
      <c r="M5" s="402"/>
      <c r="N5" s="65" t="s">
        <v>58</v>
      </c>
      <c r="O5" s="402"/>
      <c r="P5" s="65" t="s">
        <v>268</v>
      </c>
      <c r="Q5" s="403"/>
    </row>
    <row r="6" spans="1:20" s="20" customFormat="1" ht="3.75" customHeight="1" thickBot="1">
      <c r="A6" s="404"/>
      <c r="B6" s="91"/>
      <c r="C6" s="91"/>
      <c r="D6" s="91"/>
      <c r="E6" s="23"/>
      <c r="F6" s="23"/>
      <c r="G6" s="93"/>
      <c r="H6" s="23"/>
      <c r="I6" s="151"/>
      <c r="J6" s="91"/>
      <c r="K6" s="151"/>
      <c r="L6" s="91"/>
      <c r="M6" s="151"/>
      <c r="N6" s="91"/>
      <c r="O6" s="151"/>
      <c r="P6" s="91"/>
      <c r="Q6" s="181"/>
    </row>
    <row r="7" spans="1:20" s="50" customFormat="1" ht="10.5" customHeight="1">
      <c r="A7" s="405">
        <v>1</v>
      </c>
      <c r="B7" s="202" t="str">
        <f>IF($D7="","",VLOOKUP($D7,'Boys Do Main Draw Prep'!$A$7:$V$39,20))</f>
        <v/>
      </c>
      <c r="C7" s="202" t="str">
        <f>IF($D7="","",VLOOKUP($D7,'Boys Do Main Draw Prep'!$A$7:$V$39,21))</f>
        <v/>
      </c>
      <c r="D7" s="203"/>
      <c r="E7" s="204" t="str">
        <f>UPPER(IF($D7="","",VLOOKUP($D7,'Boys Do Main Draw Prep'!$A$7:$V$39,2)))</f>
        <v/>
      </c>
      <c r="F7" s="204" t="str">
        <f>IF($D7="","",VLOOKUP($D7,'Boys Do Main Draw Prep'!$A$7:$V$39,3))</f>
        <v/>
      </c>
      <c r="G7" s="406"/>
      <c r="H7" s="204" t="str">
        <f>IF($D7="","",VLOOKUP($D7,'Boys Do Main Draw Prep'!$A$7:$V$39,4))</f>
        <v/>
      </c>
      <c r="I7" s="407"/>
      <c r="J7" s="207"/>
      <c r="K7" s="209"/>
      <c r="L7" s="207"/>
      <c r="M7" s="209"/>
      <c r="N7" s="207"/>
      <c r="O7" s="209"/>
      <c r="P7" s="207"/>
      <c r="Q7" s="332" t="s">
        <v>247</v>
      </c>
      <c r="R7" s="213"/>
      <c r="T7" s="214" t="e">
        <f>#REF!</f>
        <v>#REF!</v>
      </c>
    </row>
    <row r="8" spans="1:20" s="50" customFormat="1" ht="9.6" customHeight="1">
      <c r="A8" s="338"/>
      <c r="B8" s="408"/>
      <c r="C8" s="408"/>
      <c r="D8" s="408"/>
      <c r="E8" s="204" t="str">
        <f>UPPER(IF($D7="","",VLOOKUP($D7,'Boys Do Main Draw Prep'!$A$7:$V$39,7)))</f>
        <v/>
      </c>
      <c r="F8" s="204" t="str">
        <f>IF($D7="","",VLOOKUP($D7,'Boys Do Main Draw Prep'!$A$7:$V$39,8))</f>
        <v/>
      </c>
      <c r="G8" s="406"/>
      <c r="H8" s="204" t="str">
        <f>IF($D7="","",VLOOKUP($D7,'Boys Do Main Draw Prep'!$A$7:$V$39,9))</f>
        <v/>
      </c>
      <c r="I8" s="409"/>
      <c r="J8" s="199" t="str">
        <f>IF(I8="a",E7,IF(I8="b",E9,""))</f>
        <v/>
      </c>
      <c r="K8" s="209"/>
      <c r="L8" s="207"/>
      <c r="M8" s="209"/>
      <c r="N8" s="207"/>
      <c r="O8" s="209"/>
      <c r="P8" s="207"/>
      <c r="Q8" s="210"/>
      <c r="R8" s="213"/>
      <c r="T8" s="222" t="e">
        <f>#REF!</f>
        <v>#REF!</v>
      </c>
    </row>
    <row r="9" spans="1:20" s="50" customFormat="1" ht="9.6" customHeight="1">
      <c r="A9" s="338"/>
      <c r="B9" s="216"/>
      <c r="C9" s="216"/>
      <c r="D9" s="216"/>
      <c r="E9" s="201"/>
      <c r="F9" s="201"/>
      <c r="G9" s="93"/>
      <c r="H9" s="201"/>
      <c r="I9" s="410"/>
      <c r="J9" s="411" t="str">
        <f>UPPER(IF(OR(I10="a",I10="as"),E7,IF(OR(I10="b",I10="bs"),E11,)))</f>
        <v/>
      </c>
      <c r="K9" s="412"/>
      <c r="L9" s="207"/>
      <c r="M9" s="209"/>
      <c r="N9" s="207"/>
      <c r="O9" s="209"/>
      <c r="P9" s="207"/>
      <c r="Q9" s="210"/>
      <c r="R9" s="213"/>
      <c r="T9" s="222" t="e">
        <f>#REF!</f>
        <v>#REF!</v>
      </c>
    </row>
    <row r="10" spans="1:20" s="50" customFormat="1" ht="9.6" customHeight="1">
      <c r="A10" s="338"/>
      <c r="B10" s="216"/>
      <c r="C10" s="216"/>
      <c r="D10" s="216"/>
      <c r="E10" s="201"/>
      <c r="F10" s="201"/>
      <c r="G10" s="93"/>
      <c r="H10" s="219" t="s">
        <v>15</v>
      </c>
      <c r="I10" s="228"/>
      <c r="J10" s="413" t="str">
        <f>UPPER(IF(OR(I10="a",I10="as"),E8,IF(OR(I10="b",I10="bs"),E12,)))</f>
        <v/>
      </c>
      <c r="K10" s="414"/>
      <c r="L10" s="207"/>
      <c r="M10" s="209"/>
      <c r="N10" s="207"/>
      <c r="O10" s="209"/>
      <c r="P10" s="207"/>
      <c r="Q10" s="210"/>
      <c r="R10" s="213"/>
      <c r="T10" s="222" t="e">
        <f>#REF!</f>
        <v>#REF!</v>
      </c>
    </row>
    <row r="11" spans="1:20" s="50" customFormat="1" ht="9.6" customHeight="1">
      <c r="A11" s="338">
        <v>2</v>
      </c>
      <c r="B11" s="202" t="str">
        <f>IF($D11="","",VLOOKUP($D11,'Boys Do Main Draw Prep'!$A$7:$V$39,20))</f>
        <v/>
      </c>
      <c r="C11" s="202" t="str">
        <f>IF($D11="","",VLOOKUP($D11,'Boys Do Main Draw Prep'!$A$7:$V$39,21))</f>
        <v/>
      </c>
      <c r="D11" s="203"/>
      <c r="E11" s="223" t="str">
        <f>UPPER(IF($D11="","",VLOOKUP($D11,'Boys Do Main Draw Prep'!$A$7:$V$39,2)))</f>
        <v/>
      </c>
      <c r="F11" s="223" t="str">
        <f>IF($D11="","",VLOOKUP($D11,'Boys Do Main Draw Prep'!$A$7:$V$39,3))</f>
        <v/>
      </c>
      <c r="G11" s="415"/>
      <c r="H11" s="223" t="str">
        <f>IF($D11="","",VLOOKUP($D11,'Boys Do Main Draw Prep'!$A$7:$V$39,4))</f>
        <v/>
      </c>
      <c r="I11" s="416"/>
      <c r="J11" s="207"/>
      <c r="K11" s="417"/>
      <c r="L11" s="246"/>
      <c r="M11" s="412"/>
      <c r="N11" s="207"/>
      <c r="O11" s="209"/>
      <c r="P11" s="207"/>
      <c r="Q11" s="210"/>
      <c r="R11" s="213"/>
      <c r="T11" s="222" t="e">
        <f>#REF!</f>
        <v>#REF!</v>
      </c>
    </row>
    <row r="12" spans="1:20" s="50" customFormat="1" ht="9.6" customHeight="1">
      <c r="A12" s="338"/>
      <c r="B12" s="408"/>
      <c r="C12" s="408"/>
      <c r="D12" s="408"/>
      <c r="E12" s="223" t="str">
        <f>UPPER(IF($D11="","",VLOOKUP($D11,'Boys Do Main Draw Prep'!$A$7:$V$39,7)))</f>
        <v/>
      </c>
      <c r="F12" s="223" t="str">
        <f>IF($D11="","",VLOOKUP($D11,'Boys Do Main Draw Prep'!$A$7:$V$39,8))</f>
        <v/>
      </c>
      <c r="G12" s="415"/>
      <c r="H12" s="223" t="str">
        <f>IF($D11="","",VLOOKUP($D11,'Boys Do Main Draw Prep'!$A$7:$V$39,9))</f>
        <v/>
      </c>
      <c r="I12" s="409"/>
      <c r="J12" s="207"/>
      <c r="K12" s="417"/>
      <c r="L12" s="358"/>
      <c r="M12" s="418"/>
      <c r="N12" s="207"/>
      <c r="O12" s="209"/>
      <c r="P12" s="207"/>
      <c r="Q12" s="210"/>
      <c r="R12" s="213"/>
      <c r="T12" s="222" t="e">
        <f>#REF!</f>
        <v>#REF!</v>
      </c>
    </row>
    <row r="13" spans="1:20" s="50" customFormat="1" ht="9.6" customHeight="1">
      <c r="A13" s="338"/>
      <c r="B13" s="216"/>
      <c r="C13" s="216"/>
      <c r="D13" s="226"/>
      <c r="E13" s="201"/>
      <c r="F13" s="201"/>
      <c r="G13" s="93"/>
      <c r="H13" s="201"/>
      <c r="I13" s="419"/>
      <c r="J13" s="207"/>
      <c r="K13" s="410"/>
      <c r="L13" s="411" t="str">
        <f>UPPER(IF(OR(K14="a",K14="as"),J9,IF(OR(K14="b",K14="bs"),J17,)))</f>
        <v/>
      </c>
      <c r="M13" s="209"/>
      <c r="N13" s="207"/>
      <c r="O13" s="209"/>
      <c r="P13" s="207"/>
      <c r="Q13" s="210"/>
      <c r="R13" s="213"/>
      <c r="T13" s="222" t="e">
        <f>#REF!</f>
        <v>#REF!</v>
      </c>
    </row>
    <row r="14" spans="1:20" s="50" customFormat="1" ht="9.6" customHeight="1">
      <c r="A14" s="338"/>
      <c r="B14" s="216"/>
      <c r="C14" s="216"/>
      <c r="D14" s="226"/>
      <c r="E14" s="201"/>
      <c r="F14" s="201"/>
      <c r="G14" s="93"/>
      <c r="H14" s="201"/>
      <c r="I14" s="419"/>
      <c r="J14" s="219" t="s">
        <v>15</v>
      </c>
      <c r="K14" s="228"/>
      <c r="L14" s="413" t="str">
        <f>UPPER(IF(OR(K14="a",K14="as"),J10,IF(OR(K14="b",K14="bs"),J18,)))</f>
        <v/>
      </c>
      <c r="M14" s="414"/>
      <c r="N14" s="207"/>
      <c r="O14" s="209"/>
      <c r="P14" s="207"/>
      <c r="Q14" s="210"/>
      <c r="R14" s="213"/>
      <c r="T14" s="222" t="e">
        <f>#REF!</f>
        <v>#REF!</v>
      </c>
    </row>
    <row r="15" spans="1:20" s="50" customFormat="1" ht="9.6" customHeight="1">
      <c r="A15" s="420">
        <v>3</v>
      </c>
      <c r="B15" s="202" t="str">
        <f>IF($D15="","",VLOOKUP($D15,'Boys Do Main Draw Prep'!$A$7:$V$39,20))</f>
        <v/>
      </c>
      <c r="C15" s="202" t="str">
        <f>IF($D15="","",VLOOKUP($D15,'Boys Do Main Draw Prep'!$A$7:$V$39,21))</f>
        <v/>
      </c>
      <c r="D15" s="203"/>
      <c r="E15" s="223" t="str">
        <f>UPPER(IF($D15="","",VLOOKUP($D15,'Boys Do Main Draw Prep'!$A$7:$V$39,2)))</f>
        <v/>
      </c>
      <c r="F15" s="223" t="str">
        <f>IF($D15="","",VLOOKUP($D15,'Boys Do Main Draw Prep'!$A$7:$V$39,3))</f>
        <v/>
      </c>
      <c r="G15" s="415"/>
      <c r="H15" s="223" t="str">
        <f>IF($D15="","",VLOOKUP($D15,'Boys Do Main Draw Prep'!$A$7:$V$39,4))</f>
        <v/>
      </c>
      <c r="I15" s="407"/>
      <c r="J15" s="207"/>
      <c r="K15" s="417"/>
      <c r="L15" s="207"/>
      <c r="M15" s="417"/>
      <c r="N15" s="246"/>
      <c r="O15" s="209"/>
      <c r="P15" s="207"/>
      <c r="Q15" s="210"/>
      <c r="R15" s="213"/>
      <c r="T15" s="222" t="e">
        <f>#REF!</f>
        <v>#REF!</v>
      </c>
    </row>
    <row r="16" spans="1:20" s="50" customFormat="1" ht="9.6" customHeight="1" thickBot="1">
      <c r="A16" s="338"/>
      <c r="B16" s="408"/>
      <c r="C16" s="408"/>
      <c r="D16" s="408"/>
      <c r="E16" s="223" t="str">
        <f>UPPER(IF($D15="","",VLOOKUP($D15,'Boys Do Main Draw Prep'!$A$7:$V$39,7)))</f>
        <v/>
      </c>
      <c r="F16" s="223" t="str">
        <f>IF($D15="","",VLOOKUP($D15,'Boys Do Main Draw Prep'!$A$7:$V$39,8))</f>
        <v/>
      </c>
      <c r="G16" s="415"/>
      <c r="H16" s="223" t="str">
        <f>IF($D15="","",VLOOKUP($D15,'Boys Do Main Draw Prep'!$A$7:$V$39,9))</f>
        <v/>
      </c>
      <c r="I16" s="409"/>
      <c r="J16" s="199" t="str">
        <f>IF(I16="a",E15,IF(I16="b",E17,""))</f>
        <v/>
      </c>
      <c r="K16" s="417"/>
      <c r="L16" s="207"/>
      <c r="M16" s="417"/>
      <c r="N16" s="207"/>
      <c r="O16" s="209"/>
      <c r="P16" s="207"/>
      <c r="Q16" s="210"/>
      <c r="R16" s="213"/>
      <c r="T16" s="237" t="e">
        <f>#REF!</f>
        <v>#REF!</v>
      </c>
    </row>
    <row r="17" spans="1:18" s="50" customFormat="1" ht="9.6" customHeight="1">
      <c r="A17" s="338"/>
      <c r="B17" s="216"/>
      <c r="C17" s="216"/>
      <c r="D17" s="226"/>
      <c r="E17" s="201"/>
      <c r="F17" s="201"/>
      <c r="G17" s="93"/>
      <c r="H17" s="201"/>
      <c r="I17" s="410"/>
      <c r="J17" s="411" t="str">
        <f>UPPER(IF(OR(I18="a",I18="as"),E15,IF(OR(I18="b",I18="bs"),E19,)))</f>
        <v/>
      </c>
      <c r="K17" s="421"/>
      <c r="L17" s="207"/>
      <c r="M17" s="417"/>
      <c r="N17" s="207"/>
      <c r="O17" s="209"/>
      <c r="P17" s="207"/>
      <c r="Q17" s="210"/>
      <c r="R17" s="213"/>
    </row>
    <row r="18" spans="1:18" s="50" customFormat="1" ht="9.6" customHeight="1">
      <c r="A18" s="338"/>
      <c r="B18" s="216"/>
      <c r="C18" s="216"/>
      <c r="D18" s="226"/>
      <c r="E18" s="201"/>
      <c r="F18" s="201"/>
      <c r="G18" s="93"/>
      <c r="H18" s="219" t="s">
        <v>15</v>
      </c>
      <c r="I18" s="228"/>
      <c r="J18" s="413" t="str">
        <f>UPPER(IF(OR(I18="a",I18="as"),E16,IF(OR(I18="b",I18="bs"),E20,)))</f>
        <v/>
      </c>
      <c r="K18" s="409"/>
      <c r="L18" s="207"/>
      <c r="M18" s="417"/>
      <c r="N18" s="207"/>
      <c r="O18" s="209"/>
      <c r="P18" s="207"/>
      <c r="Q18" s="210"/>
      <c r="R18" s="213"/>
    </row>
    <row r="19" spans="1:18" s="50" customFormat="1" ht="9.6" customHeight="1">
      <c r="A19" s="338">
        <v>4</v>
      </c>
      <c r="B19" s="202" t="str">
        <f>IF($D19="","",VLOOKUP($D19,'Boys Do Main Draw Prep'!$A$7:$V$39,20))</f>
        <v/>
      </c>
      <c r="C19" s="202" t="str">
        <f>IF($D19="","",VLOOKUP($D19,'Boys Do Main Draw Prep'!$A$7:$V$39,21))</f>
        <v/>
      </c>
      <c r="D19" s="203"/>
      <c r="E19" s="223" t="str">
        <f>UPPER(IF($D19="","",VLOOKUP($D19,'Boys Do Main Draw Prep'!$A$7:$V$39,2)))</f>
        <v/>
      </c>
      <c r="F19" s="223" t="str">
        <f>IF($D19="","",VLOOKUP($D19,'Boys Do Main Draw Prep'!$A$7:$V$39,3))</f>
        <v/>
      </c>
      <c r="G19" s="415"/>
      <c r="H19" s="223" t="str">
        <f>IF($D19="","",VLOOKUP($D19,'Boys Do Main Draw Prep'!$A$7:$V$39,4))</f>
        <v/>
      </c>
      <c r="I19" s="416"/>
      <c r="J19" s="207"/>
      <c r="K19" s="209"/>
      <c r="L19" s="246"/>
      <c r="M19" s="421"/>
      <c r="N19" s="207"/>
      <c r="O19" s="209"/>
      <c r="P19" s="207"/>
      <c r="Q19" s="210"/>
      <c r="R19" s="213"/>
    </row>
    <row r="20" spans="1:18" s="50" customFormat="1" ht="9.6" customHeight="1">
      <c r="A20" s="338"/>
      <c r="B20" s="408"/>
      <c r="C20" s="408"/>
      <c r="D20" s="408"/>
      <c r="E20" s="223" t="str">
        <f>UPPER(IF($D19="","",VLOOKUP($D19,'Boys Do Main Draw Prep'!$A$7:$V$39,7)))</f>
        <v/>
      </c>
      <c r="F20" s="223" t="str">
        <f>IF($D19="","",VLOOKUP($D19,'Boys Do Main Draw Prep'!$A$7:$V$39,8))</f>
        <v/>
      </c>
      <c r="G20" s="415"/>
      <c r="H20" s="223" t="str">
        <f>IF($D19="","",VLOOKUP($D19,'Boys Do Main Draw Prep'!$A$7:$V$39,9))</f>
        <v/>
      </c>
      <c r="I20" s="409"/>
      <c r="J20" s="207"/>
      <c r="K20" s="209"/>
      <c r="L20" s="358"/>
      <c r="M20" s="422"/>
      <c r="N20" s="207"/>
      <c r="O20" s="209"/>
      <c r="P20" s="207"/>
      <c r="Q20" s="210"/>
      <c r="R20" s="213"/>
    </row>
    <row r="21" spans="1:18" s="50" customFormat="1" ht="9.6" customHeight="1">
      <c r="A21" s="338"/>
      <c r="B21" s="216"/>
      <c r="C21" s="216"/>
      <c r="D21" s="216"/>
      <c r="E21" s="201"/>
      <c r="F21" s="201"/>
      <c r="G21" s="93"/>
      <c r="H21" s="201"/>
      <c r="I21" s="419"/>
      <c r="J21" s="207"/>
      <c r="K21" s="209"/>
      <c r="L21" s="207"/>
      <c r="M21" s="410"/>
      <c r="N21" s="411" t="str">
        <f>UPPER(IF(OR(M22="a",M22="as"),L13,IF(OR(M22="b",M22="bs"),L29,)))</f>
        <v/>
      </c>
      <c r="O21" s="209"/>
      <c r="P21" s="207"/>
      <c r="Q21" s="210"/>
      <c r="R21" s="213"/>
    </row>
    <row r="22" spans="1:18" s="50" customFormat="1" ht="9.6" customHeight="1">
      <c r="A22" s="338"/>
      <c r="B22" s="216"/>
      <c r="C22" s="216"/>
      <c r="D22" s="216"/>
      <c r="E22" s="201"/>
      <c r="F22" s="201"/>
      <c r="G22" s="93"/>
      <c r="H22" s="201"/>
      <c r="I22" s="419"/>
      <c r="J22" s="207"/>
      <c r="K22" s="209"/>
      <c r="L22" s="219" t="s">
        <v>15</v>
      </c>
      <c r="M22" s="228"/>
      <c r="N22" s="413" t="str">
        <f>UPPER(IF(OR(M22="a",M22="as"),L14,IF(OR(M22="b",M22="bs"),L30,)))</f>
        <v/>
      </c>
      <c r="O22" s="414"/>
      <c r="P22" s="207"/>
      <c r="Q22" s="210"/>
      <c r="R22" s="213"/>
    </row>
    <row r="23" spans="1:18" s="50" customFormat="1" ht="9.6" customHeight="1">
      <c r="A23" s="338">
        <v>5</v>
      </c>
      <c r="B23" s="202" t="str">
        <f>IF($D23="","",VLOOKUP($D23,'Boys Do Main Draw Prep'!$A$7:$V$39,20))</f>
        <v/>
      </c>
      <c r="C23" s="202" t="str">
        <f>IF($D23="","",VLOOKUP($D23,'Boys Do Main Draw Prep'!$A$7:$V$39,21))</f>
        <v/>
      </c>
      <c r="D23" s="203"/>
      <c r="E23" s="223" t="str">
        <f>UPPER(IF($D23="","",VLOOKUP($D23,'Boys Do Main Draw Prep'!$A$7:$V$39,2)))</f>
        <v/>
      </c>
      <c r="F23" s="223" t="str">
        <f>IF($D23="","",VLOOKUP($D23,'Boys Do Main Draw Prep'!$A$7:$V$39,3))</f>
        <v/>
      </c>
      <c r="G23" s="415"/>
      <c r="H23" s="223" t="str">
        <f>IF($D23="","",VLOOKUP($D23,'Boys Do Main Draw Prep'!$A$7:$V$39,4))</f>
        <v/>
      </c>
      <c r="I23" s="407"/>
      <c r="J23" s="207"/>
      <c r="K23" s="209"/>
      <c r="L23" s="207"/>
      <c r="M23" s="417"/>
      <c r="N23" s="207"/>
      <c r="O23" s="417"/>
      <c r="P23" s="207"/>
      <c r="Q23" s="210"/>
      <c r="R23" s="213"/>
    </row>
    <row r="24" spans="1:18" s="50" customFormat="1" ht="9.6" customHeight="1">
      <c r="A24" s="338"/>
      <c r="B24" s="408"/>
      <c r="C24" s="408"/>
      <c r="D24" s="408"/>
      <c r="E24" s="204" t="str">
        <f>UPPER(IF($D23="","",VLOOKUP($D23,'Boys Do Main Draw Prep'!$A$7:$V$39,7)))</f>
        <v/>
      </c>
      <c r="F24" s="204" t="str">
        <f>IF($D23="","",VLOOKUP($D23,'Boys Do Main Draw Prep'!$A$7:$V$39,8))</f>
        <v/>
      </c>
      <c r="G24" s="406"/>
      <c r="H24" s="204" t="str">
        <f>IF($D23="","",VLOOKUP($D23,'Boys Do Main Draw Prep'!$A$7:$V$39,9))</f>
        <v/>
      </c>
      <c r="I24" s="409"/>
      <c r="J24" s="199" t="str">
        <f>IF(I24="a",E23,IF(I24="b",E25,""))</f>
        <v/>
      </c>
      <c r="K24" s="209"/>
      <c r="L24" s="207"/>
      <c r="M24" s="417"/>
      <c r="N24" s="207"/>
      <c r="O24" s="417"/>
      <c r="P24" s="207"/>
      <c r="Q24" s="210"/>
      <c r="R24" s="213"/>
    </row>
    <row r="25" spans="1:18" s="50" customFormat="1" ht="9.6" customHeight="1">
      <c r="A25" s="338"/>
      <c r="B25" s="216"/>
      <c r="C25" s="216"/>
      <c r="D25" s="216"/>
      <c r="E25" s="201"/>
      <c r="F25" s="201"/>
      <c r="G25" s="93"/>
      <c r="H25" s="201"/>
      <c r="I25" s="410"/>
      <c r="J25" s="411" t="str">
        <f>UPPER(IF(OR(I26="a",I26="as"),E23,IF(OR(I26="b",I26="bs"),E27,)))</f>
        <v/>
      </c>
      <c r="K25" s="412"/>
      <c r="L25" s="207"/>
      <c r="M25" s="417"/>
      <c r="N25" s="207"/>
      <c r="O25" s="417"/>
      <c r="P25" s="207"/>
      <c r="Q25" s="210"/>
      <c r="R25" s="213"/>
    </row>
    <row r="26" spans="1:18" s="50" customFormat="1" ht="9.6" customHeight="1">
      <c r="A26" s="338"/>
      <c r="B26" s="216"/>
      <c r="C26" s="216"/>
      <c r="D26" s="216"/>
      <c r="E26" s="201"/>
      <c r="F26" s="201"/>
      <c r="G26" s="93"/>
      <c r="H26" s="219" t="s">
        <v>15</v>
      </c>
      <c r="I26" s="228"/>
      <c r="J26" s="413" t="str">
        <f>UPPER(IF(OR(I26="a",I26="as"),E24,IF(OR(I26="b",I26="bs"),E28,)))</f>
        <v/>
      </c>
      <c r="K26" s="414"/>
      <c r="L26" s="207"/>
      <c r="M26" s="417"/>
      <c r="N26" s="207"/>
      <c r="O26" s="417"/>
      <c r="P26" s="207"/>
      <c r="Q26" s="210"/>
      <c r="R26" s="213"/>
    </row>
    <row r="27" spans="1:18" s="50" customFormat="1" ht="9.6" customHeight="1">
      <c r="A27" s="338">
        <v>6</v>
      </c>
      <c r="B27" s="202" t="str">
        <f>IF($D27="","",VLOOKUP($D27,'Boys Do Main Draw Prep'!$A$7:$V$39,20))</f>
        <v/>
      </c>
      <c r="C27" s="202" t="str">
        <f>IF($D27="","",VLOOKUP($D27,'Boys Do Main Draw Prep'!$A$7:$V$39,21))</f>
        <v/>
      </c>
      <c r="D27" s="203"/>
      <c r="E27" s="223" t="str">
        <f>UPPER(IF($D27="","",VLOOKUP($D27,'Boys Do Main Draw Prep'!$A$7:$V$39,2)))</f>
        <v/>
      </c>
      <c r="F27" s="223" t="str">
        <f>IF($D27="","",VLOOKUP($D27,'Boys Do Main Draw Prep'!$A$7:$V$39,3))</f>
        <v/>
      </c>
      <c r="G27" s="415"/>
      <c r="H27" s="223" t="str">
        <f>IF($D27="","",VLOOKUP($D27,'Boys Do Main Draw Prep'!$A$7:$V$39,4))</f>
        <v/>
      </c>
      <c r="I27" s="416"/>
      <c r="J27" s="207"/>
      <c r="K27" s="417"/>
      <c r="L27" s="246"/>
      <c r="M27" s="421"/>
      <c r="N27" s="207"/>
      <c r="O27" s="417"/>
      <c r="P27" s="207"/>
      <c r="Q27" s="210"/>
      <c r="R27" s="213"/>
    </row>
    <row r="28" spans="1:18" s="50" customFormat="1" ht="9.6" customHeight="1">
      <c r="A28" s="338"/>
      <c r="B28" s="408"/>
      <c r="C28" s="408"/>
      <c r="D28" s="408"/>
      <c r="E28" s="223" t="str">
        <f>UPPER(IF($D27="","",VLOOKUP($D27,'Boys Do Main Draw Prep'!$A$7:$V$39,7)))</f>
        <v/>
      </c>
      <c r="F28" s="223" t="str">
        <f>IF($D27="","",VLOOKUP($D27,'Boys Do Main Draw Prep'!$A$7:$V$39,8))</f>
        <v/>
      </c>
      <c r="G28" s="415"/>
      <c r="H28" s="223" t="str">
        <f>IF($D27="","",VLOOKUP($D27,'Boys Do Main Draw Prep'!$A$7:$V$39,9))</f>
        <v/>
      </c>
      <c r="I28" s="409"/>
      <c r="J28" s="207"/>
      <c r="K28" s="417"/>
      <c r="L28" s="358"/>
      <c r="M28" s="422"/>
      <c r="N28" s="207"/>
      <c r="O28" s="417"/>
      <c r="P28" s="207"/>
      <c r="Q28" s="210"/>
      <c r="R28" s="213"/>
    </row>
    <row r="29" spans="1:18" s="50" customFormat="1" ht="9.6" customHeight="1">
      <c r="A29" s="338"/>
      <c r="B29" s="216"/>
      <c r="C29" s="216"/>
      <c r="D29" s="226"/>
      <c r="E29" s="201"/>
      <c r="F29" s="201"/>
      <c r="G29" s="93"/>
      <c r="H29" s="201"/>
      <c r="I29" s="419"/>
      <c r="J29" s="207"/>
      <c r="K29" s="410"/>
      <c r="L29" s="411" t="str">
        <f>UPPER(IF(OR(K30="a",K30="as"),J25,IF(OR(K30="b",K30="bs"),J33,)))</f>
        <v/>
      </c>
      <c r="M29" s="417"/>
      <c r="N29" s="207"/>
      <c r="O29" s="417"/>
      <c r="P29" s="207"/>
      <c r="Q29" s="210"/>
      <c r="R29" s="213"/>
    </row>
    <row r="30" spans="1:18" s="50" customFormat="1" ht="9.6" customHeight="1">
      <c r="A30" s="338"/>
      <c r="B30" s="216"/>
      <c r="C30" s="216"/>
      <c r="D30" s="226"/>
      <c r="E30" s="201"/>
      <c r="F30" s="201"/>
      <c r="G30" s="93"/>
      <c r="H30" s="201"/>
      <c r="I30" s="419"/>
      <c r="J30" s="219" t="s">
        <v>15</v>
      </c>
      <c r="K30" s="228"/>
      <c r="L30" s="413" t="str">
        <f>UPPER(IF(OR(K30="a",K30="as"),J26,IF(OR(K30="b",K30="bs"),J34,)))</f>
        <v/>
      </c>
      <c r="M30" s="409"/>
      <c r="N30" s="207"/>
      <c r="O30" s="417"/>
      <c r="P30" s="207"/>
      <c r="Q30" s="210"/>
      <c r="R30" s="213"/>
    </row>
    <row r="31" spans="1:18" s="50" customFormat="1" ht="9.6" customHeight="1">
      <c r="A31" s="420">
        <v>7</v>
      </c>
      <c r="B31" s="202" t="str">
        <f>IF($D31="","",VLOOKUP($D31,'Boys Do Main Draw Prep'!$A$7:$V$39,20))</f>
        <v/>
      </c>
      <c r="C31" s="202" t="str">
        <f>IF($D31="","",VLOOKUP($D31,'Boys Do Main Draw Prep'!$A$7:$V$39,21))</f>
        <v/>
      </c>
      <c r="D31" s="203"/>
      <c r="E31" s="223" t="str">
        <f>UPPER(IF($D31="","",VLOOKUP($D31,'Boys Do Main Draw Prep'!$A$7:$V$39,2)))</f>
        <v/>
      </c>
      <c r="F31" s="223" t="str">
        <f>IF($D31="","",VLOOKUP($D31,'Boys Do Main Draw Prep'!$A$7:$V$39,3))</f>
        <v/>
      </c>
      <c r="G31" s="415"/>
      <c r="H31" s="223" t="str">
        <f>IF($D31="","",VLOOKUP($D31,'Boys Do Main Draw Prep'!$A$7:$V$39,4))</f>
        <v/>
      </c>
      <c r="I31" s="407"/>
      <c r="J31" s="207"/>
      <c r="K31" s="417"/>
      <c r="L31" s="207"/>
      <c r="M31" s="209"/>
      <c r="N31" s="246"/>
      <c r="O31" s="417"/>
      <c r="P31" s="207"/>
      <c r="Q31" s="210"/>
      <c r="R31" s="213"/>
    </row>
    <row r="32" spans="1:18" s="50" customFormat="1" ht="9.6" customHeight="1">
      <c r="A32" s="338"/>
      <c r="B32" s="408"/>
      <c r="C32" s="408"/>
      <c r="D32" s="408"/>
      <c r="E32" s="223" t="str">
        <f>UPPER(IF($D31="","",VLOOKUP($D31,'Boys Do Main Draw Prep'!$A$7:$V$39,7)))</f>
        <v/>
      </c>
      <c r="F32" s="223" t="str">
        <f>IF($D31="","",VLOOKUP($D31,'Boys Do Main Draw Prep'!$A$7:$V$39,8))</f>
        <v/>
      </c>
      <c r="G32" s="415"/>
      <c r="H32" s="223" t="str">
        <f>IF($D31="","",VLOOKUP($D31,'Boys Do Main Draw Prep'!$A$7:$V$39,9))</f>
        <v/>
      </c>
      <c r="I32" s="409"/>
      <c r="J32" s="199" t="str">
        <f>IF(I32="a",E31,IF(I32="b",E33,""))</f>
        <v/>
      </c>
      <c r="K32" s="417"/>
      <c r="L32" s="207"/>
      <c r="M32" s="209"/>
      <c r="N32" s="207"/>
      <c r="O32" s="417"/>
      <c r="P32" s="207"/>
      <c r="Q32" s="210"/>
      <c r="R32" s="213"/>
    </row>
    <row r="33" spans="1:18" s="50" customFormat="1" ht="9.6" customHeight="1">
      <c r="A33" s="338"/>
      <c r="B33" s="216"/>
      <c r="C33" s="216"/>
      <c r="D33" s="226"/>
      <c r="E33" s="201"/>
      <c r="F33" s="201"/>
      <c r="G33" s="93"/>
      <c r="H33" s="201"/>
      <c r="I33" s="410"/>
      <c r="J33" s="411" t="str">
        <f>UPPER(IF(OR(I34="a",I34="as"),E31,IF(OR(I34="b",I34="bs"),E35,)))</f>
        <v/>
      </c>
      <c r="K33" s="421"/>
      <c r="L33" s="207"/>
      <c r="M33" s="209"/>
      <c r="N33" s="207"/>
      <c r="O33" s="417"/>
      <c r="P33" s="207"/>
      <c r="Q33" s="210"/>
      <c r="R33" s="213"/>
    </row>
    <row r="34" spans="1:18" s="50" customFormat="1" ht="9.6" customHeight="1">
      <c r="A34" s="338"/>
      <c r="B34" s="216"/>
      <c r="C34" s="216"/>
      <c r="D34" s="226"/>
      <c r="E34" s="201"/>
      <c r="F34" s="201"/>
      <c r="G34" s="93"/>
      <c r="H34" s="219" t="s">
        <v>15</v>
      </c>
      <c r="I34" s="228"/>
      <c r="J34" s="413" t="str">
        <f>UPPER(IF(OR(I34="a",I34="as"),E32,IF(OR(I34="b",I34="bs"),E36,)))</f>
        <v/>
      </c>
      <c r="K34" s="409"/>
      <c r="L34" s="207"/>
      <c r="M34" s="209"/>
      <c r="N34" s="207"/>
      <c r="O34" s="417"/>
      <c r="P34" s="207"/>
      <c r="Q34" s="210"/>
      <c r="R34" s="213"/>
    </row>
    <row r="35" spans="1:18" s="50" customFormat="1" ht="9.6" customHeight="1">
      <c r="A35" s="405">
        <v>8</v>
      </c>
      <c r="B35" s="202" t="str">
        <f>IF($D35="","",VLOOKUP($D35,'Boys Do Main Draw Prep'!$A$7:$V$39,20))</f>
        <v/>
      </c>
      <c r="C35" s="202" t="str">
        <f>IF($D35="","",VLOOKUP($D35,'Boys Do Main Draw Prep'!$A$7:$V$39,21))</f>
        <v/>
      </c>
      <c r="D35" s="203"/>
      <c r="E35" s="204" t="str">
        <f>UPPER(IF($D35="","",VLOOKUP($D35,'Boys Do Main Draw Prep'!$A$7:$V$39,2)))</f>
        <v/>
      </c>
      <c r="F35" s="204" t="str">
        <f>IF($D35="","",VLOOKUP($D35,'Boys Do Main Draw Prep'!$A$7:$V$39,3))</f>
        <v/>
      </c>
      <c r="G35" s="406"/>
      <c r="H35" s="204" t="str">
        <f>IF($D35="","",VLOOKUP($D35,'Boys Do Main Draw Prep'!$A$7:$V$39,4))</f>
        <v/>
      </c>
      <c r="I35" s="416"/>
      <c r="J35" s="207"/>
      <c r="K35" s="209"/>
      <c r="L35" s="246"/>
      <c r="M35" s="412"/>
      <c r="N35" s="207"/>
      <c r="O35" s="417"/>
      <c r="P35" s="207"/>
      <c r="Q35" s="210"/>
      <c r="R35" s="213"/>
    </row>
    <row r="36" spans="1:18" s="50" customFormat="1" ht="9.6" customHeight="1">
      <c r="A36" s="338"/>
      <c r="B36" s="408"/>
      <c r="C36" s="408"/>
      <c r="D36" s="408"/>
      <c r="E36" s="204" t="str">
        <f>UPPER(IF($D35="","",VLOOKUP($D35,'Boys Do Main Draw Prep'!$A$7:$V$39,7)))</f>
        <v/>
      </c>
      <c r="F36" s="204" t="str">
        <f>IF($D35="","",VLOOKUP($D35,'Boys Do Main Draw Prep'!$A$7:$V$39,8))</f>
        <v/>
      </c>
      <c r="G36" s="406"/>
      <c r="H36" s="204" t="str">
        <f>IF($D35="","",VLOOKUP($D35,'Boys Do Main Draw Prep'!$A$7:$V$39,9))</f>
        <v/>
      </c>
      <c r="I36" s="409"/>
      <c r="J36" s="207"/>
      <c r="K36" s="209"/>
      <c r="L36" s="358"/>
      <c r="M36" s="418"/>
      <c r="N36" s="207"/>
      <c r="O36" s="417"/>
      <c r="P36" s="207"/>
      <c r="Q36" s="210"/>
      <c r="R36" s="213"/>
    </row>
    <row r="37" spans="1:18" s="50" customFormat="1" ht="9.6" customHeight="1">
      <c r="A37" s="338"/>
      <c r="B37" s="216"/>
      <c r="C37" s="216"/>
      <c r="D37" s="226"/>
      <c r="E37" s="201"/>
      <c r="F37" s="201"/>
      <c r="G37" s="93"/>
      <c r="H37" s="201"/>
      <c r="I37" s="419"/>
      <c r="J37" s="207"/>
      <c r="K37" s="209"/>
      <c r="L37" s="207"/>
      <c r="M37" s="209"/>
      <c r="N37" s="209"/>
      <c r="O37" s="410"/>
      <c r="P37" s="411" t="str">
        <f>UPPER(IF(OR(O38="a",O38="as"),N21,IF(OR(O38="b",O38="bs"),N53,)))</f>
        <v/>
      </c>
      <c r="Q37" s="423"/>
      <c r="R37" s="213"/>
    </row>
    <row r="38" spans="1:18" s="50" customFormat="1" ht="9.6" customHeight="1">
      <c r="A38" s="338"/>
      <c r="B38" s="216"/>
      <c r="C38" s="216"/>
      <c r="D38" s="226"/>
      <c r="E38" s="201"/>
      <c r="F38" s="201"/>
      <c r="G38" s="93"/>
      <c r="H38" s="201"/>
      <c r="I38" s="419"/>
      <c r="J38" s="207"/>
      <c r="K38" s="209"/>
      <c r="L38" s="207"/>
      <c r="M38" s="209"/>
      <c r="N38" s="219" t="s">
        <v>15</v>
      </c>
      <c r="O38" s="228"/>
      <c r="P38" s="413" t="str">
        <f>UPPER(IF(OR(O38="a",O38="as"),N22,IF(OR(O38="b",O38="bs"),N54,)))</f>
        <v/>
      </c>
      <c r="Q38" s="424"/>
      <c r="R38" s="213"/>
    </row>
    <row r="39" spans="1:18" s="50" customFormat="1" ht="9.6" customHeight="1">
      <c r="A39" s="405">
        <v>9</v>
      </c>
      <c r="B39" s="202" t="str">
        <f>IF($D39="","",VLOOKUP($D39,'Boys Do Main Draw Prep'!$A$7:$V$39,20))</f>
        <v/>
      </c>
      <c r="C39" s="202" t="str">
        <f>IF($D39="","",VLOOKUP($D39,'Boys Do Main Draw Prep'!$A$7:$V$39,21))</f>
        <v/>
      </c>
      <c r="D39" s="203"/>
      <c r="E39" s="204" t="str">
        <f>UPPER(IF($D39="","",VLOOKUP($D39,'Boys Do Main Draw Prep'!$A$7:$V$39,2)))</f>
        <v/>
      </c>
      <c r="F39" s="204" t="str">
        <f>IF($D39="","",VLOOKUP($D39,'Boys Do Main Draw Prep'!$A$7:$V$39,3))</f>
        <v/>
      </c>
      <c r="G39" s="406"/>
      <c r="H39" s="204" t="str">
        <f>IF($D39="","",VLOOKUP($D39,'Boys Do Main Draw Prep'!$A$7:$V$39,4))</f>
        <v/>
      </c>
      <c r="I39" s="407"/>
      <c r="J39" s="207"/>
      <c r="K39" s="209"/>
      <c r="L39" s="207"/>
      <c r="M39" s="209"/>
      <c r="N39" s="207"/>
      <c r="O39" s="417"/>
      <c r="P39" s="246"/>
      <c r="Q39" s="210"/>
      <c r="R39" s="213"/>
    </row>
    <row r="40" spans="1:18" s="50" customFormat="1" ht="9.6" customHeight="1">
      <c r="A40" s="338"/>
      <c r="B40" s="408"/>
      <c r="C40" s="408"/>
      <c r="D40" s="408"/>
      <c r="E40" s="204" t="str">
        <f>UPPER(IF($D39="","",VLOOKUP($D39,'Boys Do Main Draw Prep'!$A$7:$V$39,7)))</f>
        <v/>
      </c>
      <c r="F40" s="204" t="str">
        <f>IF($D39="","",VLOOKUP($D39,'Boys Do Main Draw Prep'!$A$7:$V$39,8))</f>
        <v/>
      </c>
      <c r="G40" s="406"/>
      <c r="H40" s="204" t="str">
        <f>IF($D39="","",VLOOKUP($D39,'Boys Do Main Draw Prep'!$A$7:$V$39,9))</f>
        <v/>
      </c>
      <c r="I40" s="409"/>
      <c r="J40" s="199" t="str">
        <f>IF(I40="a",E39,IF(I40="b",E41,""))</f>
        <v/>
      </c>
      <c r="K40" s="209"/>
      <c r="L40" s="207"/>
      <c r="M40" s="209"/>
      <c r="N40" s="207"/>
      <c r="O40" s="417"/>
      <c r="P40" s="358"/>
      <c r="Q40" s="425"/>
      <c r="R40" s="213"/>
    </row>
    <row r="41" spans="1:18" s="50" customFormat="1" ht="9.6" customHeight="1">
      <c r="A41" s="338"/>
      <c r="B41" s="216"/>
      <c r="C41" s="216"/>
      <c r="D41" s="226"/>
      <c r="E41" s="201"/>
      <c r="F41" s="201"/>
      <c r="G41" s="93"/>
      <c r="H41" s="201"/>
      <c r="I41" s="410"/>
      <c r="J41" s="411" t="str">
        <f>UPPER(IF(OR(I42="a",I42="as"),E39,IF(OR(I42="b",I42="bs"),E43,)))</f>
        <v/>
      </c>
      <c r="K41" s="412"/>
      <c r="L41" s="207"/>
      <c r="M41" s="209"/>
      <c r="N41" s="207"/>
      <c r="O41" s="417"/>
      <c r="P41" s="207"/>
      <c r="Q41" s="210"/>
      <c r="R41" s="213"/>
    </row>
    <row r="42" spans="1:18" s="50" customFormat="1" ht="9.6" customHeight="1">
      <c r="A42" s="338"/>
      <c r="B42" s="216"/>
      <c r="C42" s="216"/>
      <c r="D42" s="226"/>
      <c r="E42" s="201"/>
      <c r="F42" s="201"/>
      <c r="G42" s="93"/>
      <c r="H42" s="219" t="s">
        <v>15</v>
      </c>
      <c r="I42" s="228"/>
      <c r="J42" s="413" t="str">
        <f>UPPER(IF(OR(I42="a",I42="as"),E40,IF(OR(I42="b",I42="bs"),E44,)))</f>
        <v/>
      </c>
      <c r="K42" s="414"/>
      <c r="L42" s="207"/>
      <c r="M42" s="209"/>
      <c r="N42" s="207"/>
      <c r="O42" s="417"/>
      <c r="P42" s="207"/>
      <c r="Q42" s="210"/>
      <c r="R42" s="213"/>
    </row>
    <row r="43" spans="1:18" s="50" customFormat="1" ht="9.6" customHeight="1">
      <c r="A43" s="338">
        <v>10</v>
      </c>
      <c r="B43" s="202" t="str">
        <f>IF($D43="","",VLOOKUP($D43,'Boys Do Main Draw Prep'!$A$7:$V$39,20))</f>
        <v/>
      </c>
      <c r="C43" s="202" t="str">
        <f>IF($D43="","",VLOOKUP($D43,'Boys Do Main Draw Prep'!$A$7:$V$39,21))</f>
        <v/>
      </c>
      <c r="D43" s="203"/>
      <c r="E43" s="223" t="str">
        <f>UPPER(IF($D43="","",VLOOKUP($D43,'Boys Do Main Draw Prep'!$A$7:$V$39,2)))</f>
        <v/>
      </c>
      <c r="F43" s="223" t="str">
        <f>IF($D43="","",VLOOKUP($D43,'Boys Do Main Draw Prep'!$A$7:$V$39,3))</f>
        <v/>
      </c>
      <c r="G43" s="415"/>
      <c r="H43" s="223" t="str">
        <f>IF($D43="","",VLOOKUP($D43,'Boys Do Main Draw Prep'!$A$7:$V$39,4))</f>
        <v/>
      </c>
      <c r="I43" s="416"/>
      <c r="J43" s="207"/>
      <c r="K43" s="417"/>
      <c r="L43" s="246"/>
      <c r="M43" s="412"/>
      <c r="N43" s="207"/>
      <c r="O43" s="417"/>
      <c r="P43" s="207"/>
      <c r="Q43" s="210"/>
      <c r="R43" s="213"/>
    </row>
    <row r="44" spans="1:18" s="50" customFormat="1" ht="9.6" customHeight="1">
      <c r="A44" s="338"/>
      <c r="B44" s="408"/>
      <c r="C44" s="408"/>
      <c r="D44" s="408"/>
      <c r="E44" s="223" t="str">
        <f>UPPER(IF($D43="","",VLOOKUP($D43,'Boys Do Main Draw Prep'!$A$7:$V$39,7)))</f>
        <v/>
      </c>
      <c r="F44" s="223" t="str">
        <f>IF($D43="","",VLOOKUP($D43,'Boys Do Main Draw Prep'!$A$7:$V$39,8))</f>
        <v/>
      </c>
      <c r="G44" s="415"/>
      <c r="H44" s="223" t="str">
        <f>IF($D43="","",VLOOKUP($D43,'Boys Do Main Draw Prep'!$A$7:$V$39,9))</f>
        <v/>
      </c>
      <c r="I44" s="409"/>
      <c r="J44" s="207"/>
      <c r="K44" s="417"/>
      <c r="L44" s="358"/>
      <c r="M44" s="418"/>
      <c r="N44" s="207"/>
      <c r="O44" s="417"/>
      <c r="P44" s="207"/>
      <c r="Q44" s="210"/>
      <c r="R44" s="213"/>
    </row>
    <row r="45" spans="1:18" s="50" customFormat="1" ht="9.6" customHeight="1">
      <c r="A45" s="338"/>
      <c r="B45" s="216"/>
      <c r="C45" s="216"/>
      <c r="D45" s="226"/>
      <c r="E45" s="201"/>
      <c r="F45" s="201"/>
      <c r="G45" s="93"/>
      <c r="H45" s="201"/>
      <c r="I45" s="419"/>
      <c r="J45" s="207"/>
      <c r="K45" s="410"/>
      <c r="L45" s="411" t="str">
        <f>UPPER(IF(OR(K46="a",K46="as"),J41,IF(OR(K46="b",K46="bs"),J49,)))</f>
        <v/>
      </c>
      <c r="M45" s="209"/>
      <c r="N45" s="207"/>
      <c r="O45" s="417"/>
      <c r="P45" s="207"/>
      <c r="Q45" s="210"/>
      <c r="R45" s="213"/>
    </row>
    <row r="46" spans="1:18" s="50" customFormat="1" ht="9.6" customHeight="1">
      <c r="A46" s="338"/>
      <c r="B46" s="216"/>
      <c r="C46" s="216"/>
      <c r="D46" s="226"/>
      <c r="E46" s="201"/>
      <c r="F46" s="201"/>
      <c r="G46" s="93"/>
      <c r="H46" s="201"/>
      <c r="I46" s="419"/>
      <c r="J46" s="219" t="s">
        <v>15</v>
      </c>
      <c r="K46" s="228"/>
      <c r="L46" s="413" t="str">
        <f>UPPER(IF(OR(K46="a",K46="as"),J42,IF(OR(K46="b",K46="bs"),J50,)))</f>
        <v/>
      </c>
      <c r="M46" s="414"/>
      <c r="N46" s="207"/>
      <c r="O46" s="417"/>
      <c r="P46" s="207"/>
      <c r="Q46" s="210"/>
      <c r="R46" s="213"/>
    </row>
    <row r="47" spans="1:18" s="50" customFormat="1" ht="9.6" customHeight="1">
      <c r="A47" s="420">
        <v>11</v>
      </c>
      <c r="B47" s="202" t="str">
        <f>IF($D47="","",VLOOKUP($D47,'Boys Do Main Draw Prep'!$A$7:$V$39,20))</f>
        <v/>
      </c>
      <c r="C47" s="202" t="str">
        <f>IF($D47="","",VLOOKUP($D47,'Boys Do Main Draw Prep'!$A$7:$V$39,21))</f>
        <v/>
      </c>
      <c r="D47" s="203"/>
      <c r="E47" s="223" t="str">
        <f>UPPER(IF($D47="","",VLOOKUP($D47,'Boys Do Main Draw Prep'!$A$7:$V$39,2)))</f>
        <v/>
      </c>
      <c r="F47" s="223" t="str">
        <f>IF($D47="","",VLOOKUP($D47,'Boys Do Main Draw Prep'!$A$7:$V$39,3))</f>
        <v/>
      </c>
      <c r="G47" s="415"/>
      <c r="H47" s="223" t="str">
        <f>IF($D47="","",VLOOKUP($D47,'Boys Do Main Draw Prep'!$A$7:$V$39,4))</f>
        <v/>
      </c>
      <c r="I47" s="407"/>
      <c r="J47" s="207"/>
      <c r="K47" s="417"/>
      <c r="L47" s="207"/>
      <c r="M47" s="417"/>
      <c r="N47" s="246"/>
      <c r="O47" s="417"/>
      <c r="P47" s="207"/>
      <c r="Q47" s="210"/>
      <c r="R47" s="213"/>
    </row>
    <row r="48" spans="1:18" s="50" customFormat="1" ht="9.6" customHeight="1">
      <c r="A48" s="338"/>
      <c r="B48" s="408"/>
      <c r="C48" s="408"/>
      <c r="D48" s="408"/>
      <c r="E48" s="223" t="str">
        <f>UPPER(IF($D47="","",VLOOKUP($D47,'Boys Do Main Draw Prep'!$A$7:$V$39,7)))</f>
        <v/>
      </c>
      <c r="F48" s="223" t="str">
        <f>IF($D47="","",VLOOKUP($D47,'Boys Do Main Draw Prep'!$A$7:$V$39,8))</f>
        <v/>
      </c>
      <c r="G48" s="415"/>
      <c r="H48" s="223" t="str">
        <f>IF($D47="","",VLOOKUP($D47,'Boys Do Main Draw Prep'!$A$7:$V$39,9))</f>
        <v/>
      </c>
      <c r="I48" s="409"/>
      <c r="J48" s="199" t="str">
        <f>IF(I48="a",E47,IF(I48="b",E49,""))</f>
        <v/>
      </c>
      <c r="K48" s="417"/>
      <c r="L48" s="207"/>
      <c r="M48" s="417"/>
      <c r="N48" s="207"/>
      <c r="O48" s="417"/>
      <c r="P48" s="207"/>
      <c r="Q48" s="210"/>
      <c r="R48" s="213"/>
    </row>
    <row r="49" spans="1:18" s="50" customFormat="1" ht="9.6" customHeight="1">
      <c r="A49" s="338"/>
      <c r="B49" s="216"/>
      <c r="C49" s="216"/>
      <c r="D49" s="216"/>
      <c r="E49" s="201"/>
      <c r="F49" s="201"/>
      <c r="G49" s="93"/>
      <c r="H49" s="201"/>
      <c r="I49" s="410"/>
      <c r="J49" s="411" t="str">
        <f>UPPER(IF(OR(I50="a",I50="as"),E47,IF(OR(I50="b",I50="bs"),E51,)))</f>
        <v/>
      </c>
      <c r="K49" s="421"/>
      <c r="L49" s="207"/>
      <c r="M49" s="417"/>
      <c r="N49" s="207"/>
      <c r="O49" s="417"/>
      <c r="P49" s="207"/>
      <c r="Q49" s="210"/>
      <c r="R49" s="213"/>
    </row>
    <row r="50" spans="1:18" s="50" customFormat="1" ht="9.6" customHeight="1">
      <c r="A50" s="338"/>
      <c r="B50" s="216"/>
      <c r="C50" s="216"/>
      <c r="D50" s="216"/>
      <c r="E50" s="201"/>
      <c r="F50" s="201"/>
      <c r="G50" s="93"/>
      <c r="H50" s="219" t="s">
        <v>15</v>
      </c>
      <c r="I50" s="228"/>
      <c r="J50" s="413" t="str">
        <f>UPPER(IF(OR(I50="a",I50="as"),E48,IF(OR(I50="b",I50="bs"),E52,)))</f>
        <v/>
      </c>
      <c r="K50" s="409"/>
      <c r="L50" s="207"/>
      <c r="M50" s="417"/>
      <c r="N50" s="207"/>
      <c r="O50" s="417"/>
      <c r="P50" s="207"/>
      <c r="Q50" s="210"/>
      <c r="R50" s="213"/>
    </row>
    <row r="51" spans="1:18" s="50" customFormat="1" ht="9.6" customHeight="1">
      <c r="A51" s="338">
        <v>12</v>
      </c>
      <c r="B51" s="202" t="str">
        <f>IF($D51="","",VLOOKUP($D51,'Boys Do Main Draw Prep'!$A$7:$V$39,20))</f>
        <v/>
      </c>
      <c r="C51" s="202" t="str">
        <f>IF($D51="","",VLOOKUP($D51,'Boys Do Main Draw Prep'!$A$7:$V$39,21))</f>
        <v/>
      </c>
      <c r="D51" s="203"/>
      <c r="E51" s="223" t="str">
        <f>UPPER(IF($D51="","",VLOOKUP($D51,'Boys Do Main Draw Prep'!$A$7:$V$39,2)))</f>
        <v/>
      </c>
      <c r="F51" s="223" t="str">
        <f>IF($D51="","",VLOOKUP($D51,'Boys Do Main Draw Prep'!$A$7:$V$39,3))</f>
        <v/>
      </c>
      <c r="G51" s="415"/>
      <c r="H51" s="223" t="str">
        <f>IF($D51="","",VLOOKUP($D51,'Boys Do Main Draw Prep'!$A$7:$V$39,4))</f>
        <v/>
      </c>
      <c r="I51" s="416"/>
      <c r="J51" s="207"/>
      <c r="K51" s="209"/>
      <c r="L51" s="246"/>
      <c r="M51" s="421"/>
      <c r="N51" s="207"/>
      <c r="O51" s="417"/>
      <c r="P51" s="207"/>
      <c r="Q51" s="210"/>
      <c r="R51" s="213"/>
    </row>
    <row r="52" spans="1:18" s="50" customFormat="1" ht="9.6" customHeight="1">
      <c r="A52" s="338"/>
      <c r="B52" s="408"/>
      <c r="C52" s="408"/>
      <c r="D52" s="408"/>
      <c r="E52" s="204" t="str">
        <f>UPPER(IF($D51="","",VLOOKUP($D51,'Boys Do Main Draw Prep'!$A$7:$V$39,7)))</f>
        <v/>
      </c>
      <c r="F52" s="204" t="str">
        <f>IF($D51="","",VLOOKUP($D51,'Boys Do Main Draw Prep'!$A$7:$V$39,8))</f>
        <v/>
      </c>
      <c r="G52" s="406"/>
      <c r="H52" s="204" t="str">
        <f>IF($D51="","",VLOOKUP($D51,'Boys Do Main Draw Prep'!$A$7:$V$39,9))</f>
        <v/>
      </c>
      <c r="I52" s="409"/>
      <c r="J52" s="207"/>
      <c r="K52" s="209"/>
      <c r="L52" s="358"/>
      <c r="M52" s="422"/>
      <c r="N52" s="207"/>
      <c r="O52" s="417"/>
      <c r="P52" s="207"/>
      <c r="Q52" s="210"/>
      <c r="R52" s="213"/>
    </row>
    <row r="53" spans="1:18" s="50" customFormat="1" ht="9.6" customHeight="1">
      <c r="A53" s="338"/>
      <c r="B53" s="216"/>
      <c r="C53" s="216"/>
      <c r="D53" s="216"/>
      <c r="E53" s="201"/>
      <c r="F53" s="201"/>
      <c r="G53" s="93"/>
      <c r="H53" s="201"/>
      <c r="I53" s="419"/>
      <c r="J53" s="207"/>
      <c r="K53" s="209"/>
      <c r="L53" s="207"/>
      <c r="M53" s="410"/>
      <c r="N53" s="411" t="str">
        <f>UPPER(IF(OR(M54="a",M54="as"),L45,IF(OR(M54="b",M54="bs"),L61,)))</f>
        <v/>
      </c>
      <c r="O53" s="417"/>
      <c r="P53" s="207"/>
      <c r="Q53" s="210"/>
      <c r="R53" s="213"/>
    </row>
    <row r="54" spans="1:18" s="50" customFormat="1" ht="9.6" customHeight="1">
      <c r="A54" s="338"/>
      <c r="B54" s="216"/>
      <c r="C54" s="216"/>
      <c r="D54" s="216"/>
      <c r="E54" s="201"/>
      <c r="F54" s="201"/>
      <c r="G54" s="93"/>
      <c r="H54" s="201"/>
      <c r="I54" s="419"/>
      <c r="J54" s="207"/>
      <c r="K54" s="209"/>
      <c r="L54" s="219" t="s">
        <v>15</v>
      </c>
      <c r="M54" s="228"/>
      <c r="N54" s="413" t="str">
        <f>UPPER(IF(OR(M54="a",M54="as"),L46,IF(OR(M54="b",M54="bs"),L62,)))</f>
        <v/>
      </c>
      <c r="O54" s="409"/>
      <c r="P54" s="207"/>
      <c r="Q54" s="210"/>
      <c r="R54" s="213"/>
    </row>
    <row r="55" spans="1:18" s="50" customFormat="1" ht="9.6" customHeight="1">
      <c r="A55" s="420">
        <v>13</v>
      </c>
      <c r="B55" s="202" t="str">
        <f>IF($D55="","",VLOOKUP($D55,'Boys Do Main Draw Prep'!$A$7:$V$39,20))</f>
        <v/>
      </c>
      <c r="C55" s="202" t="str">
        <f>IF($D55="","",VLOOKUP($D55,'Boys Do Main Draw Prep'!$A$7:$V$39,21))</f>
        <v/>
      </c>
      <c r="D55" s="203"/>
      <c r="E55" s="223" t="str">
        <f>UPPER(IF($D55="","",VLOOKUP($D55,'Boys Do Main Draw Prep'!$A$7:$V$39,2)))</f>
        <v/>
      </c>
      <c r="F55" s="223" t="str">
        <f>IF($D55="","",VLOOKUP($D55,'Boys Do Main Draw Prep'!$A$7:$V$39,3))</f>
        <v/>
      </c>
      <c r="G55" s="415"/>
      <c r="H55" s="223" t="str">
        <f>IF($D55="","",VLOOKUP($D55,'Boys Do Main Draw Prep'!$A$7:$V$39,4))</f>
        <v/>
      </c>
      <c r="I55" s="407"/>
      <c r="J55" s="207"/>
      <c r="K55" s="209"/>
      <c r="L55" s="207"/>
      <c r="M55" s="417"/>
      <c r="N55" s="207"/>
      <c r="O55" s="209"/>
      <c r="P55" s="207"/>
      <c r="Q55" s="210"/>
      <c r="R55" s="213"/>
    </row>
    <row r="56" spans="1:18" s="50" customFormat="1" ht="9.6" customHeight="1">
      <c r="A56" s="338"/>
      <c r="B56" s="408"/>
      <c r="C56" s="408"/>
      <c r="D56" s="408"/>
      <c r="E56" s="223" t="str">
        <f>UPPER(IF($D55="","",VLOOKUP($D55,'Boys Do Main Draw Prep'!$A$7:$V$39,7)))</f>
        <v/>
      </c>
      <c r="F56" s="223" t="str">
        <f>IF($D55="","",VLOOKUP($D55,'Boys Do Main Draw Prep'!$A$7:$V$39,8))</f>
        <v/>
      </c>
      <c r="G56" s="415"/>
      <c r="H56" s="223" t="str">
        <f>IF($D55="","",VLOOKUP($D55,'Boys Do Main Draw Prep'!$A$7:$V$39,9))</f>
        <v/>
      </c>
      <c r="I56" s="409"/>
      <c r="J56" s="199" t="str">
        <f>IF(I56="a",E55,IF(I56="b",E57,""))</f>
        <v/>
      </c>
      <c r="K56" s="209"/>
      <c r="L56" s="207"/>
      <c r="M56" s="417"/>
      <c r="N56" s="207"/>
      <c r="O56" s="209"/>
      <c r="P56" s="207"/>
      <c r="Q56" s="210"/>
      <c r="R56" s="213"/>
    </row>
    <row r="57" spans="1:18" s="50" customFormat="1" ht="9.6" customHeight="1">
      <c r="A57" s="338"/>
      <c r="B57" s="216"/>
      <c r="C57" s="216"/>
      <c r="D57" s="226"/>
      <c r="E57" s="201"/>
      <c r="F57" s="201"/>
      <c r="G57" s="93"/>
      <c r="H57" s="201"/>
      <c r="I57" s="410"/>
      <c r="J57" s="411" t="str">
        <f>UPPER(IF(OR(I58="a",I58="as"),E55,IF(OR(I58="b",I58="bs"),E59,)))</f>
        <v/>
      </c>
      <c r="K57" s="412"/>
      <c r="L57" s="207"/>
      <c r="M57" s="417"/>
      <c r="N57" s="207"/>
      <c r="O57" s="209"/>
      <c r="P57" s="207"/>
      <c r="Q57" s="210"/>
      <c r="R57" s="213"/>
    </row>
    <row r="58" spans="1:18" s="50" customFormat="1" ht="9.6" customHeight="1">
      <c r="A58" s="338"/>
      <c r="B58" s="216"/>
      <c r="C58" s="216"/>
      <c r="D58" s="226"/>
      <c r="E58" s="201"/>
      <c r="F58" s="201"/>
      <c r="G58" s="93"/>
      <c r="H58" s="219" t="s">
        <v>15</v>
      </c>
      <c r="I58" s="228"/>
      <c r="J58" s="413" t="str">
        <f>UPPER(IF(OR(I58="a",I58="as"),E56,IF(OR(I58="b",I58="bs"),E60,)))</f>
        <v/>
      </c>
      <c r="K58" s="414"/>
      <c r="L58" s="207"/>
      <c r="M58" s="417"/>
      <c r="N58" s="207"/>
      <c r="O58" s="209"/>
      <c r="P58" s="207"/>
      <c r="Q58" s="210"/>
      <c r="R58" s="213"/>
    </row>
    <row r="59" spans="1:18" s="50" customFormat="1" ht="9.6" customHeight="1">
      <c r="A59" s="338">
        <v>14</v>
      </c>
      <c r="B59" s="202" t="str">
        <f>IF($D59="","",VLOOKUP($D59,'Boys Do Main Draw Prep'!$A$7:$V$39,20))</f>
        <v/>
      </c>
      <c r="C59" s="202" t="str">
        <f>IF($D59="","",VLOOKUP($D59,'Boys Do Main Draw Prep'!$A$7:$V$39,21))</f>
        <v/>
      </c>
      <c r="D59" s="203"/>
      <c r="E59" s="223" t="str">
        <f>UPPER(IF($D59="","",VLOOKUP($D59,'Boys Do Main Draw Prep'!$A$7:$V$39,2)))</f>
        <v/>
      </c>
      <c r="F59" s="223" t="str">
        <f>IF($D59="","",VLOOKUP($D59,'Boys Do Main Draw Prep'!$A$7:$V$39,3))</f>
        <v/>
      </c>
      <c r="G59" s="415"/>
      <c r="H59" s="223" t="str">
        <f>IF($D59="","",VLOOKUP($D59,'Boys Do Main Draw Prep'!$A$7:$V$39,4))</f>
        <v/>
      </c>
      <c r="I59" s="416"/>
      <c r="J59" s="207"/>
      <c r="K59" s="417"/>
      <c r="L59" s="246"/>
      <c r="M59" s="421"/>
      <c r="N59" s="207"/>
      <c r="O59" s="209"/>
      <c r="P59" s="207"/>
      <c r="Q59" s="210"/>
      <c r="R59" s="213"/>
    </row>
    <row r="60" spans="1:18" s="50" customFormat="1" ht="9.6" customHeight="1">
      <c r="A60" s="338"/>
      <c r="B60" s="408"/>
      <c r="C60" s="408"/>
      <c r="D60" s="408"/>
      <c r="E60" s="223" t="str">
        <f>UPPER(IF($D59="","",VLOOKUP($D59,'Boys Do Main Draw Prep'!$A$7:$V$39,7)))</f>
        <v/>
      </c>
      <c r="F60" s="223" t="str">
        <f>IF($D59="","",VLOOKUP($D59,'Boys Do Main Draw Prep'!$A$7:$V$39,8))</f>
        <v/>
      </c>
      <c r="G60" s="415"/>
      <c r="H60" s="223" t="str">
        <f>IF($D59="","",VLOOKUP($D59,'Boys Do Main Draw Prep'!$A$7:$V$39,9))</f>
        <v/>
      </c>
      <c r="I60" s="409"/>
      <c r="J60" s="207"/>
      <c r="K60" s="417"/>
      <c r="L60" s="358"/>
      <c r="M60" s="422"/>
      <c r="N60" s="207"/>
      <c r="O60" s="209"/>
      <c r="P60" s="207"/>
      <c r="Q60" s="210"/>
      <c r="R60" s="213"/>
    </row>
    <row r="61" spans="1:18" s="50" customFormat="1" ht="9.6" customHeight="1">
      <c r="A61" s="338"/>
      <c r="B61" s="216"/>
      <c r="C61" s="216"/>
      <c r="D61" s="226"/>
      <c r="E61" s="201"/>
      <c r="F61" s="201"/>
      <c r="G61" s="93"/>
      <c r="H61" s="201"/>
      <c r="I61" s="419"/>
      <c r="J61" s="207"/>
      <c r="K61" s="410"/>
      <c r="L61" s="411" t="str">
        <f>UPPER(IF(OR(K62="a",K62="as"),J57,IF(OR(K62="b",K62="bs"),J65,)))</f>
        <v/>
      </c>
      <c r="M61" s="417"/>
      <c r="N61" s="207"/>
      <c r="O61" s="209"/>
      <c r="P61" s="207"/>
      <c r="Q61" s="210"/>
      <c r="R61" s="213"/>
    </row>
    <row r="62" spans="1:18" s="50" customFormat="1" ht="9.6" customHeight="1">
      <c r="A62" s="338"/>
      <c r="B62" s="216"/>
      <c r="C62" s="216"/>
      <c r="D62" s="226"/>
      <c r="E62" s="201"/>
      <c r="F62" s="201"/>
      <c r="G62" s="93"/>
      <c r="H62" s="201"/>
      <c r="I62" s="419"/>
      <c r="J62" s="219" t="s">
        <v>15</v>
      </c>
      <c r="K62" s="228"/>
      <c r="L62" s="413" t="str">
        <f>UPPER(IF(OR(K62="a",K62="as"),J58,IF(OR(K62="b",K62="bs"),J66,)))</f>
        <v/>
      </c>
      <c r="M62" s="409"/>
      <c r="N62" s="207"/>
      <c r="O62" s="209"/>
      <c r="P62" s="207"/>
      <c r="Q62" s="210"/>
      <c r="R62" s="213"/>
    </row>
    <row r="63" spans="1:18" s="50" customFormat="1" ht="9.6" customHeight="1">
      <c r="A63" s="420">
        <v>15</v>
      </c>
      <c r="B63" s="202" t="str">
        <f>IF($D63="","",VLOOKUP($D63,'Boys Do Main Draw Prep'!$A$7:$V$39,20))</f>
        <v/>
      </c>
      <c r="C63" s="202" t="str">
        <f>IF($D63="","",VLOOKUP($D63,'Boys Do Main Draw Prep'!$A$7:$V$39,21))</f>
        <v/>
      </c>
      <c r="D63" s="203"/>
      <c r="E63" s="223" t="str">
        <f>UPPER(IF($D63="","",VLOOKUP($D63,'Boys Do Main Draw Prep'!$A$7:$V$39,2)))</f>
        <v/>
      </c>
      <c r="F63" s="223" t="str">
        <f>IF($D63="","",VLOOKUP($D63,'Boys Do Main Draw Prep'!$A$7:$V$39,3))</f>
        <v/>
      </c>
      <c r="G63" s="415"/>
      <c r="H63" s="223" t="str">
        <f>IF($D63="","",VLOOKUP($D63,'Boys Do Main Draw Prep'!$A$7:$V$39,4))</f>
        <v/>
      </c>
      <c r="I63" s="407"/>
      <c r="J63" s="207"/>
      <c r="K63" s="417"/>
      <c r="L63" s="207"/>
      <c r="M63" s="209"/>
      <c r="N63" s="439" t="s">
        <v>59</v>
      </c>
      <c r="O63" s="440"/>
      <c r="P63" s="439" t="s">
        <v>265</v>
      </c>
      <c r="Q63" s="440"/>
      <c r="R63" s="213"/>
    </row>
    <row r="64" spans="1:18" s="50" customFormat="1" ht="9.6" customHeight="1">
      <c r="A64" s="338"/>
      <c r="B64" s="408"/>
      <c r="C64" s="408"/>
      <c r="D64" s="408"/>
      <c r="E64" s="223" t="str">
        <f>UPPER(IF($D63="","",VLOOKUP($D63,'Boys Do Main Draw Prep'!$A$7:$V$39,7)))</f>
        <v/>
      </c>
      <c r="F64" s="223" t="str">
        <f>IF($D63="","",VLOOKUP($D63,'Boys Do Main Draw Prep'!$A$7:$V$39,8))</f>
        <v/>
      </c>
      <c r="G64" s="415"/>
      <c r="H64" s="223" t="str">
        <f>IF($D63="","",VLOOKUP($D63,'Boys Do Main Draw Prep'!$A$7:$V$39,9))</f>
        <v/>
      </c>
      <c r="I64" s="409"/>
      <c r="J64" s="199" t="str">
        <f>IF(I64="a",E63,IF(I64="b",E65,""))</f>
        <v/>
      </c>
      <c r="K64" s="417"/>
      <c r="L64" s="207"/>
      <c r="M64" s="209"/>
      <c r="N64" s="605" t="str">
        <f>UPPER(IF(OR(O38="a",O38="as"),N21,IF(OR(O38="b",O38="bs"),N53,)))</f>
        <v/>
      </c>
      <c r="O64" s="442"/>
      <c r="P64" s="443"/>
      <c r="Q64" s="440"/>
      <c r="R64" s="213"/>
    </row>
    <row r="65" spans="1:18" s="50" customFormat="1" ht="9.6" customHeight="1">
      <c r="A65" s="338"/>
      <c r="B65" s="216"/>
      <c r="C65" s="216"/>
      <c r="D65" s="216"/>
      <c r="E65" s="240"/>
      <c r="F65" s="240"/>
      <c r="G65" s="427"/>
      <c r="H65" s="240"/>
      <c r="I65" s="410"/>
      <c r="J65" s="411" t="str">
        <f>UPPER(IF(OR(I66="a",I66="as"),E63,IF(OR(I66="b",I66="bs"),E67,)))</f>
        <v/>
      </c>
      <c r="K65" s="421"/>
      <c r="L65" s="207"/>
      <c r="M65" s="209"/>
      <c r="N65" s="444" t="str">
        <f>UPPER(IF(OR(O38="a",O38="as"),N22,IF(OR(O38="b",O38="bs"),N54,)))</f>
        <v/>
      </c>
      <c r="O65" s="445"/>
      <c r="P65" s="443"/>
      <c r="Q65" s="440"/>
      <c r="R65" s="213"/>
    </row>
    <row r="66" spans="1:18" s="50" customFormat="1" ht="9.6" customHeight="1">
      <c r="A66" s="338"/>
      <c r="B66" s="216"/>
      <c r="C66" s="216"/>
      <c r="D66" s="216"/>
      <c r="E66" s="207"/>
      <c r="F66" s="207"/>
      <c r="G66" s="93"/>
      <c r="H66" s="219" t="s">
        <v>15</v>
      </c>
      <c r="I66" s="228"/>
      <c r="J66" s="413" t="str">
        <f>UPPER(IF(OR(I66="a",I66="as"),E64,IF(OR(I66="b",I66="bs"),E68,)))</f>
        <v/>
      </c>
      <c r="K66" s="409"/>
      <c r="L66" s="207"/>
      <c r="M66" s="209"/>
      <c r="N66" s="440"/>
      <c r="O66" s="446"/>
      <c r="P66" s="441" t="str">
        <f>UPPER(IF(OR(O67="a",O67="as"),N64,IF(OR(O67="b",O67="bs"),N68,)))</f>
        <v/>
      </c>
      <c r="Q66" s="447"/>
      <c r="R66" s="213"/>
    </row>
    <row r="67" spans="1:18" s="50" customFormat="1" ht="9.6" customHeight="1">
      <c r="A67" s="426">
        <v>16</v>
      </c>
      <c r="B67" s="202" t="str">
        <f>IF($D67="","",VLOOKUP($D67,'Boys Do Main Draw Prep'!$A$7:$V$39,20))</f>
        <v/>
      </c>
      <c r="C67" s="202" t="str">
        <f>IF($D67="","",VLOOKUP($D67,'Boys Do Main Draw Prep'!$A$7:$V$39,21))</f>
        <v/>
      </c>
      <c r="D67" s="203"/>
      <c r="E67" s="204" t="str">
        <f>UPPER(IF($D67="","",VLOOKUP($D67,'Boys Do Main Draw Prep'!$A$7:$V$39,2)))</f>
        <v/>
      </c>
      <c r="F67" s="204" t="str">
        <f>IF($D67="","",VLOOKUP($D67,'Boys Do Main Draw Prep'!$A$7:$V$39,3))</f>
        <v/>
      </c>
      <c r="G67" s="406"/>
      <c r="H67" s="204" t="str">
        <f>IF($D67="","",VLOOKUP($D67,'Boys Do Main Draw Prep'!$A$7:$V$39,4))</f>
        <v/>
      </c>
      <c r="I67" s="416"/>
      <c r="J67" s="207"/>
      <c r="K67" s="209"/>
      <c r="L67" s="246"/>
      <c r="M67" s="412"/>
      <c r="N67" s="318" t="s">
        <v>15</v>
      </c>
      <c r="O67" s="448"/>
      <c r="P67" s="444" t="str">
        <f>UPPER(IF(OR(O67="a",O67="as"),N65,IF(OR(O67="b",O67="bs"),N69,)))</f>
        <v/>
      </c>
      <c r="Q67" s="449"/>
      <c r="R67" s="213"/>
    </row>
    <row r="68" spans="1:18" s="50" customFormat="1" ht="9.6" customHeight="1">
      <c r="A68" s="338"/>
      <c r="B68" s="408"/>
      <c r="C68" s="408"/>
      <c r="D68" s="408"/>
      <c r="E68" s="204" t="str">
        <f>UPPER(IF($D67="","",VLOOKUP($D67,'Boys Do Main Draw Prep'!$A$7:$V$39,7)))</f>
        <v/>
      </c>
      <c r="F68" s="204" t="str">
        <f>IF($D67="","",VLOOKUP($D67,'Boys Do Main Draw Prep'!$A$7:$V$39,8))</f>
        <v/>
      </c>
      <c r="G68" s="406"/>
      <c r="H68" s="204" t="str">
        <f>IF($D67="","",VLOOKUP($D67,'Boys Do Main Draw Prep'!$A$7:$V$39,9))</f>
        <v/>
      </c>
      <c r="I68" s="409"/>
      <c r="J68" s="207"/>
      <c r="K68" s="209"/>
      <c r="L68" s="358"/>
      <c r="M68" s="418"/>
      <c r="N68" s="605" t="str">
        <f>UPPER(IF(OR(O113="a",O113="as"),N96,IF(OR(O113="b",O113="bs"),N128,)))</f>
        <v/>
      </c>
      <c r="O68" s="450"/>
      <c r="P68" s="443"/>
      <c r="Q68" s="440"/>
      <c r="R68" s="213"/>
    </row>
    <row r="69" spans="1:18" s="50" customFormat="1" ht="9.6" customHeight="1">
      <c r="A69" s="428"/>
      <c r="B69" s="429"/>
      <c r="C69" s="429"/>
      <c r="D69" s="430"/>
      <c r="E69" s="244"/>
      <c r="F69" s="244"/>
      <c r="G69" s="196"/>
      <c r="H69" s="244"/>
      <c r="I69" s="431"/>
      <c r="J69" s="211"/>
      <c r="K69" s="212"/>
      <c r="L69" s="211"/>
      <c r="M69" s="212"/>
      <c r="N69" s="444" t="str">
        <f>UPPER(IF(OR(O113="a",O113="as"),N97,IF(OR(O113="b",O113="bs"),N129,)))</f>
        <v/>
      </c>
      <c r="O69" s="451"/>
      <c r="P69" s="443"/>
      <c r="Q69" s="440"/>
      <c r="R69" s="213"/>
    </row>
    <row r="70" spans="1:18" s="2" customFormat="1" ht="6" customHeight="1">
      <c r="A70" s="428"/>
      <c r="B70" s="429"/>
      <c r="C70" s="429"/>
      <c r="D70" s="430"/>
      <c r="E70" s="244"/>
      <c r="F70" s="244"/>
      <c r="G70" s="432"/>
      <c r="H70" s="244"/>
      <c r="I70" s="431"/>
      <c r="J70" s="211"/>
      <c r="K70" s="212"/>
      <c r="L70" s="251"/>
      <c r="M70" s="252"/>
      <c r="N70" s="452"/>
      <c r="O70" s="453"/>
      <c r="P70" s="452"/>
      <c r="Q70" s="453"/>
      <c r="R70" s="253"/>
    </row>
    <row r="71" spans="1:18" s="19" customFormat="1" ht="10.5" customHeight="1">
      <c r="A71" s="254" t="s">
        <v>61</v>
      </c>
      <c r="B71" s="255"/>
      <c r="C71" s="256"/>
      <c r="D71" s="257" t="s">
        <v>62</v>
      </c>
      <c r="E71" s="258" t="s">
        <v>266</v>
      </c>
      <c r="F71" s="257" t="s">
        <v>62</v>
      </c>
      <c r="G71" s="258" t="s">
        <v>266</v>
      </c>
      <c r="H71" s="454"/>
      <c r="I71" s="258" t="s">
        <v>62</v>
      </c>
      <c r="J71" s="258" t="s">
        <v>64</v>
      </c>
      <c r="K71" s="261"/>
      <c r="L71" s="258" t="s">
        <v>65</v>
      </c>
      <c r="M71" s="262"/>
      <c r="N71" s="263" t="s">
        <v>66</v>
      </c>
      <c r="O71" s="263"/>
      <c r="P71" s="264"/>
      <c r="Q71" s="265"/>
    </row>
    <row r="72" spans="1:18" s="19" customFormat="1" ht="9" customHeight="1">
      <c r="A72" s="267" t="s">
        <v>67</v>
      </c>
      <c r="B72" s="266"/>
      <c r="C72" s="268"/>
      <c r="D72" s="269">
        <v>1</v>
      </c>
      <c r="E72" s="80">
        <f>IF(D72&gt;$Q$79,,UPPER(VLOOKUP(D72,'Boys Do Main Draw Prep'!$A$7:$R$23,2)))</f>
        <v>0</v>
      </c>
      <c r="F72" s="455">
        <v>5</v>
      </c>
      <c r="G72" s="80">
        <f>IF(F72&gt;$Q$79,,UPPER(VLOOKUP(F72,'Boys Do Main Draw Prep'!$A$7:$R$23,2)))</f>
        <v>0</v>
      </c>
      <c r="H72" s="433"/>
      <c r="I72" s="434" t="s">
        <v>68</v>
      </c>
      <c r="J72" s="266"/>
      <c r="K72" s="272"/>
      <c r="L72" s="266"/>
      <c r="M72" s="273"/>
      <c r="N72" s="275" t="s">
        <v>267</v>
      </c>
      <c r="O72" s="276"/>
      <c r="P72" s="276"/>
      <c r="Q72" s="277"/>
    </row>
    <row r="73" spans="1:18" s="19" customFormat="1" ht="9" customHeight="1">
      <c r="A73" s="267" t="s">
        <v>70</v>
      </c>
      <c r="B73" s="266"/>
      <c r="C73" s="268"/>
      <c r="D73" s="269"/>
      <c r="E73" s="80">
        <f>IF(D72&gt;$Q$79,,UPPER(VLOOKUP(D72,'Boys Do Main Draw Prep'!$A$7:$R$23,7)))</f>
        <v>0</v>
      </c>
      <c r="F73" s="455"/>
      <c r="G73" s="80">
        <f>IF(F72&gt;$Q$79,,UPPER(VLOOKUP(F72,'Boys Do Main Draw Prep'!$A$7:$R$23,7)))</f>
        <v>0</v>
      </c>
      <c r="H73" s="433"/>
      <c r="I73" s="434"/>
      <c r="J73" s="266"/>
      <c r="K73" s="272"/>
      <c r="L73" s="266"/>
      <c r="M73" s="273"/>
      <c r="N73" s="280"/>
      <c r="O73" s="279"/>
      <c r="P73" s="280"/>
      <c r="Q73" s="281"/>
    </row>
    <row r="74" spans="1:18" s="19" customFormat="1" ht="9" customHeight="1">
      <c r="A74" s="282" t="s">
        <v>72</v>
      </c>
      <c r="B74" s="280"/>
      <c r="C74" s="283"/>
      <c r="D74" s="269">
        <v>2</v>
      </c>
      <c r="E74" s="80">
        <f>IF(D74&gt;$Q$79,,UPPER(VLOOKUP(D74,'Boys Do Main Draw Prep'!$A$7:$R$23,2)))</f>
        <v>0</v>
      </c>
      <c r="F74" s="455">
        <v>6</v>
      </c>
      <c r="G74" s="80">
        <f>IF(F74&gt;$Q$79,,UPPER(VLOOKUP(F74,'Boys Do Main Draw Prep'!$A$7:$R$23,2)))</f>
        <v>0</v>
      </c>
      <c r="H74" s="433"/>
      <c r="I74" s="434" t="s">
        <v>71</v>
      </c>
      <c r="J74" s="266"/>
      <c r="K74" s="272"/>
      <c r="L74" s="266"/>
      <c r="M74" s="273"/>
      <c r="N74" s="275" t="s">
        <v>74</v>
      </c>
      <c r="O74" s="276"/>
      <c r="P74" s="276"/>
      <c r="Q74" s="277"/>
    </row>
    <row r="75" spans="1:18" s="19" customFormat="1" ht="9" customHeight="1">
      <c r="A75" s="284"/>
      <c r="B75" s="188"/>
      <c r="C75" s="285"/>
      <c r="D75" s="269"/>
      <c r="E75" s="80">
        <f>IF(D74&gt;$Q$79,,UPPER(VLOOKUP(D74,'Boys Do Main Draw Prep'!$A$7:$R$23,7)))</f>
        <v>0</v>
      </c>
      <c r="F75" s="455"/>
      <c r="G75" s="80">
        <f>IF(F74&gt;$Q$79,,UPPER(VLOOKUP(F74,'Boys Do Main Draw Prep'!$A$7:$R$23,7)))</f>
        <v>0</v>
      </c>
      <c r="H75" s="433"/>
      <c r="I75" s="434"/>
      <c r="J75" s="266"/>
      <c r="K75" s="272"/>
      <c r="L75" s="266"/>
      <c r="M75" s="273"/>
      <c r="N75" s="266"/>
      <c r="O75" s="272"/>
      <c r="P75" s="266"/>
      <c r="Q75" s="273"/>
    </row>
    <row r="76" spans="1:18" s="19" customFormat="1" ht="9" customHeight="1">
      <c r="A76" s="286" t="s">
        <v>76</v>
      </c>
      <c r="B76" s="287"/>
      <c r="C76" s="288"/>
      <c r="D76" s="269">
        <v>3</v>
      </c>
      <c r="E76" s="80">
        <f>IF(D76&gt;$Q$79,,UPPER(VLOOKUP(D76,'Boys Do Main Draw Prep'!$A$7:$R$23,2)))</f>
        <v>0</v>
      </c>
      <c r="F76" s="455">
        <v>7</v>
      </c>
      <c r="G76" s="80">
        <f>IF(F76&gt;$Q$79,,UPPER(VLOOKUP(F76,'Boys Do Main Draw Prep'!$A$7:$R$23,2)))</f>
        <v>0</v>
      </c>
      <c r="H76" s="433"/>
      <c r="I76" s="434" t="s">
        <v>73</v>
      </c>
      <c r="J76" s="266"/>
      <c r="K76" s="272"/>
      <c r="L76" s="266"/>
      <c r="M76" s="273"/>
      <c r="N76" s="280"/>
      <c r="O76" s="279"/>
      <c r="P76" s="280"/>
      <c r="Q76" s="281"/>
    </row>
    <row r="77" spans="1:18" s="19" customFormat="1" ht="9" customHeight="1">
      <c r="A77" s="267" t="s">
        <v>67</v>
      </c>
      <c r="B77" s="266"/>
      <c r="C77" s="268"/>
      <c r="D77" s="269"/>
      <c r="E77" s="80">
        <f>IF(D76&gt;$Q$79,,UPPER(VLOOKUP(D76,'Boys Do Main Draw Prep'!$A$7:$R$23,7)))</f>
        <v>0</v>
      </c>
      <c r="F77" s="455"/>
      <c r="G77" s="80">
        <f>IF(F76&gt;$Q$79,,UPPER(VLOOKUP(F76,'Boys Do Main Draw Prep'!$A$7:$R$23,7)))</f>
        <v>0</v>
      </c>
      <c r="H77" s="433"/>
      <c r="I77" s="434"/>
      <c r="J77" s="266"/>
      <c r="K77" s="272"/>
      <c r="L77" s="266"/>
      <c r="M77" s="273"/>
      <c r="N77" s="275" t="s">
        <v>24</v>
      </c>
      <c r="O77" s="276"/>
      <c r="P77" s="276"/>
      <c r="Q77" s="277"/>
    </row>
    <row r="78" spans="1:18" s="19" customFormat="1" ht="9" customHeight="1">
      <c r="A78" s="267" t="s">
        <v>79</v>
      </c>
      <c r="B78" s="266"/>
      <c r="C78" s="289"/>
      <c r="D78" s="269">
        <v>4</v>
      </c>
      <c r="E78" s="80">
        <f>IF(D78&gt;$Q$79,,UPPER(VLOOKUP(D78,'Boys Do Main Draw Prep'!$A$7:$R$23,2)))</f>
        <v>0</v>
      </c>
      <c r="F78" s="455">
        <v>8</v>
      </c>
      <c r="G78" s="80">
        <f>IF(F78&gt;$Q$79,,UPPER(VLOOKUP(F78,'Boys Do Main Draw Prep'!$A$7:$R$23,2)))</f>
        <v>0</v>
      </c>
      <c r="H78" s="433"/>
      <c r="I78" s="434" t="s">
        <v>75</v>
      </c>
      <c r="J78" s="266"/>
      <c r="K78" s="272"/>
      <c r="L78" s="266"/>
      <c r="M78" s="273"/>
      <c r="N78" s="266"/>
      <c r="O78" s="272"/>
      <c r="P78" s="266"/>
      <c r="Q78" s="273"/>
    </row>
    <row r="79" spans="1:18" s="19" customFormat="1" ht="9" customHeight="1">
      <c r="A79" s="282" t="s">
        <v>81</v>
      </c>
      <c r="B79" s="280"/>
      <c r="C79" s="290"/>
      <c r="D79" s="291"/>
      <c r="E79" s="292">
        <f>IF(D78&gt;$Q$79,,UPPER(VLOOKUP(D78,'Boys Do Main Draw Prep'!$A$7:$R$23,7)))</f>
        <v>0</v>
      </c>
      <c r="F79" s="456"/>
      <c r="G79" s="292">
        <f>IF(F78&gt;$Q$79,,UPPER(VLOOKUP(F78,'Boys Do Main Draw Prep'!$A$7:$R$23,7)))</f>
        <v>0</v>
      </c>
      <c r="H79" s="436"/>
      <c r="I79" s="437"/>
      <c r="J79" s="280"/>
      <c r="K79" s="279"/>
      <c r="L79" s="280"/>
      <c r="M79" s="281"/>
      <c r="N79" s="280">
        <f>Q4</f>
        <v>0</v>
      </c>
      <c r="O79" s="279"/>
      <c r="P79" s="280"/>
      <c r="Q79" s="457">
        <f>'Boys Do Main Draw Prep'!$V$5</f>
        <v>0</v>
      </c>
    </row>
    <row r="80" spans="1:18" s="20" customFormat="1" ht="9.75">
      <c r="A80" s="401"/>
      <c r="B80" s="65" t="s">
        <v>52</v>
      </c>
      <c r="C80" s="65" t="str">
        <f>IF(OR(F78="Week 3",F78="Masters"),"CP","Rank")</f>
        <v>Rank</v>
      </c>
      <c r="D80" s="65" t="s">
        <v>54</v>
      </c>
      <c r="E80" s="67" t="s">
        <v>55</v>
      </c>
      <c r="F80" s="67" t="s">
        <v>14</v>
      </c>
      <c r="G80" s="67"/>
      <c r="H80" s="67" t="s">
        <v>56</v>
      </c>
      <c r="I80" s="67"/>
      <c r="J80" s="65" t="s">
        <v>57</v>
      </c>
      <c r="K80" s="402"/>
      <c r="L80" s="65" t="s">
        <v>84</v>
      </c>
      <c r="M80" s="402"/>
      <c r="N80" s="65" t="s">
        <v>58</v>
      </c>
      <c r="O80" s="402"/>
      <c r="P80" s="65" t="s">
        <v>268</v>
      </c>
      <c r="Q80" s="403"/>
    </row>
    <row r="81" spans="1:20" s="20" customFormat="1" ht="3.75" customHeight="1" thickBot="1">
      <c r="A81" s="404"/>
      <c r="B81" s="91"/>
      <c r="C81" s="91"/>
      <c r="D81" s="91"/>
      <c r="E81" s="23"/>
      <c r="F81" s="23"/>
      <c r="G81" s="93"/>
      <c r="H81" s="23"/>
      <c r="I81" s="151"/>
      <c r="J81" s="91"/>
      <c r="K81" s="151"/>
      <c r="L81" s="91"/>
      <c r="M81" s="151"/>
      <c r="N81" s="91"/>
      <c r="O81" s="151"/>
      <c r="P81" s="91"/>
      <c r="Q81" s="181"/>
    </row>
    <row r="82" spans="1:20" s="50" customFormat="1" ht="10.5" customHeight="1">
      <c r="A82" s="405">
        <v>17</v>
      </c>
      <c r="B82" s="202" t="str">
        <f>IF($D82="","",VLOOKUP($D82,'Boys Do Main Draw Prep'!$A$7:$V$39,20))</f>
        <v/>
      </c>
      <c r="C82" s="202" t="str">
        <f>IF($D82="","",VLOOKUP($D82,'Boys Do Main Draw Prep'!$A$7:$V$39,21))</f>
        <v/>
      </c>
      <c r="D82" s="203"/>
      <c r="E82" s="204" t="str">
        <f>UPPER(IF($D82="","",VLOOKUP($D82,'Boys Do Main Draw Prep'!$A$7:$V$39,2)))</f>
        <v/>
      </c>
      <c r="F82" s="204" t="str">
        <f>IF($D82="","",VLOOKUP($D82,'Boys Do Main Draw Prep'!$A$7:$V$39,3))</f>
        <v/>
      </c>
      <c r="G82" s="406"/>
      <c r="H82" s="204" t="str">
        <f>IF($D82="","",VLOOKUP($D82,'Boys Do Main Draw Prep'!$A$7:$V$39,4))</f>
        <v/>
      </c>
      <c r="I82" s="407"/>
      <c r="J82" s="207"/>
      <c r="K82" s="209"/>
      <c r="L82" s="207"/>
      <c r="M82" s="209"/>
      <c r="N82" s="207"/>
      <c r="O82" s="209"/>
      <c r="P82" s="207"/>
      <c r="Q82" s="332" t="s">
        <v>248</v>
      </c>
      <c r="R82" s="213"/>
      <c r="T82" s="214" t="e">
        <f>#REF!</f>
        <v>#REF!</v>
      </c>
    </row>
    <row r="83" spans="1:20" s="50" customFormat="1" ht="9.6" customHeight="1">
      <c r="A83" s="338"/>
      <c r="B83" s="408"/>
      <c r="C83" s="408"/>
      <c r="D83" s="408"/>
      <c r="E83" s="204" t="str">
        <f>UPPER(IF($D82="","",VLOOKUP($D82,'Boys Do Main Draw Prep'!$A$7:$V$39,7)))</f>
        <v/>
      </c>
      <c r="F83" s="204" t="str">
        <f>IF($D82="","",VLOOKUP($D82,'Boys Do Main Draw Prep'!$A$7:$V$39,8))</f>
        <v/>
      </c>
      <c r="G83" s="406"/>
      <c r="H83" s="204" t="str">
        <f>IF($D82="","",VLOOKUP($D82,'Boys Do Main Draw Prep'!$A$7:$V$39,9))</f>
        <v/>
      </c>
      <c r="I83" s="409"/>
      <c r="J83" s="199" t="str">
        <f>IF(I83="a",E82,IF(I83="b",E84,""))</f>
        <v/>
      </c>
      <c r="K83" s="209"/>
      <c r="L83" s="207"/>
      <c r="M83" s="209"/>
      <c r="N83" s="207"/>
      <c r="O83" s="209"/>
      <c r="P83" s="207"/>
      <c r="Q83" s="210"/>
      <c r="R83" s="213"/>
      <c r="T83" s="222" t="e">
        <f>#REF!</f>
        <v>#REF!</v>
      </c>
    </row>
    <row r="84" spans="1:20" s="50" customFormat="1" ht="9.6" customHeight="1">
      <c r="A84" s="338"/>
      <c r="B84" s="216"/>
      <c r="C84" s="216"/>
      <c r="D84" s="216"/>
      <c r="E84" s="201"/>
      <c r="F84" s="201"/>
      <c r="G84" s="93"/>
      <c r="H84" s="201"/>
      <c r="I84" s="410"/>
      <c r="J84" s="411" t="str">
        <f>UPPER(IF(OR(I85="a",I85="as"),E82,IF(OR(I85="b",I85="bs"),E86,)))</f>
        <v/>
      </c>
      <c r="K84" s="412"/>
      <c r="L84" s="207"/>
      <c r="M84" s="209"/>
      <c r="N84" s="207"/>
      <c r="O84" s="209"/>
      <c r="P84" s="207"/>
      <c r="Q84" s="210"/>
      <c r="R84" s="213"/>
      <c r="T84" s="222" t="e">
        <f>#REF!</f>
        <v>#REF!</v>
      </c>
    </row>
    <row r="85" spans="1:20" s="50" customFormat="1" ht="9.6" customHeight="1">
      <c r="A85" s="338"/>
      <c r="B85" s="216"/>
      <c r="C85" s="216"/>
      <c r="D85" s="216"/>
      <c r="E85" s="201"/>
      <c r="F85" s="201"/>
      <c r="G85" s="93"/>
      <c r="H85" s="219" t="s">
        <v>15</v>
      </c>
      <c r="I85" s="228"/>
      <c r="J85" s="413" t="str">
        <f>UPPER(IF(OR(I85="a",I85="as"),E83,IF(OR(I85="b",I85="bs"),E87,)))</f>
        <v/>
      </c>
      <c r="K85" s="414"/>
      <c r="L85" s="207"/>
      <c r="M85" s="209"/>
      <c r="N85" s="207"/>
      <c r="O85" s="209"/>
      <c r="P85" s="207"/>
      <c r="Q85" s="210"/>
      <c r="R85" s="213"/>
      <c r="T85" s="222" t="e">
        <f>#REF!</f>
        <v>#REF!</v>
      </c>
    </row>
    <row r="86" spans="1:20" s="50" customFormat="1" ht="9.6" customHeight="1">
      <c r="A86" s="338">
        <v>18</v>
      </c>
      <c r="B86" s="202" t="str">
        <f>IF($D86="","",VLOOKUP($D86,'Boys Do Main Draw Prep'!$A$7:$V$39,20))</f>
        <v/>
      </c>
      <c r="C86" s="202" t="str">
        <f>IF($D86="","",VLOOKUP($D86,'Boys Do Main Draw Prep'!$A$7:$V$39,21))</f>
        <v/>
      </c>
      <c r="D86" s="203"/>
      <c r="E86" s="223" t="str">
        <f>UPPER(IF($D86="","",VLOOKUP($D86,'Boys Do Main Draw Prep'!$A$7:$V$39,2)))</f>
        <v/>
      </c>
      <c r="F86" s="223" t="str">
        <f>IF($D86="","",VLOOKUP($D86,'Boys Do Main Draw Prep'!$A$7:$V$39,3))</f>
        <v/>
      </c>
      <c r="G86" s="415"/>
      <c r="H86" s="223" t="str">
        <f>IF($D86="","",VLOOKUP($D86,'Boys Do Main Draw Prep'!$A$7:$V$39,4))</f>
        <v/>
      </c>
      <c r="I86" s="416"/>
      <c r="J86" s="207"/>
      <c r="K86" s="417"/>
      <c r="L86" s="246"/>
      <c r="M86" s="412"/>
      <c r="N86" s="207"/>
      <c r="O86" s="209"/>
      <c r="P86" s="207"/>
      <c r="Q86" s="210"/>
      <c r="R86" s="213"/>
      <c r="T86" s="222" t="e">
        <f>#REF!</f>
        <v>#REF!</v>
      </c>
    </row>
    <row r="87" spans="1:20" s="50" customFormat="1" ht="9.6" customHeight="1">
      <c r="A87" s="338"/>
      <c r="B87" s="408"/>
      <c r="C87" s="408"/>
      <c r="D87" s="408"/>
      <c r="E87" s="223" t="str">
        <f>UPPER(IF($D86="","",VLOOKUP($D86,'Boys Do Main Draw Prep'!$A$7:$V$39,7)))</f>
        <v/>
      </c>
      <c r="F87" s="223" t="str">
        <f>IF($D86="","",VLOOKUP($D86,'Boys Do Main Draw Prep'!$A$7:$V$39,8))</f>
        <v/>
      </c>
      <c r="G87" s="415"/>
      <c r="H87" s="223" t="str">
        <f>IF($D86="","",VLOOKUP($D86,'Boys Do Main Draw Prep'!$A$7:$V$39,9))</f>
        <v/>
      </c>
      <c r="I87" s="409"/>
      <c r="J87" s="207"/>
      <c r="K87" s="417"/>
      <c r="L87" s="358"/>
      <c r="M87" s="418"/>
      <c r="N87" s="207"/>
      <c r="O87" s="209"/>
      <c r="P87" s="207"/>
      <c r="Q87" s="210"/>
      <c r="R87" s="213"/>
      <c r="T87" s="222" t="e">
        <f>#REF!</f>
        <v>#REF!</v>
      </c>
    </row>
    <row r="88" spans="1:20" s="50" customFormat="1" ht="9.6" customHeight="1">
      <c r="A88" s="338"/>
      <c r="B88" s="216"/>
      <c r="C88" s="216"/>
      <c r="D88" s="226"/>
      <c r="E88" s="201"/>
      <c r="F88" s="201"/>
      <c r="G88" s="93"/>
      <c r="H88" s="201"/>
      <c r="I88" s="419"/>
      <c r="J88" s="207"/>
      <c r="K88" s="410"/>
      <c r="L88" s="411" t="str">
        <f>UPPER(IF(OR(K89="a",K89="as"),J84,IF(OR(K89="b",K89="bs"),J92,)))</f>
        <v/>
      </c>
      <c r="M88" s="209"/>
      <c r="N88" s="207"/>
      <c r="O88" s="209"/>
      <c r="P88" s="207"/>
      <c r="Q88" s="210"/>
      <c r="R88" s="213"/>
      <c r="T88" s="222" t="e">
        <f>#REF!</f>
        <v>#REF!</v>
      </c>
    </row>
    <row r="89" spans="1:20" s="50" customFormat="1" ht="9.6" customHeight="1">
      <c r="A89" s="338"/>
      <c r="B89" s="216"/>
      <c r="C89" s="216"/>
      <c r="D89" s="226"/>
      <c r="E89" s="201"/>
      <c r="F89" s="201"/>
      <c r="G89" s="93"/>
      <c r="H89" s="201"/>
      <c r="I89" s="419"/>
      <c r="J89" s="219" t="s">
        <v>15</v>
      </c>
      <c r="K89" s="228"/>
      <c r="L89" s="413" t="str">
        <f>UPPER(IF(OR(K89="a",K89="as"),J85,IF(OR(K89="b",K89="bs"),J93,)))</f>
        <v/>
      </c>
      <c r="M89" s="414"/>
      <c r="N89" s="207"/>
      <c r="O89" s="209"/>
      <c r="P89" s="207"/>
      <c r="Q89" s="210"/>
      <c r="R89" s="213"/>
      <c r="T89" s="222" t="e">
        <f>#REF!</f>
        <v>#REF!</v>
      </c>
    </row>
    <row r="90" spans="1:20" s="50" customFormat="1" ht="9.6" customHeight="1">
      <c r="A90" s="420">
        <v>19</v>
      </c>
      <c r="B90" s="202" t="str">
        <f>IF($D90="","",VLOOKUP($D90,'Boys Do Main Draw Prep'!$A$7:$V$39,20))</f>
        <v/>
      </c>
      <c r="C90" s="202" t="str">
        <f>IF($D90="","",VLOOKUP($D90,'Boys Do Main Draw Prep'!$A$7:$V$39,21))</f>
        <v/>
      </c>
      <c r="D90" s="203"/>
      <c r="E90" s="223" t="str">
        <f>UPPER(IF($D90="","",VLOOKUP($D90,'Boys Do Main Draw Prep'!$A$7:$V$39,2)))</f>
        <v/>
      </c>
      <c r="F90" s="223" t="str">
        <f>IF($D90="","",VLOOKUP($D90,'Boys Do Main Draw Prep'!$A$7:$V$39,3))</f>
        <v/>
      </c>
      <c r="G90" s="415"/>
      <c r="H90" s="223" t="str">
        <f>IF($D90="","",VLOOKUP($D90,'Boys Do Main Draw Prep'!$A$7:$V$39,4))</f>
        <v/>
      </c>
      <c r="I90" s="407"/>
      <c r="J90" s="207"/>
      <c r="K90" s="417"/>
      <c r="L90" s="207"/>
      <c r="M90" s="417"/>
      <c r="N90" s="246"/>
      <c r="O90" s="209"/>
      <c r="P90" s="207"/>
      <c r="Q90" s="210"/>
      <c r="R90" s="213"/>
      <c r="T90" s="222" t="e">
        <f>#REF!</f>
        <v>#REF!</v>
      </c>
    </row>
    <row r="91" spans="1:20" s="50" customFormat="1" ht="9.6" customHeight="1" thickBot="1">
      <c r="A91" s="338"/>
      <c r="B91" s="408"/>
      <c r="C91" s="408"/>
      <c r="D91" s="408"/>
      <c r="E91" s="223" t="str">
        <f>UPPER(IF($D90="","",VLOOKUP($D90,'Boys Do Main Draw Prep'!$A$7:$V$39,7)))</f>
        <v/>
      </c>
      <c r="F91" s="223" t="str">
        <f>IF($D90="","",VLOOKUP($D90,'Boys Do Main Draw Prep'!$A$7:$V$39,8))</f>
        <v/>
      </c>
      <c r="G91" s="415"/>
      <c r="H91" s="223" t="str">
        <f>IF($D90="","",VLOOKUP($D90,'Boys Do Main Draw Prep'!$A$7:$V$39,9))</f>
        <v/>
      </c>
      <c r="I91" s="409"/>
      <c r="J91" s="199" t="str">
        <f>IF(I91="a",E90,IF(I91="b",E92,""))</f>
        <v/>
      </c>
      <c r="K91" s="417"/>
      <c r="L91" s="207"/>
      <c r="M91" s="417"/>
      <c r="N91" s="207"/>
      <c r="O91" s="209"/>
      <c r="P91" s="207"/>
      <c r="Q91" s="210"/>
      <c r="R91" s="213"/>
      <c r="T91" s="237" t="e">
        <f>#REF!</f>
        <v>#REF!</v>
      </c>
    </row>
    <row r="92" spans="1:20" s="50" customFormat="1" ht="9.6" customHeight="1">
      <c r="A92" s="338"/>
      <c r="B92" s="216"/>
      <c r="C92" s="216"/>
      <c r="D92" s="226"/>
      <c r="E92" s="201"/>
      <c r="F92" s="201"/>
      <c r="G92" s="93"/>
      <c r="H92" s="201"/>
      <c r="I92" s="410"/>
      <c r="J92" s="411" t="str">
        <f>UPPER(IF(OR(I93="a",I93="as"),E90,IF(OR(I93="b",I93="bs"),E94,)))</f>
        <v/>
      </c>
      <c r="K92" s="421"/>
      <c r="L92" s="207"/>
      <c r="M92" s="417"/>
      <c r="N92" s="207"/>
      <c r="O92" s="209"/>
      <c r="P92" s="207"/>
      <c r="Q92" s="210"/>
      <c r="R92" s="213"/>
    </row>
    <row r="93" spans="1:20" s="50" customFormat="1" ht="9.6" customHeight="1">
      <c r="A93" s="338"/>
      <c r="B93" s="216"/>
      <c r="C93" s="216"/>
      <c r="D93" s="226"/>
      <c r="E93" s="201"/>
      <c r="F93" s="201"/>
      <c r="G93" s="93"/>
      <c r="H93" s="219" t="s">
        <v>15</v>
      </c>
      <c r="I93" s="228"/>
      <c r="J93" s="413" t="str">
        <f>UPPER(IF(OR(I93="a",I93="as"),E91,IF(OR(I93="b",I93="bs"),E95,)))</f>
        <v/>
      </c>
      <c r="K93" s="409"/>
      <c r="L93" s="207"/>
      <c r="M93" s="417"/>
      <c r="N93" s="207"/>
      <c r="O93" s="209"/>
      <c r="P93" s="207"/>
      <c r="Q93" s="210"/>
      <c r="R93" s="213"/>
    </row>
    <row r="94" spans="1:20" s="50" customFormat="1" ht="9.6" customHeight="1">
      <c r="A94" s="338">
        <v>20</v>
      </c>
      <c r="B94" s="202" t="str">
        <f>IF($D94="","",VLOOKUP($D94,'Boys Do Main Draw Prep'!$A$7:$V$39,20))</f>
        <v/>
      </c>
      <c r="C94" s="202" t="str">
        <f>IF($D94="","",VLOOKUP($D94,'Boys Do Main Draw Prep'!$A$7:$V$39,21))</f>
        <v/>
      </c>
      <c r="D94" s="203"/>
      <c r="E94" s="223" t="str">
        <f>UPPER(IF($D94="","",VLOOKUP($D94,'Boys Do Main Draw Prep'!$A$7:$V$39,2)))</f>
        <v/>
      </c>
      <c r="F94" s="223" t="str">
        <f>IF($D94="","",VLOOKUP($D94,'Boys Do Main Draw Prep'!$A$7:$V$39,3))</f>
        <v/>
      </c>
      <c r="G94" s="415"/>
      <c r="H94" s="223" t="str">
        <f>IF($D94="","",VLOOKUP($D94,'Boys Do Main Draw Prep'!$A$7:$V$39,4))</f>
        <v/>
      </c>
      <c r="I94" s="416"/>
      <c r="J94" s="207"/>
      <c r="K94" s="209"/>
      <c r="L94" s="246"/>
      <c r="M94" s="421"/>
      <c r="N94" s="207"/>
      <c r="O94" s="209"/>
      <c r="P94" s="207"/>
      <c r="Q94" s="210"/>
      <c r="R94" s="213"/>
    </row>
    <row r="95" spans="1:20" s="50" customFormat="1" ht="9.6" customHeight="1">
      <c r="A95" s="338"/>
      <c r="B95" s="408"/>
      <c r="C95" s="408"/>
      <c r="D95" s="408"/>
      <c r="E95" s="223" t="str">
        <f>UPPER(IF($D94="","",VLOOKUP($D94,'Boys Do Main Draw Prep'!$A$7:$V$39,7)))</f>
        <v/>
      </c>
      <c r="F95" s="223" t="str">
        <f>IF($D94="","",VLOOKUP($D94,'Boys Do Main Draw Prep'!$A$7:$V$39,8))</f>
        <v/>
      </c>
      <c r="G95" s="415"/>
      <c r="H95" s="223" t="str">
        <f>IF($D94="","",VLOOKUP($D94,'Boys Do Main Draw Prep'!$A$7:$V$39,9))</f>
        <v/>
      </c>
      <c r="I95" s="409"/>
      <c r="J95" s="207"/>
      <c r="K95" s="209"/>
      <c r="L95" s="358"/>
      <c r="M95" s="422"/>
      <c r="N95" s="207"/>
      <c r="O95" s="209"/>
      <c r="P95" s="207"/>
      <c r="Q95" s="210"/>
      <c r="R95" s="213"/>
    </row>
    <row r="96" spans="1:20" s="50" customFormat="1" ht="9.6" customHeight="1">
      <c r="A96" s="338"/>
      <c r="B96" s="216"/>
      <c r="C96" s="216"/>
      <c r="D96" s="216"/>
      <c r="E96" s="201"/>
      <c r="F96" s="201"/>
      <c r="G96" s="93"/>
      <c r="H96" s="201"/>
      <c r="I96" s="419"/>
      <c r="J96" s="207"/>
      <c r="K96" s="209"/>
      <c r="L96" s="207"/>
      <c r="M96" s="410"/>
      <c r="N96" s="411" t="str">
        <f>UPPER(IF(OR(M97="a",M97="as"),L88,IF(OR(M97="b",M97="bs"),L104,)))</f>
        <v/>
      </c>
      <c r="O96" s="209"/>
      <c r="P96" s="207"/>
      <c r="Q96" s="210"/>
      <c r="R96" s="213"/>
    </row>
    <row r="97" spans="1:18" s="50" customFormat="1" ht="9.6" customHeight="1">
      <c r="A97" s="338"/>
      <c r="B97" s="216"/>
      <c r="C97" s="216"/>
      <c r="D97" s="216"/>
      <c r="E97" s="201"/>
      <c r="F97" s="201"/>
      <c r="G97" s="93"/>
      <c r="H97" s="201"/>
      <c r="I97" s="419"/>
      <c r="J97" s="207"/>
      <c r="K97" s="209"/>
      <c r="L97" s="219" t="s">
        <v>15</v>
      </c>
      <c r="M97" s="228"/>
      <c r="N97" s="413" t="str">
        <f>UPPER(IF(OR(M97="a",M97="as"),L89,IF(OR(M97="b",M97="bs"),L105,)))</f>
        <v/>
      </c>
      <c r="O97" s="414"/>
      <c r="P97" s="207"/>
      <c r="Q97" s="210"/>
      <c r="R97" s="213"/>
    </row>
    <row r="98" spans="1:18" s="50" customFormat="1" ht="9.6" customHeight="1">
      <c r="A98" s="338">
        <v>21</v>
      </c>
      <c r="B98" s="202" t="str">
        <f>IF($D98="","",VLOOKUP($D98,'Boys Do Main Draw Prep'!$A$7:$V$39,20))</f>
        <v/>
      </c>
      <c r="C98" s="202" t="str">
        <f>IF($D98="","",VLOOKUP($D98,'Boys Do Main Draw Prep'!$A$7:$V$39,21))</f>
        <v/>
      </c>
      <c r="D98" s="203"/>
      <c r="E98" s="204" t="str">
        <f>UPPER(IF($D98="","",VLOOKUP($D98,'Boys Do Main Draw Prep'!$A$7:$V$39,2)))</f>
        <v/>
      </c>
      <c r="F98" s="204" t="str">
        <f>IF($D98="","",VLOOKUP($D98,'Boys Do Main Draw Prep'!$A$7:$V$39,3))</f>
        <v/>
      </c>
      <c r="G98" s="406"/>
      <c r="H98" s="204" t="str">
        <f>IF($D98="","",VLOOKUP($D98,'Boys Do Main Draw Prep'!$A$7:$V$39,4))</f>
        <v/>
      </c>
      <c r="I98" s="407"/>
      <c r="J98" s="207"/>
      <c r="K98" s="209"/>
      <c r="L98" s="207"/>
      <c r="M98" s="417"/>
      <c r="N98" s="207"/>
      <c r="O98" s="417"/>
      <c r="P98" s="207"/>
      <c r="Q98" s="210"/>
      <c r="R98" s="213"/>
    </row>
    <row r="99" spans="1:18" s="50" customFormat="1" ht="9.6" customHeight="1">
      <c r="A99" s="338"/>
      <c r="B99" s="408"/>
      <c r="C99" s="408"/>
      <c r="D99" s="408"/>
      <c r="E99" s="204" t="str">
        <f>UPPER(IF($D98="","",VLOOKUP($D98,'Boys Do Main Draw Prep'!$A$7:$V$39,7)))</f>
        <v/>
      </c>
      <c r="F99" s="204" t="str">
        <f>IF($D98="","",VLOOKUP($D98,'Boys Do Main Draw Prep'!$A$7:$V$39,8))</f>
        <v/>
      </c>
      <c r="G99" s="406"/>
      <c r="H99" s="204" t="str">
        <f>IF($D98="","",VLOOKUP($D98,'Boys Do Main Draw Prep'!$A$7:$V$39,9))</f>
        <v/>
      </c>
      <c r="I99" s="409"/>
      <c r="J99" s="199" t="str">
        <f>IF(I99="a",E98,IF(I99="b",E100,""))</f>
        <v/>
      </c>
      <c r="K99" s="209"/>
      <c r="L99" s="207"/>
      <c r="M99" s="417"/>
      <c r="N99" s="207"/>
      <c r="O99" s="417"/>
      <c r="P99" s="207"/>
      <c r="Q99" s="210"/>
      <c r="R99" s="213"/>
    </row>
    <row r="100" spans="1:18" s="50" customFormat="1" ht="9.6" customHeight="1">
      <c r="A100" s="338"/>
      <c r="B100" s="216"/>
      <c r="C100" s="216"/>
      <c r="D100" s="216"/>
      <c r="E100" s="201"/>
      <c r="F100" s="201"/>
      <c r="G100" s="93"/>
      <c r="H100" s="201"/>
      <c r="I100" s="410"/>
      <c r="J100" s="411" t="str">
        <f>UPPER(IF(OR(I101="a",I101="as"),E98,IF(OR(I101="b",I101="bs"),E102,)))</f>
        <v/>
      </c>
      <c r="K100" s="412"/>
      <c r="L100" s="207"/>
      <c r="M100" s="417"/>
      <c r="N100" s="207"/>
      <c r="O100" s="417"/>
      <c r="P100" s="207"/>
      <c r="Q100" s="210"/>
      <c r="R100" s="213"/>
    </row>
    <row r="101" spans="1:18" s="50" customFormat="1" ht="9.6" customHeight="1">
      <c r="A101" s="338"/>
      <c r="B101" s="216"/>
      <c r="C101" s="216"/>
      <c r="D101" s="216"/>
      <c r="E101" s="201"/>
      <c r="F101" s="201"/>
      <c r="G101" s="93"/>
      <c r="H101" s="219" t="s">
        <v>15</v>
      </c>
      <c r="I101" s="228"/>
      <c r="J101" s="413" t="str">
        <f>UPPER(IF(OR(I101="a",I101="as"),E99,IF(OR(I101="b",I101="bs"),E103,)))</f>
        <v/>
      </c>
      <c r="K101" s="414"/>
      <c r="L101" s="207"/>
      <c r="M101" s="417"/>
      <c r="N101" s="207"/>
      <c r="O101" s="417"/>
      <c r="P101" s="207"/>
      <c r="Q101" s="210"/>
      <c r="R101" s="213"/>
    </row>
    <row r="102" spans="1:18" s="50" customFormat="1" ht="9.6" customHeight="1">
      <c r="A102" s="338">
        <v>22</v>
      </c>
      <c r="B102" s="202" t="str">
        <f>IF($D102="","",VLOOKUP($D102,'Boys Do Main Draw Prep'!$A$7:$V$39,20))</f>
        <v/>
      </c>
      <c r="C102" s="202" t="str">
        <f>IF($D102="","",VLOOKUP($D102,'Boys Do Main Draw Prep'!$A$7:$V$39,21))</f>
        <v/>
      </c>
      <c r="D102" s="203"/>
      <c r="E102" s="223" t="str">
        <f>UPPER(IF($D102="","",VLOOKUP($D102,'Boys Do Main Draw Prep'!$A$7:$V$39,2)))</f>
        <v/>
      </c>
      <c r="F102" s="223" t="str">
        <f>IF($D102="","",VLOOKUP($D102,'Boys Do Main Draw Prep'!$A$7:$V$39,3))</f>
        <v/>
      </c>
      <c r="G102" s="415"/>
      <c r="H102" s="223" t="str">
        <f>IF($D102="","",VLOOKUP($D102,'Boys Do Main Draw Prep'!$A$7:$V$39,4))</f>
        <v/>
      </c>
      <c r="I102" s="416"/>
      <c r="J102" s="207"/>
      <c r="K102" s="417"/>
      <c r="L102" s="246"/>
      <c r="M102" s="421"/>
      <c r="N102" s="207"/>
      <c r="O102" s="417"/>
      <c r="P102" s="207"/>
      <c r="Q102" s="210"/>
      <c r="R102" s="213"/>
    </row>
    <row r="103" spans="1:18" s="50" customFormat="1" ht="9.6" customHeight="1">
      <c r="A103" s="338"/>
      <c r="B103" s="408"/>
      <c r="C103" s="408"/>
      <c r="D103" s="408"/>
      <c r="E103" s="223" t="str">
        <f>UPPER(IF($D102="","",VLOOKUP($D102,'Boys Do Main Draw Prep'!$A$7:$V$39,7)))</f>
        <v/>
      </c>
      <c r="F103" s="223" t="str">
        <f>IF($D102="","",VLOOKUP($D102,'Boys Do Main Draw Prep'!$A$7:$V$39,8))</f>
        <v/>
      </c>
      <c r="G103" s="415"/>
      <c r="H103" s="223" t="str">
        <f>IF($D102="","",VLOOKUP($D102,'Boys Do Main Draw Prep'!$A$7:$V$39,9))</f>
        <v/>
      </c>
      <c r="I103" s="409"/>
      <c r="J103" s="207"/>
      <c r="K103" s="417"/>
      <c r="L103" s="358"/>
      <c r="M103" s="422"/>
      <c r="N103" s="207"/>
      <c r="O103" s="417"/>
      <c r="P103" s="207"/>
      <c r="Q103" s="210"/>
      <c r="R103" s="213"/>
    </row>
    <row r="104" spans="1:18" s="50" customFormat="1" ht="9.6" customHeight="1">
      <c r="A104" s="338"/>
      <c r="B104" s="216"/>
      <c r="C104" s="216"/>
      <c r="D104" s="226"/>
      <c r="E104" s="201"/>
      <c r="F104" s="201"/>
      <c r="G104" s="93"/>
      <c r="H104" s="201"/>
      <c r="I104" s="419"/>
      <c r="J104" s="207"/>
      <c r="K104" s="410"/>
      <c r="L104" s="411" t="str">
        <f>UPPER(IF(OR(K105="a",K105="as"),J100,IF(OR(K105="b",K105="bs"),J108,)))</f>
        <v/>
      </c>
      <c r="M104" s="417"/>
      <c r="N104" s="207"/>
      <c r="O104" s="417"/>
      <c r="P104" s="207"/>
      <c r="Q104" s="210"/>
      <c r="R104" s="213"/>
    </row>
    <row r="105" spans="1:18" s="50" customFormat="1" ht="9.6" customHeight="1">
      <c r="A105" s="338"/>
      <c r="B105" s="216"/>
      <c r="C105" s="216"/>
      <c r="D105" s="226"/>
      <c r="E105" s="201"/>
      <c r="F105" s="201"/>
      <c r="G105" s="93"/>
      <c r="H105" s="201"/>
      <c r="I105" s="419"/>
      <c r="J105" s="219" t="s">
        <v>15</v>
      </c>
      <c r="K105" s="228"/>
      <c r="L105" s="413" t="str">
        <f>UPPER(IF(OR(K105="a",K105="as"),J101,IF(OR(K105="b",K105="bs"),J109,)))</f>
        <v/>
      </c>
      <c r="M105" s="409"/>
      <c r="N105" s="207"/>
      <c r="O105" s="417"/>
      <c r="P105" s="207"/>
      <c r="Q105" s="210"/>
      <c r="R105" s="213"/>
    </row>
    <row r="106" spans="1:18" s="50" customFormat="1" ht="9.6" customHeight="1">
      <c r="A106" s="420">
        <v>23</v>
      </c>
      <c r="B106" s="202" t="str">
        <f>IF($D106="","",VLOOKUP($D106,'Boys Do Main Draw Prep'!$A$7:$V$39,20))</f>
        <v/>
      </c>
      <c r="C106" s="202" t="str">
        <f>IF($D106="","",VLOOKUP($D106,'Boys Do Main Draw Prep'!$A$7:$V$39,21))</f>
        <v/>
      </c>
      <c r="D106" s="203"/>
      <c r="E106" s="223" t="str">
        <f>UPPER(IF($D106="","",VLOOKUP($D106,'Boys Do Main Draw Prep'!$A$7:$V$39,2)))</f>
        <v/>
      </c>
      <c r="F106" s="223" t="str">
        <f>IF($D106="","",VLOOKUP($D106,'Boys Do Main Draw Prep'!$A$7:$V$39,3))</f>
        <v/>
      </c>
      <c r="G106" s="415"/>
      <c r="H106" s="223" t="str">
        <f>IF($D106="","",VLOOKUP($D106,'Boys Do Main Draw Prep'!$A$7:$V$39,4))</f>
        <v/>
      </c>
      <c r="I106" s="407"/>
      <c r="J106" s="207"/>
      <c r="K106" s="417"/>
      <c r="L106" s="207"/>
      <c r="M106" s="209"/>
      <c r="N106" s="246"/>
      <c r="O106" s="417"/>
      <c r="P106" s="207"/>
      <c r="Q106" s="210"/>
      <c r="R106" s="213"/>
    </row>
    <row r="107" spans="1:18" s="50" customFormat="1" ht="9.6" customHeight="1">
      <c r="A107" s="338"/>
      <c r="B107" s="408"/>
      <c r="C107" s="408"/>
      <c r="D107" s="408"/>
      <c r="E107" s="223" t="str">
        <f>UPPER(IF($D106="","",VLOOKUP($D106,'Boys Do Main Draw Prep'!$A$7:$V$39,7)))</f>
        <v/>
      </c>
      <c r="F107" s="223" t="str">
        <f>IF($D106="","",VLOOKUP($D106,'Boys Do Main Draw Prep'!$A$7:$V$39,8))</f>
        <v/>
      </c>
      <c r="G107" s="415"/>
      <c r="H107" s="223" t="str">
        <f>IF($D106="","",VLOOKUP($D106,'Boys Do Main Draw Prep'!$A$7:$V$39,9))</f>
        <v/>
      </c>
      <c r="I107" s="409"/>
      <c r="J107" s="199" t="str">
        <f>IF(I107="a",E106,IF(I107="b",E108,""))</f>
        <v/>
      </c>
      <c r="K107" s="417"/>
      <c r="L107" s="207"/>
      <c r="M107" s="209"/>
      <c r="N107" s="207"/>
      <c r="O107" s="417"/>
      <c r="P107" s="207"/>
      <c r="Q107" s="210"/>
      <c r="R107" s="213"/>
    </row>
    <row r="108" spans="1:18" s="50" customFormat="1" ht="9.6" customHeight="1">
      <c r="A108" s="338"/>
      <c r="B108" s="216"/>
      <c r="C108" s="216"/>
      <c r="D108" s="226"/>
      <c r="E108" s="201"/>
      <c r="F108" s="201"/>
      <c r="G108" s="93"/>
      <c r="H108" s="201"/>
      <c r="I108" s="410"/>
      <c r="J108" s="411" t="str">
        <f>UPPER(IF(OR(I109="a",I109="as"),E106,IF(OR(I109="b",I109="bs"),E110,)))</f>
        <v/>
      </c>
      <c r="K108" s="421"/>
      <c r="L108" s="207"/>
      <c r="M108" s="209"/>
      <c r="N108" s="207"/>
      <c r="O108" s="417"/>
      <c r="P108" s="207"/>
      <c r="Q108" s="210"/>
      <c r="R108" s="213"/>
    </row>
    <row r="109" spans="1:18" s="50" customFormat="1" ht="9.6" customHeight="1">
      <c r="A109" s="338"/>
      <c r="B109" s="216"/>
      <c r="C109" s="216"/>
      <c r="D109" s="226"/>
      <c r="E109" s="201"/>
      <c r="F109" s="201"/>
      <c r="G109" s="93"/>
      <c r="H109" s="219" t="s">
        <v>15</v>
      </c>
      <c r="I109" s="228"/>
      <c r="J109" s="413" t="str">
        <f>UPPER(IF(OR(I109="a",I109="as"),E107,IF(OR(I109="b",I109="bs"),E111,)))</f>
        <v/>
      </c>
      <c r="K109" s="409"/>
      <c r="L109" s="207"/>
      <c r="M109" s="209"/>
      <c r="N109" s="207"/>
      <c r="O109" s="417"/>
      <c r="P109" s="207"/>
      <c r="Q109" s="210"/>
      <c r="R109" s="213"/>
    </row>
    <row r="110" spans="1:18" s="50" customFormat="1" ht="9.6" customHeight="1">
      <c r="A110" s="405">
        <v>24</v>
      </c>
      <c r="B110" s="202" t="str">
        <f>IF($D110="","",VLOOKUP($D110,'Boys Do Main Draw Prep'!$A$7:$V$39,20))</f>
        <v/>
      </c>
      <c r="C110" s="202" t="str">
        <f>IF($D110="","",VLOOKUP($D110,'Boys Do Main Draw Prep'!$A$7:$V$39,21))</f>
        <v/>
      </c>
      <c r="D110" s="203"/>
      <c r="E110" s="204" t="str">
        <f>UPPER(IF($D110="","",VLOOKUP($D110,'Boys Do Main Draw Prep'!$A$7:$V$39,2)))</f>
        <v/>
      </c>
      <c r="F110" s="204" t="str">
        <f>IF($D110="","",VLOOKUP($D110,'Boys Do Main Draw Prep'!$A$7:$V$39,3))</f>
        <v/>
      </c>
      <c r="G110" s="406"/>
      <c r="H110" s="204" t="str">
        <f>IF($D110="","",VLOOKUP($D110,'Boys Do Main Draw Prep'!$A$7:$V$39,4))</f>
        <v/>
      </c>
      <c r="I110" s="416"/>
      <c r="J110" s="207"/>
      <c r="K110" s="209"/>
      <c r="L110" s="246"/>
      <c r="M110" s="412"/>
      <c r="N110" s="207"/>
      <c r="O110" s="417"/>
      <c r="P110" s="207"/>
      <c r="Q110" s="210"/>
      <c r="R110" s="213"/>
    </row>
    <row r="111" spans="1:18" s="50" customFormat="1" ht="9.6" customHeight="1">
      <c r="A111" s="338"/>
      <c r="B111" s="408"/>
      <c r="C111" s="408"/>
      <c r="D111" s="408"/>
      <c r="E111" s="204" t="str">
        <f>UPPER(IF($D110="","",VLOOKUP($D110,'Boys Do Main Draw Prep'!$A$7:$V$39,7)))</f>
        <v/>
      </c>
      <c r="F111" s="204" t="str">
        <f>IF($D110="","",VLOOKUP($D110,'Boys Do Main Draw Prep'!$A$7:$V$39,8))</f>
        <v/>
      </c>
      <c r="G111" s="406"/>
      <c r="H111" s="204" t="str">
        <f>IF($D110="","",VLOOKUP($D110,'Boys Do Main Draw Prep'!$A$7:$V$39,9))</f>
        <v/>
      </c>
      <c r="I111" s="409"/>
      <c r="J111" s="207"/>
      <c r="K111" s="209"/>
      <c r="L111" s="358"/>
      <c r="M111" s="418"/>
      <c r="N111" s="207"/>
      <c r="O111" s="417"/>
      <c r="P111" s="207"/>
      <c r="Q111" s="210"/>
      <c r="R111" s="213"/>
    </row>
    <row r="112" spans="1:18" s="50" customFormat="1" ht="9.6" customHeight="1">
      <c r="A112" s="338"/>
      <c r="B112" s="216"/>
      <c r="C112" s="216"/>
      <c r="D112" s="226"/>
      <c r="E112" s="201"/>
      <c r="F112" s="201"/>
      <c r="G112" s="93"/>
      <c r="H112" s="201"/>
      <c r="I112" s="419"/>
      <c r="J112" s="207"/>
      <c r="K112" s="209"/>
      <c r="L112" s="207"/>
      <c r="M112" s="209"/>
      <c r="N112" s="209"/>
      <c r="O112" s="410"/>
      <c r="P112" s="411" t="str">
        <f>UPPER(IF(OR(O113="a",O113="as"),N96,IF(OR(O113="b",O113="bs"),N128,)))</f>
        <v/>
      </c>
      <c r="Q112" s="423"/>
      <c r="R112" s="213"/>
    </row>
    <row r="113" spans="1:18" s="50" customFormat="1" ht="9.6" customHeight="1">
      <c r="A113" s="338"/>
      <c r="B113" s="216"/>
      <c r="C113" s="216"/>
      <c r="D113" s="226"/>
      <c r="E113" s="201"/>
      <c r="F113" s="201"/>
      <c r="G113" s="93"/>
      <c r="H113" s="201"/>
      <c r="I113" s="419"/>
      <c r="J113" s="207"/>
      <c r="K113" s="209"/>
      <c r="L113" s="207"/>
      <c r="M113" s="209"/>
      <c r="N113" s="219" t="s">
        <v>15</v>
      </c>
      <c r="O113" s="228"/>
      <c r="P113" s="413" t="str">
        <f>UPPER(IF(OR(O113="a",O113="as"),N97,IF(OR(O113="b",O113="bs"),N129,)))</f>
        <v/>
      </c>
      <c r="Q113" s="424"/>
      <c r="R113" s="213"/>
    </row>
    <row r="114" spans="1:18" s="50" customFormat="1" ht="9.6" customHeight="1">
      <c r="A114" s="405">
        <v>25</v>
      </c>
      <c r="B114" s="202" t="str">
        <f>IF($D114="","",VLOOKUP($D114,'Boys Do Main Draw Prep'!$A$7:$V$39,20))</f>
        <v/>
      </c>
      <c r="C114" s="202" t="str">
        <f>IF($D114="","",VLOOKUP($D114,'Boys Do Main Draw Prep'!$A$7:$V$39,21))</f>
        <v/>
      </c>
      <c r="D114" s="203"/>
      <c r="E114" s="204" t="str">
        <f>UPPER(IF($D114="","",VLOOKUP($D114,'Boys Do Main Draw Prep'!$A$7:$V$39,2)))</f>
        <v/>
      </c>
      <c r="F114" s="204" t="str">
        <f>IF($D114="","",VLOOKUP($D114,'Boys Do Main Draw Prep'!$A$7:$V$39,3))</f>
        <v/>
      </c>
      <c r="G114" s="406"/>
      <c r="H114" s="204" t="str">
        <f>IF($D114="","",VLOOKUP($D114,'Boys Do Main Draw Prep'!$A$7:$V$39,4))</f>
        <v/>
      </c>
      <c r="I114" s="407"/>
      <c r="J114" s="207"/>
      <c r="K114" s="209"/>
      <c r="L114" s="207"/>
      <c r="M114" s="209"/>
      <c r="N114" s="207"/>
      <c r="O114" s="417"/>
      <c r="P114" s="246"/>
      <c r="Q114" s="210"/>
      <c r="R114" s="213"/>
    </row>
    <row r="115" spans="1:18" s="50" customFormat="1" ht="9.6" customHeight="1">
      <c r="A115" s="338"/>
      <c r="B115" s="408"/>
      <c r="C115" s="408"/>
      <c r="D115" s="408"/>
      <c r="E115" s="204" t="str">
        <f>UPPER(IF($D114="","",VLOOKUP($D114,'Boys Do Main Draw Prep'!$A$7:$V$39,7)))</f>
        <v/>
      </c>
      <c r="F115" s="204" t="str">
        <f>IF($D114="","",VLOOKUP($D114,'Boys Do Main Draw Prep'!$A$7:$V$39,8))</f>
        <v/>
      </c>
      <c r="G115" s="406"/>
      <c r="H115" s="204" t="str">
        <f>IF($D114="","",VLOOKUP($D114,'Boys Do Main Draw Prep'!$A$7:$V$39,9))</f>
        <v/>
      </c>
      <c r="I115" s="409"/>
      <c r="J115" s="199" t="str">
        <f>IF(I115="a",E114,IF(I115="b",E116,""))</f>
        <v/>
      </c>
      <c r="K115" s="209"/>
      <c r="L115" s="207"/>
      <c r="M115" s="209"/>
      <c r="N115" s="207"/>
      <c r="O115" s="417"/>
      <c r="P115" s="358"/>
      <c r="Q115" s="425"/>
      <c r="R115" s="213"/>
    </row>
    <row r="116" spans="1:18" s="50" customFormat="1" ht="9.6" customHeight="1">
      <c r="A116" s="338"/>
      <c r="B116" s="216"/>
      <c r="C116" s="216"/>
      <c r="D116" s="226"/>
      <c r="E116" s="201"/>
      <c r="F116" s="201"/>
      <c r="G116" s="93"/>
      <c r="H116" s="201"/>
      <c r="I116" s="410"/>
      <c r="J116" s="411" t="str">
        <f>UPPER(IF(OR(I117="a",I117="as"),E114,IF(OR(I117="b",I117="bs"),E118,)))</f>
        <v/>
      </c>
      <c r="K116" s="412"/>
      <c r="L116" s="207"/>
      <c r="M116" s="209"/>
      <c r="N116" s="207"/>
      <c r="O116" s="417"/>
      <c r="P116" s="207"/>
      <c r="Q116" s="210"/>
      <c r="R116" s="213"/>
    </row>
    <row r="117" spans="1:18" s="50" customFormat="1" ht="9.6" customHeight="1">
      <c r="A117" s="338"/>
      <c r="B117" s="216"/>
      <c r="C117" s="216"/>
      <c r="D117" s="226"/>
      <c r="E117" s="201"/>
      <c r="F117" s="201"/>
      <c r="G117" s="93"/>
      <c r="H117" s="219" t="s">
        <v>15</v>
      </c>
      <c r="I117" s="228"/>
      <c r="J117" s="413" t="str">
        <f>UPPER(IF(OR(I117="a",I117="as"),E115,IF(OR(I117="b",I117="bs"),E119,)))</f>
        <v/>
      </c>
      <c r="K117" s="414"/>
      <c r="L117" s="207"/>
      <c r="M117" s="209"/>
      <c r="N117" s="207"/>
      <c r="O117" s="417"/>
      <c r="P117" s="207"/>
      <c r="Q117" s="210"/>
      <c r="R117" s="213"/>
    </row>
    <row r="118" spans="1:18" s="50" customFormat="1" ht="9.6" customHeight="1">
      <c r="A118" s="338">
        <v>26</v>
      </c>
      <c r="B118" s="202" t="str">
        <f>IF($D118="","",VLOOKUP($D118,'Boys Do Main Draw Prep'!$A$7:$V$39,20))</f>
        <v/>
      </c>
      <c r="C118" s="202" t="str">
        <f>IF($D118="","",VLOOKUP($D118,'Boys Do Main Draw Prep'!$A$7:$V$39,21))</f>
        <v/>
      </c>
      <c r="D118" s="203"/>
      <c r="E118" s="223" t="str">
        <f>UPPER(IF($D118="","",VLOOKUP($D118,'Boys Do Main Draw Prep'!$A$7:$V$39,2)))</f>
        <v/>
      </c>
      <c r="F118" s="223" t="str">
        <f>IF($D118="","",VLOOKUP($D118,'Boys Do Main Draw Prep'!$A$7:$V$39,3))</f>
        <v/>
      </c>
      <c r="G118" s="415"/>
      <c r="H118" s="223" t="str">
        <f>IF($D118="","",VLOOKUP($D118,'Boys Do Main Draw Prep'!$A$7:$V$39,4))</f>
        <v/>
      </c>
      <c r="I118" s="416"/>
      <c r="J118" s="207"/>
      <c r="K118" s="417"/>
      <c r="L118" s="246"/>
      <c r="M118" s="412"/>
      <c r="N118" s="207"/>
      <c r="O118" s="417"/>
      <c r="P118" s="207"/>
      <c r="Q118" s="210"/>
      <c r="R118" s="213"/>
    </row>
    <row r="119" spans="1:18" s="50" customFormat="1" ht="9.6" customHeight="1">
      <c r="A119" s="338"/>
      <c r="B119" s="408"/>
      <c r="C119" s="408"/>
      <c r="D119" s="408"/>
      <c r="E119" s="223" t="str">
        <f>UPPER(IF($D118="","",VLOOKUP($D118,'Boys Do Main Draw Prep'!$A$7:$V$39,7)))</f>
        <v/>
      </c>
      <c r="F119" s="223" t="str">
        <f>IF($D118="","",VLOOKUP($D118,'Boys Do Main Draw Prep'!$A$7:$V$39,8))</f>
        <v/>
      </c>
      <c r="G119" s="415"/>
      <c r="H119" s="223" t="str">
        <f>IF($D118="","",VLOOKUP($D118,'Boys Do Main Draw Prep'!$A$7:$V$39,9))</f>
        <v/>
      </c>
      <c r="I119" s="409"/>
      <c r="J119" s="207"/>
      <c r="K119" s="417"/>
      <c r="L119" s="358"/>
      <c r="M119" s="418"/>
      <c r="N119" s="207"/>
      <c r="O119" s="417"/>
      <c r="P119" s="207"/>
      <c r="Q119" s="210"/>
      <c r="R119" s="213"/>
    </row>
    <row r="120" spans="1:18" s="50" customFormat="1" ht="9.6" customHeight="1">
      <c r="A120" s="338"/>
      <c r="B120" s="216"/>
      <c r="C120" s="216"/>
      <c r="D120" s="226"/>
      <c r="E120" s="201"/>
      <c r="F120" s="201"/>
      <c r="G120" s="93"/>
      <c r="H120" s="201"/>
      <c r="I120" s="419"/>
      <c r="J120" s="207"/>
      <c r="K120" s="410"/>
      <c r="L120" s="411" t="str">
        <f>UPPER(IF(OR(K121="a",K121="as"),J116,IF(OR(K121="b",K121="bs"),J124,)))</f>
        <v/>
      </c>
      <c r="M120" s="209"/>
      <c r="N120" s="207"/>
      <c r="O120" s="417"/>
      <c r="P120" s="207"/>
      <c r="Q120" s="210"/>
      <c r="R120" s="213"/>
    </row>
    <row r="121" spans="1:18" s="50" customFormat="1" ht="9.6" customHeight="1">
      <c r="A121" s="338"/>
      <c r="B121" s="216"/>
      <c r="C121" s="216"/>
      <c r="D121" s="226"/>
      <c r="E121" s="201"/>
      <c r="F121" s="201"/>
      <c r="G121" s="93"/>
      <c r="H121" s="201"/>
      <c r="I121" s="419"/>
      <c r="J121" s="219" t="s">
        <v>15</v>
      </c>
      <c r="K121" s="228"/>
      <c r="L121" s="413" t="str">
        <f>UPPER(IF(OR(K121="a",K121="as"),J117,IF(OR(K121="b",K121="bs"),J125,)))</f>
        <v/>
      </c>
      <c r="M121" s="414"/>
      <c r="N121" s="207"/>
      <c r="O121" s="417"/>
      <c r="P121" s="207"/>
      <c r="Q121" s="210"/>
      <c r="R121" s="213"/>
    </row>
    <row r="122" spans="1:18" s="50" customFormat="1" ht="9.6" customHeight="1">
      <c r="A122" s="420">
        <v>27</v>
      </c>
      <c r="B122" s="202" t="str">
        <f>IF($D122="","",VLOOKUP($D122,'Boys Do Main Draw Prep'!$A$7:$V$39,20))</f>
        <v/>
      </c>
      <c r="C122" s="202" t="str">
        <f>IF($D122="","",VLOOKUP($D122,'Boys Do Main Draw Prep'!$A$7:$V$39,21))</f>
        <v/>
      </c>
      <c r="D122" s="203"/>
      <c r="E122" s="223" t="str">
        <f>UPPER(IF($D122="","",VLOOKUP($D122,'Boys Do Main Draw Prep'!$A$7:$V$39,2)))</f>
        <v/>
      </c>
      <c r="F122" s="223" t="str">
        <f>IF($D122="","",VLOOKUP($D122,'Boys Do Main Draw Prep'!$A$7:$V$39,3))</f>
        <v/>
      </c>
      <c r="G122" s="415"/>
      <c r="H122" s="223" t="str">
        <f>IF($D122="","",VLOOKUP($D122,'Boys Do Main Draw Prep'!$A$7:$V$39,4))</f>
        <v/>
      </c>
      <c r="I122" s="407"/>
      <c r="J122" s="207"/>
      <c r="K122" s="417"/>
      <c r="L122" s="207"/>
      <c r="M122" s="417"/>
      <c r="N122" s="246"/>
      <c r="O122" s="417"/>
      <c r="P122" s="207"/>
      <c r="Q122" s="210"/>
      <c r="R122" s="213"/>
    </row>
    <row r="123" spans="1:18" s="50" customFormat="1" ht="9.6" customHeight="1">
      <c r="A123" s="338"/>
      <c r="B123" s="408"/>
      <c r="C123" s="408"/>
      <c r="D123" s="408"/>
      <c r="E123" s="223" t="str">
        <f>UPPER(IF($D122="","",VLOOKUP($D122,'Boys Do Main Draw Prep'!$A$7:$V$39,7)))</f>
        <v/>
      </c>
      <c r="F123" s="223" t="str">
        <f>IF($D122="","",VLOOKUP($D122,'Boys Do Main Draw Prep'!$A$7:$V$39,8))</f>
        <v/>
      </c>
      <c r="G123" s="415"/>
      <c r="H123" s="223" t="str">
        <f>IF($D122="","",VLOOKUP($D122,'Boys Do Main Draw Prep'!$A$7:$V$39,9))</f>
        <v/>
      </c>
      <c r="I123" s="409"/>
      <c r="J123" s="199" t="str">
        <f>IF(I123="a",E122,IF(I123="b",E124,""))</f>
        <v/>
      </c>
      <c r="K123" s="417"/>
      <c r="L123" s="207"/>
      <c r="M123" s="417"/>
      <c r="N123" s="207"/>
      <c r="O123" s="417"/>
      <c r="P123" s="207"/>
      <c r="Q123" s="210"/>
      <c r="R123" s="213"/>
    </row>
    <row r="124" spans="1:18" s="50" customFormat="1" ht="9.6" customHeight="1">
      <c r="A124" s="338"/>
      <c r="B124" s="216"/>
      <c r="C124" s="216"/>
      <c r="D124" s="216"/>
      <c r="E124" s="201"/>
      <c r="F124" s="201"/>
      <c r="G124" s="93"/>
      <c r="H124" s="201"/>
      <c r="I124" s="410"/>
      <c r="J124" s="411" t="str">
        <f>UPPER(IF(OR(I125="a",I125="as"),E122,IF(OR(I125="b",I125="bs"),E126,)))</f>
        <v/>
      </c>
      <c r="K124" s="421"/>
      <c r="L124" s="207"/>
      <c r="M124" s="417"/>
      <c r="N124" s="207"/>
      <c r="O124" s="417"/>
      <c r="P124" s="207"/>
      <c r="Q124" s="210"/>
      <c r="R124" s="213"/>
    </row>
    <row r="125" spans="1:18" s="50" customFormat="1" ht="9.6" customHeight="1">
      <c r="A125" s="338"/>
      <c r="B125" s="216"/>
      <c r="C125" s="216"/>
      <c r="D125" s="216"/>
      <c r="E125" s="201"/>
      <c r="F125" s="201"/>
      <c r="G125" s="93"/>
      <c r="H125" s="219" t="s">
        <v>15</v>
      </c>
      <c r="I125" s="228"/>
      <c r="J125" s="413" t="str">
        <f>UPPER(IF(OR(I125="a",I125="as"),E123,IF(OR(I125="b",I125="bs"),E127,)))</f>
        <v/>
      </c>
      <c r="K125" s="409"/>
      <c r="L125" s="207"/>
      <c r="M125" s="417"/>
      <c r="N125" s="207"/>
      <c r="O125" s="417"/>
      <c r="P125" s="207"/>
      <c r="Q125" s="210"/>
      <c r="R125" s="213"/>
    </row>
    <row r="126" spans="1:18" s="50" customFormat="1" ht="9.6" customHeight="1">
      <c r="A126" s="338">
        <v>28</v>
      </c>
      <c r="B126" s="202" t="str">
        <f>IF($D126="","",VLOOKUP($D126,'Boys Do Main Draw Prep'!$A$7:$V$39,20))</f>
        <v/>
      </c>
      <c r="C126" s="202" t="str">
        <f>IF($D126="","",VLOOKUP($D126,'Boys Do Main Draw Prep'!$A$7:$V$39,21))</f>
        <v/>
      </c>
      <c r="D126" s="203"/>
      <c r="E126" s="204" t="str">
        <f>UPPER(IF($D126="","",VLOOKUP($D126,'Boys Do Main Draw Prep'!$A$7:$V$39,2)))</f>
        <v/>
      </c>
      <c r="F126" s="204" t="str">
        <f>IF($D126="","",VLOOKUP($D126,'Boys Do Main Draw Prep'!$A$7:$V$39,3))</f>
        <v/>
      </c>
      <c r="G126" s="406"/>
      <c r="H126" s="204" t="str">
        <f>IF($D126="","",VLOOKUP($D126,'Boys Do Main Draw Prep'!$A$7:$V$39,4))</f>
        <v/>
      </c>
      <c r="I126" s="416"/>
      <c r="J126" s="207"/>
      <c r="K126" s="209"/>
      <c r="L126" s="246"/>
      <c r="M126" s="421"/>
      <c r="N126" s="207"/>
      <c r="O126" s="417"/>
      <c r="P126" s="207"/>
      <c r="Q126" s="210"/>
      <c r="R126" s="213"/>
    </row>
    <row r="127" spans="1:18" s="50" customFormat="1" ht="9.6" customHeight="1">
      <c r="A127" s="338"/>
      <c r="B127" s="408"/>
      <c r="C127" s="408"/>
      <c r="D127" s="408"/>
      <c r="E127" s="204" t="str">
        <f>UPPER(IF($D126="","",VLOOKUP($D126,'Boys Do Main Draw Prep'!$A$7:$V$39,7)))</f>
        <v/>
      </c>
      <c r="F127" s="204" t="str">
        <f>IF($D126="","",VLOOKUP($D126,'Boys Do Main Draw Prep'!$A$7:$V$39,8))</f>
        <v/>
      </c>
      <c r="G127" s="406"/>
      <c r="H127" s="204" t="str">
        <f>IF($D126="","",VLOOKUP($D126,'Boys Do Main Draw Prep'!$A$7:$V$39,9))</f>
        <v/>
      </c>
      <c r="I127" s="409"/>
      <c r="J127" s="207"/>
      <c r="K127" s="209"/>
      <c r="L127" s="358"/>
      <c r="M127" s="422"/>
      <c r="N127" s="207"/>
      <c r="O127" s="417"/>
      <c r="P127" s="207"/>
      <c r="Q127" s="210"/>
      <c r="R127" s="213"/>
    </row>
    <row r="128" spans="1:18" s="50" customFormat="1" ht="9.6" customHeight="1">
      <c r="A128" s="338"/>
      <c r="B128" s="216"/>
      <c r="C128" s="216"/>
      <c r="D128" s="216"/>
      <c r="E128" s="201"/>
      <c r="F128" s="201"/>
      <c r="G128" s="93"/>
      <c r="H128" s="201"/>
      <c r="I128" s="419"/>
      <c r="J128" s="207"/>
      <c r="K128" s="209"/>
      <c r="L128" s="207"/>
      <c r="M128" s="410"/>
      <c r="N128" s="411" t="str">
        <f>UPPER(IF(OR(M129="a",M129="as"),L120,IF(OR(M129="b",M129="bs"),L136,)))</f>
        <v/>
      </c>
      <c r="O128" s="417"/>
      <c r="P128" s="207"/>
      <c r="Q128" s="210"/>
      <c r="R128" s="213"/>
    </row>
    <row r="129" spans="1:18" s="50" customFormat="1" ht="9.6" customHeight="1">
      <c r="A129" s="338"/>
      <c r="B129" s="216"/>
      <c r="C129" s="216"/>
      <c r="D129" s="216"/>
      <c r="E129" s="201"/>
      <c r="F129" s="201"/>
      <c r="G129" s="93"/>
      <c r="H129" s="201"/>
      <c r="I129" s="419"/>
      <c r="J129" s="207"/>
      <c r="K129" s="209"/>
      <c r="L129" s="219" t="s">
        <v>15</v>
      </c>
      <c r="M129" s="228"/>
      <c r="N129" s="413" t="str">
        <f>UPPER(IF(OR(M129="a",M129="as"),L121,IF(OR(M129="b",M129="bs"),L137,)))</f>
        <v/>
      </c>
      <c r="O129" s="409"/>
      <c r="P129" s="207"/>
      <c r="Q129" s="210"/>
      <c r="R129" s="213"/>
    </row>
    <row r="130" spans="1:18" s="50" customFormat="1" ht="9.6" customHeight="1">
      <c r="A130" s="420">
        <v>29</v>
      </c>
      <c r="B130" s="202" t="str">
        <f>IF($D130="","",VLOOKUP($D130,'Boys Do Main Draw Prep'!$A$7:$V$39,20))</f>
        <v/>
      </c>
      <c r="C130" s="202" t="str">
        <f>IF($D130="","",VLOOKUP($D130,'Boys Do Main Draw Prep'!$A$7:$V$39,21))</f>
        <v/>
      </c>
      <c r="D130" s="203"/>
      <c r="E130" s="223" t="str">
        <f>UPPER(IF($D130="","",VLOOKUP($D130,'Boys Do Main Draw Prep'!$A$7:$V$39,2)))</f>
        <v/>
      </c>
      <c r="F130" s="223" t="str">
        <f>IF($D130="","",VLOOKUP($D130,'Boys Do Main Draw Prep'!$A$7:$V$39,3))</f>
        <v/>
      </c>
      <c r="G130" s="415"/>
      <c r="H130" s="223" t="str">
        <f>IF($D130="","",VLOOKUP($D130,'Boys Do Main Draw Prep'!$A$7:$V$39,4))</f>
        <v/>
      </c>
      <c r="I130" s="407"/>
      <c r="J130" s="207"/>
      <c r="K130" s="209"/>
      <c r="L130" s="207"/>
      <c r="M130" s="417"/>
      <c r="N130" s="207"/>
      <c r="O130" s="209"/>
      <c r="P130" s="207"/>
      <c r="Q130" s="210"/>
      <c r="R130" s="213"/>
    </row>
    <row r="131" spans="1:18" s="50" customFormat="1" ht="9.6" customHeight="1">
      <c r="A131" s="338"/>
      <c r="B131" s="408"/>
      <c r="C131" s="408"/>
      <c r="D131" s="408"/>
      <c r="E131" s="223" t="str">
        <f>UPPER(IF($D130="","",VLOOKUP($D130,'Boys Do Main Draw Prep'!$A$7:$V$39,7)))</f>
        <v/>
      </c>
      <c r="F131" s="223" t="str">
        <f>IF($D130="","",VLOOKUP($D130,'Boys Do Main Draw Prep'!$A$7:$V$39,8))</f>
        <v/>
      </c>
      <c r="G131" s="415"/>
      <c r="H131" s="223" t="str">
        <f>IF($D130="","",VLOOKUP($D130,'Boys Do Main Draw Prep'!$A$7:$V$39,9))</f>
        <v/>
      </c>
      <c r="I131" s="409"/>
      <c r="J131" s="199" t="str">
        <f>IF(I131="a",E130,IF(I131="b",E132,""))</f>
        <v/>
      </c>
      <c r="K131" s="209"/>
      <c r="L131" s="207"/>
      <c r="M131" s="417"/>
      <c r="N131" s="207"/>
      <c r="O131" s="209"/>
      <c r="P131" s="207"/>
      <c r="Q131" s="210"/>
      <c r="R131" s="213"/>
    </row>
    <row r="132" spans="1:18" s="50" customFormat="1" ht="9.6" customHeight="1">
      <c r="A132" s="338"/>
      <c r="B132" s="216"/>
      <c r="C132" s="216"/>
      <c r="D132" s="226"/>
      <c r="E132" s="201"/>
      <c r="F132" s="201"/>
      <c r="G132" s="93"/>
      <c r="H132" s="201"/>
      <c r="I132" s="410"/>
      <c r="J132" s="411" t="str">
        <f>UPPER(IF(OR(I133="a",I133="as"),E130,IF(OR(I133="b",I133="bs"),E134,)))</f>
        <v/>
      </c>
      <c r="K132" s="412"/>
      <c r="L132" s="207"/>
      <c r="M132" s="417"/>
      <c r="N132" s="207"/>
      <c r="O132" s="209"/>
      <c r="P132" s="207"/>
      <c r="Q132" s="210"/>
      <c r="R132" s="213"/>
    </row>
    <row r="133" spans="1:18" s="50" customFormat="1" ht="9.6" customHeight="1">
      <c r="A133" s="338"/>
      <c r="B133" s="216"/>
      <c r="C133" s="216"/>
      <c r="D133" s="226"/>
      <c r="E133" s="201"/>
      <c r="F133" s="201"/>
      <c r="G133" s="93"/>
      <c r="H133" s="219" t="s">
        <v>15</v>
      </c>
      <c r="I133" s="228"/>
      <c r="J133" s="413" t="str">
        <f>UPPER(IF(OR(I133="a",I133="as"),E131,IF(OR(I133="b",I133="bs"),E135,)))</f>
        <v/>
      </c>
      <c r="K133" s="414"/>
      <c r="L133" s="207"/>
      <c r="M133" s="417"/>
      <c r="N133" s="207"/>
      <c r="O133" s="209"/>
      <c r="P133" s="207"/>
      <c r="Q133" s="210"/>
      <c r="R133" s="213"/>
    </row>
    <row r="134" spans="1:18" s="50" customFormat="1" ht="9.6" customHeight="1">
      <c r="A134" s="338">
        <v>30</v>
      </c>
      <c r="B134" s="202" t="str">
        <f>IF($D134="","",VLOOKUP($D134,'Boys Do Main Draw Prep'!$A$7:$V$39,20))</f>
        <v/>
      </c>
      <c r="C134" s="202" t="str">
        <f>IF($D134="","",VLOOKUP($D134,'Boys Do Main Draw Prep'!$A$7:$V$39,21))</f>
        <v/>
      </c>
      <c r="D134" s="203"/>
      <c r="E134" s="223" t="str">
        <f>UPPER(IF($D134="","",VLOOKUP($D134,'Boys Do Main Draw Prep'!$A$7:$V$39,2)))</f>
        <v/>
      </c>
      <c r="F134" s="223" t="str">
        <f>IF($D134="","",VLOOKUP($D134,'Boys Do Main Draw Prep'!$A$7:$V$39,3))</f>
        <v/>
      </c>
      <c r="G134" s="415"/>
      <c r="H134" s="223" t="str">
        <f>IF($D134="","",VLOOKUP($D134,'Boys Do Main Draw Prep'!$A$7:$V$39,4))</f>
        <v/>
      </c>
      <c r="I134" s="416"/>
      <c r="J134" s="207"/>
      <c r="K134" s="417"/>
      <c r="L134" s="246"/>
      <c r="M134" s="421"/>
      <c r="N134" s="207"/>
      <c r="O134" s="209"/>
      <c r="P134" s="207"/>
      <c r="Q134" s="210"/>
      <c r="R134" s="213"/>
    </row>
    <row r="135" spans="1:18" s="50" customFormat="1" ht="9.6" customHeight="1">
      <c r="A135" s="338"/>
      <c r="B135" s="408"/>
      <c r="C135" s="408"/>
      <c r="D135" s="408"/>
      <c r="E135" s="223" t="str">
        <f>UPPER(IF($D134="","",VLOOKUP($D134,'Boys Do Main Draw Prep'!$A$7:$V$39,7)))</f>
        <v/>
      </c>
      <c r="F135" s="223" t="str">
        <f>IF($D134="","",VLOOKUP($D134,'Boys Do Main Draw Prep'!$A$7:$V$39,8))</f>
        <v/>
      </c>
      <c r="G135" s="415"/>
      <c r="H135" s="223" t="str">
        <f>IF($D134="","",VLOOKUP($D134,'Boys Do Main Draw Prep'!$A$7:$V$39,9))</f>
        <v/>
      </c>
      <c r="I135" s="409"/>
      <c r="J135" s="207"/>
      <c r="K135" s="417"/>
      <c r="L135" s="358"/>
      <c r="M135" s="422"/>
      <c r="N135" s="207"/>
      <c r="O135" s="209"/>
      <c r="P135" s="207"/>
      <c r="Q135" s="210"/>
      <c r="R135" s="213"/>
    </row>
    <row r="136" spans="1:18" s="50" customFormat="1" ht="9.6" customHeight="1">
      <c r="A136" s="338"/>
      <c r="B136" s="216"/>
      <c r="C136" s="216"/>
      <c r="D136" s="226"/>
      <c r="E136" s="201"/>
      <c r="F136" s="201"/>
      <c r="G136" s="93"/>
      <c r="H136" s="201"/>
      <c r="I136" s="419"/>
      <c r="J136" s="207"/>
      <c r="K136" s="410"/>
      <c r="L136" s="411" t="str">
        <f>UPPER(IF(OR(K137="a",K137="as"),J132,IF(OR(K137="b",K137="bs"),J140,)))</f>
        <v/>
      </c>
      <c r="M136" s="417"/>
      <c r="N136" s="207"/>
      <c r="O136" s="209"/>
      <c r="P136" s="207"/>
      <c r="Q136" s="210"/>
      <c r="R136" s="213"/>
    </row>
    <row r="137" spans="1:18" s="50" customFormat="1" ht="9.6" customHeight="1">
      <c r="A137" s="338"/>
      <c r="B137" s="216"/>
      <c r="C137" s="216"/>
      <c r="D137" s="226"/>
      <c r="E137" s="201"/>
      <c r="F137" s="201"/>
      <c r="G137" s="93"/>
      <c r="H137" s="201"/>
      <c r="I137" s="419"/>
      <c r="J137" s="219" t="s">
        <v>15</v>
      </c>
      <c r="K137" s="228"/>
      <c r="L137" s="413" t="str">
        <f>UPPER(IF(OR(K137="a",K137="as"),J133,IF(OR(K137="b",K137="bs"),J141,)))</f>
        <v/>
      </c>
      <c r="M137" s="409"/>
      <c r="N137" s="207"/>
      <c r="O137" s="209"/>
      <c r="P137" s="207"/>
      <c r="Q137" s="210"/>
      <c r="R137" s="213"/>
    </row>
    <row r="138" spans="1:18" s="50" customFormat="1" ht="9.6" customHeight="1">
      <c r="A138" s="420">
        <v>31</v>
      </c>
      <c r="B138" s="202" t="str">
        <f>IF($D138="","",VLOOKUP($D138,'Boys Do Main Draw Prep'!$A$7:$V$39,20))</f>
        <v/>
      </c>
      <c r="C138" s="202" t="str">
        <f>IF($D138="","",VLOOKUP($D138,'Boys Do Main Draw Prep'!$A$7:$V$39,21))</f>
        <v/>
      </c>
      <c r="D138" s="203"/>
      <c r="E138" s="223" t="str">
        <f>UPPER(IF($D138="","",VLOOKUP($D138,'Boys Do Main Draw Prep'!$A$7:$V$39,2)))</f>
        <v/>
      </c>
      <c r="F138" s="223" t="str">
        <f>IF($D138="","",VLOOKUP($D138,'Boys Do Main Draw Prep'!$A$7:$V$39,3))</f>
        <v/>
      </c>
      <c r="G138" s="415"/>
      <c r="H138" s="223" t="str">
        <f>IF($D138="","",VLOOKUP($D138,'Boys Do Main Draw Prep'!$A$7:$V$39,4))</f>
        <v/>
      </c>
      <c r="I138" s="407"/>
      <c r="J138" s="207"/>
      <c r="K138" s="417"/>
      <c r="L138" s="207"/>
      <c r="M138" s="209"/>
      <c r="N138" s="439" t="str">
        <f>N63</f>
        <v>Final</v>
      </c>
      <c r="O138" s="440"/>
      <c r="P138" s="439" t="str">
        <f>P63</f>
        <v>Winners</v>
      </c>
      <c r="Q138" s="440"/>
      <c r="R138" s="213"/>
    </row>
    <row r="139" spans="1:18" s="50" customFormat="1" ht="9.6" customHeight="1">
      <c r="A139" s="338"/>
      <c r="B139" s="408"/>
      <c r="C139" s="408"/>
      <c r="D139" s="408"/>
      <c r="E139" s="223" t="str">
        <f>UPPER(IF($D138="","",VLOOKUP($D138,'Boys Do Main Draw Prep'!$A$7:$V$39,7)))</f>
        <v/>
      </c>
      <c r="F139" s="223" t="str">
        <f>IF($D138="","",VLOOKUP($D138,'Boys Do Main Draw Prep'!$A$7:$V$39,8))</f>
        <v/>
      </c>
      <c r="G139" s="415"/>
      <c r="H139" s="223" t="str">
        <f>IF($D138="","",VLOOKUP($D138,'Boys Do Main Draw Prep'!$A$7:$V$39,9))</f>
        <v/>
      </c>
      <c r="I139" s="409"/>
      <c r="J139" s="199" t="str">
        <f>IF(I139="a",E138,IF(I139="b",E140,""))</f>
        <v/>
      </c>
      <c r="K139" s="417"/>
      <c r="L139" s="207"/>
      <c r="M139" s="209"/>
      <c r="N139" s="605" t="str">
        <f>N64</f>
        <v/>
      </c>
      <c r="O139" s="440"/>
      <c r="P139" s="443"/>
      <c r="Q139" s="440"/>
      <c r="R139" s="213"/>
    </row>
    <row r="140" spans="1:18" s="50" customFormat="1" ht="9.6" customHeight="1">
      <c r="A140" s="338"/>
      <c r="B140" s="216"/>
      <c r="C140" s="216"/>
      <c r="D140" s="216"/>
      <c r="E140" s="240"/>
      <c r="F140" s="240"/>
      <c r="G140" s="427"/>
      <c r="H140" s="240"/>
      <c r="I140" s="410"/>
      <c r="J140" s="411" t="str">
        <f>UPPER(IF(OR(I141="a",I141="as"),E138,IF(OR(I141="b",I141="bs"),E142,)))</f>
        <v/>
      </c>
      <c r="K140" s="421"/>
      <c r="L140" s="207"/>
      <c r="M140" s="209"/>
      <c r="N140" s="444" t="str">
        <f>N65</f>
        <v/>
      </c>
      <c r="O140" s="458"/>
      <c r="P140" s="443"/>
      <c r="Q140" s="440"/>
      <c r="R140" s="213"/>
    </row>
    <row r="141" spans="1:18" s="50" customFormat="1" ht="9.6" customHeight="1">
      <c r="A141" s="338"/>
      <c r="B141" s="216"/>
      <c r="C141" s="216"/>
      <c r="D141" s="216"/>
      <c r="E141" s="207"/>
      <c r="F141" s="207"/>
      <c r="G141" s="93"/>
      <c r="H141" s="219" t="s">
        <v>15</v>
      </c>
      <c r="I141" s="228"/>
      <c r="J141" s="413" t="str">
        <f>UPPER(IF(OR(I141="a",I141="as"),E139,IF(OR(I141="b",I141="bs"),E143,)))</f>
        <v/>
      </c>
      <c r="K141" s="409"/>
      <c r="L141" s="207"/>
      <c r="M141" s="209"/>
      <c r="N141" s="443"/>
      <c r="O141" s="459"/>
      <c r="P141" s="441" t="str">
        <f>P66</f>
        <v/>
      </c>
      <c r="Q141" s="440"/>
      <c r="R141" s="213"/>
    </row>
    <row r="142" spans="1:18" s="50" customFormat="1" ht="9.6" customHeight="1">
      <c r="A142" s="426">
        <v>32</v>
      </c>
      <c r="B142" s="202" t="str">
        <f>IF($D142="","",VLOOKUP($D142,'Boys Do Main Draw Prep'!$A$7:$V$39,20))</f>
        <v/>
      </c>
      <c r="C142" s="202" t="str">
        <f>IF($D142="","",VLOOKUP($D142,'Boys Do Main Draw Prep'!$A$7:$V$39,21))</f>
        <v/>
      </c>
      <c r="D142" s="203"/>
      <c r="E142" s="204" t="str">
        <f>UPPER(IF($D142="","",VLOOKUP($D142,'Boys Do Main Draw Prep'!$A$7:$V$39,2)))</f>
        <v/>
      </c>
      <c r="F142" s="204" t="str">
        <f>IF($D142="","",VLOOKUP($D142,'Boys Do Main Draw Prep'!$A$7:$V$39,3))</f>
        <v/>
      </c>
      <c r="G142" s="406"/>
      <c r="H142" s="204" t="str">
        <f>IF($D142="","",VLOOKUP($D142,'Boys Do Main Draw Prep'!$A$7:$V$39,4))</f>
        <v/>
      </c>
      <c r="I142" s="416"/>
      <c r="J142" s="207"/>
      <c r="K142" s="209"/>
      <c r="L142" s="246"/>
      <c r="M142" s="412"/>
      <c r="N142" s="443"/>
      <c r="O142" s="459"/>
      <c r="P142" s="444" t="str">
        <f>P67</f>
        <v/>
      </c>
      <c r="Q142" s="458"/>
      <c r="R142" s="213"/>
    </row>
    <row r="143" spans="1:18" s="50" customFormat="1" ht="9.6" customHeight="1">
      <c r="A143" s="338"/>
      <c r="B143" s="408"/>
      <c r="C143" s="408"/>
      <c r="D143" s="408"/>
      <c r="E143" s="204" t="str">
        <f>UPPER(IF($D142="","",VLOOKUP($D142,'Boys Do Main Draw Prep'!$A$7:$V$39,7)))</f>
        <v/>
      </c>
      <c r="F143" s="204" t="str">
        <f>IF($D142="","",VLOOKUP($D142,'Boys Do Main Draw Prep'!$A$7:$V$39,8))</f>
        <v/>
      </c>
      <c r="G143" s="406"/>
      <c r="H143" s="204" t="str">
        <f>IF($D142="","",VLOOKUP($D142,'Boys Do Main Draw Prep'!$A$7:$V$39,9))</f>
        <v/>
      </c>
      <c r="I143" s="409"/>
      <c r="J143" s="207"/>
      <c r="K143" s="209"/>
      <c r="L143" s="358"/>
      <c r="M143" s="418"/>
      <c r="N143" s="605" t="str">
        <f>N68</f>
        <v/>
      </c>
      <c r="O143" s="459"/>
      <c r="P143" s="443">
        <f>P68</f>
        <v>0</v>
      </c>
      <c r="Q143" s="440"/>
      <c r="R143" s="213"/>
    </row>
    <row r="144" spans="1:18" s="50" customFormat="1" ht="9.6" customHeight="1">
      <c r="A144" s="428"/>
      <c r="B144" s="429"/>
      <c r="C144" s="429"/>
      <c r="D144" s="430"/>
      <c r="E144" s="244"/>
      <c r="F144" s="244"/>
      <c r="G144" s="196"/>
      <c r="H144" s="244"/>
      <c r="I144" s="431"/>
      <c r="J144" s="211"/>
      <c r="K144" s="212"/>
      <c r="L144" s="211"/>
      <c r="M144" s="212"/>
      <c r="N144" s="444" t="str">
        <f>N69</f>
        <v/>
      </c>
      <c r="O144" s="460"/>
      <c r="P144" s="461"/>
      <c r="Q144" s="462"/>
      <c r="R144" s="213"/>
    </row>
    <row r="145" spans="1:18" s="2" customFormat="1" ht="6" customHeight="1">
      <c r="A145" s="428"/>
      <c r="B145" s="429"/>
      <c r="C145" s="429"/>
      <c r="D145" s="430"/>
      <c r="E145" s="244"/>
      <c r="F145" s="244"/>
      <c r="G145" s="432"/>
      <c r="H145" s="244"/>
      <c r="I145" s="431"/>
      <c r="J145" s="211"/>
      <c r="K145" s="212"/>
      <c r="L145" s="251"/>
      <c r="M145" s="252"/>
      <c r="N145" s="452"/>
      <c r="O145" s="453"/>
      <c r="P145" s="452"/>
      <c r="Q145" s="453"/>
      <c r="R145" s="253"/>
    </row>
    <row r="146" spans="1:18" s="19" customFormat="1" ht="10.5" customHeight="1">
      <c r="A146" s="254" t="s">
        <v>61</v>
      </c>
      <c r="B146" s="255"/>
      <c r="C146" s="256"/>
      <c r="D146" s="257" t="s">
        <v>62</v>
      </c>
      <c r="E146" s="258" t="s">
        <v>266</v>
      </c>
      <c r="F146" s="258"/>
      <c r="G146" s="258"/>
      <c r="H146" s="351"/>
      <c r="I146" s="258" t="s">
        <v>62</v>
      </c>
      <c r="J146" s="258" t="s">
        <v>64</v>
      </c>
      <c r="K146" s="261"/>
      <c r="L146" s="258" t="s">
        <v>65</v>
      </c>
      <c r="M146" s="262"/>
      <c r="N146" s="263" t="s">
        <v>66</v>
      </c>
      <c r="O146" s="263"/>
      <c r="P146" s="264">
        <f>P71</f>
        <v>0</v>
      </c>
      <c r="Q146" s="265"/>
    </row>
    <row r="147" spans="1:18" s="19" customFormat="1" ht="9" customHeight="1">
      <c r="A147" s="267" t="s">
        <v>67</v>
      </c>
      <c r="B147" s="266"/>
      <c r="C147" s="268">
        <f>C72</f>
        <v>0</v>
      </c>
      <c r="D147" s="269">
        <v>1</v>
      </c>
      <c r="E147" s="80">
        <f t="shared" ref="E147:G154" si="0">E72</f>
        <v>0</v>
      </c>
      <c r="F147" s="78">
        <f t="shared" si="0"/>
        <v>5</v>
      </c>
      <c r="G147" s="78">
        <f t="shared" si="0"/>
        <v>0</v>
      </c>
      <c r="H147" s="433"/>
      <c r="I147" s="434" t="s">
        <v>68</v>
      </c>
      <c r="J147" s="266">
        <f t="shared" ref="J147:J154" si="1">J72</f>
        <v>0</v>
      </c>
      <c r="K147" s="272"/>
      <c r="L147" s="266">
        <f t="shared" ref="L147:L154" si="2">L72</f>
        <v>0</v>
      </c>
      <c r="M147" s="273"/>
      <c r="N147" s="275" t="s">
        <v>267</v>
      </c>
      <c r="O147" s="276"/>
      <c r="P147" s="276"/>
      <c r="Q147" s="277"/>
    </row>
    <row r="148" spans="1:18" s="19" customFormat="1" ht="9" customHeight="1">
      <c r="A148" s="267" t="s">
        <v>70</v>
      </c>
      <c r="B148" s="266"/>
      <c r="C148" s="268">
        <f>C73</f>
        <v>0</v>
      </c>
      <c r="D148" s="269"/>
      <c r="E148" s="80">
        <f t="shared" si="0"/>
        <v>0</v>
      </c>
      <c r="F148" s="78">
        <f t="shared" si="0"/>
        <v>0</v>
      </c>
      <c r="G148" s="78">
        <f t="shared" si="0"/>
        <v>0</v>
      </c>
      <c r="H148" s="433"/>
      <c r="I148" s="434"/>
      <c r="J148" s="266">
        <f t="shared" si="1"/>
        <v>0</v>
      </c>
      <c r="K148" s="272"/>
      <c r="L148" s="266">
        <f t="shared" si="2"/>
        <v>0</v>
      </c>
      <c r="M148" s="273"/>
      <c r="N148" s="280">
        <f>N73</f>
        <v>0</v>
      </c>
      <c r="O148" s="279"/>
      <c r="P148" s="280"/>
      <c r="Q148" s="281"/>
    </row>
    <row r="149" spans="1:18" s="19" customFormat="1" ht="9" customHeight="1">
      <c r="A149" s="282" t="s">
        <v>72</v>
      </c>
      <c r="B149" s="280"/>
      <c r="C149" s="283">
        <f>C74</f>
        <v>0</v>
      </c>
      <c r="D149" s="269">
        <v>2</v>
      </c>
      <c r="E149" s="80">
        <f t="shared" si="0"/>
        <v>0</v>
      </c>
      <c r="F149" s="78">
        <f t="shared" si="0"/>
        <v>6</v>
      </c>
      <c r="G149" s="78">
        <f t="shared" si="0"/>
        <v>0</v>
      </c>
      <c r="H149" s="433"/>
      <c r="I149" s="434" t="s">
        <v>71</v>
      </c>
      <c r="J149" s="266">
        <f t="shared" si="1"/>
        <v>0</v>
      </c>
      <c r="K149" s="272"/>
      <c r="L149" s="266">
        <f t="shared" si="2"/>
        <v>0</v>
      </c>
      <c r="M149" s="273"/>
      <c r="N149" s="275" t="s">
        <v>74</v>
      </c>
      <c r="O149" s="276"/>
      <c r="P149" s="276"/>
      <c r="Q149" s="277"/>
    </row>
    <row r="150" spans="1:18" s="19" customFormat="1" ht="9" customHeight="1">
      <c r="A150" s="284"/>
      <c r="B150" s="188"/>
      <c r="C150" s="285"/>
      <c r="D150" s="269"/>
      <c r="E150" s="80">
        <f t="shared" si="0"/>
        <v>0</v>
      </c>
      <c r="F150" s="78">
        <f t="shared" si="0"/>
        <v>0</v>
      </c>
      <c r="G150" s="78">
        <f t="shared" si="0"/>
        <v>0</v>
      </c>
      <c r="H150" s="433"/>
      <c r="I150" s="434"/>
      <c r="J150" s="266">
        <f t="shared" si="1"/>
        <v>0</v>
      </c>
      <c r="K150" s="272"/>
      <c r="L150" s="266">
        <f t="shared" si="2"/>
        <v>0</v>
      </c>
      <c r="M150" s="273"/>
      <c r="N150" s="266"/>
      <c r="O150" s="272"/>
      <c r="P150" s="266"/>
      <c r="Q150" s="273"/>
    </row>
    <row r="151" spans="1:18" s="19" customFormat="1" ht="9" customHeight="1">
      <c r="A151" s="286" t="s">
        <v>76</v>
      </c>
      <c r="B151" s="287"/>
      <c r="C151" s="288"/>
      <c r="D151" s="269">
        <v>3</v>
      </c>
      <c r="E151" s="80">
        <f t="shared" si="0"/>
        <v>0</v>
      </c>
      <c r="F151" s="78">
        <f t="shared" si="0"/>
        <v>7</v>
      </c>
      <c r="G151" s="78">
        <f t="shared" si="0"/>
        <v>0</v>
      </c>
      <c r="H151" s="433"/>
      <c r="I151" s="434" t="s">
        <v>73</v>
      </c>
      <c r="J151" s="266">
        <f t="shared" si="1"/>
        <v>0</v>
      </c>
      <c r="K151" s="272"/>
      <c r="L151" s="266">
        <f t="shared" si="2"/>
        <v>0</v>
      </c>
      <c r="M151" s="273"/>
      <c r="N151" s="280">
        <f>N76</f>
        <v>0</v>
      </c>
      <c r="O151" s="279"/>
      <c r="P151" s="280"/>
      <c r="Q151" s="281"/>
    </row>
    <row r="152" spans="1:18" s="19" customFormat="1" ht="9" customHeight="1">
      <c r="A152" s="267" t="s">
        <v>67</v>
      </c>
      <c r="B152" s="266"/>
      <c r="C152" s="268">
        <f>C77</f>
        <v>0</v>
      </c>
      <c r="D152" s="269"/>
      <c r="E152" s="80">
        <f t="shared" si="0"/>
        <v>0</v>
      </c>
      <c r="F152" s="78">
        <f t="shared" si="0"/>
        <v>0</v>
      </c>
      <c r="G152" s="78">
        <f t="shared" si="0"/>
        <v>0</v>
      </c>
      <c r="H152" s="433"/>
      <c r="I152" s="434"/>
      <c r="J152" s="266">
        <f t="shared" si="1"/>
        <v>0</v>
      </c>
      <c r="K152" s="272"/>
      <c r="L152" s="266">
        <f t="shared" si="2"/>
        <v>0</v>
      </c>
      <c r="M152" s="273"/>
      <c r="N152" s="275" t="s">
        <v>24</v>
      </c>
      <c r="O152" s="276"/>
      <c r="P152" s="276"/>
      <c r="Q152" s="277"/>
    </row>
    <row r="153" spans="1:18" s="19" customFormat="1" ht="9" customHeight="1">
      <c r="A153" s="267" t="s">
        <v>79</v>
      </c>
      <c r="B153" s="266"/>
      <c r="C153" s="268">
        <f>C78</f>
        <v>0</v>
      </c>
      <c r="D153" s="269">
        <v>4</v>
      </c>
      <c r="E153" s="80">
        <f t="shared" si="0"/>
        <v>0</v>
      </c>
      <c r="F153" s="78">
        <f t="shared" si="0"/>
        <v>8</v>
      </c>
      <c r="G153" s="78">
        <f t="shared" si="0"/>
        <v>0</v>
      </c>
      <c r="H153" s="433"/>
      <c r="I153" s="434" t="s">
        <v>75</v>
      </c>
      <c r="J153" s="266">
        <f t="shared" si="1"/>
        <v>0</v>
      </c>
      <c r="K153" s="272"/>
      <c r="L153" s="266">
        <f t="shared" si="2"/>
        <v>0</v>
      </c>
      <c r="M153" s="273"/>
      <c r="N153" s="266"/>
      <c r="O153" s="272"/>
      <c r="P153" s="266"/>
      <c r="Q153" s="273"/>
    </row>
    <row r="154" spans="1:18" s="19" customFormat="1" ht="9" customHeight="1">
      <c r="A154" s="282" t="s">
        <v>81</v>
      </c>
      <c r="B154" s="280"/>
      <c r="C154" s="283">
        <f>C79</f>
        <v>0</v>
      </c>
      <c r="D154" s="291"/>
      <c r="E154" s="292">
        <f t="shared" si="0"/>
        <v>0</v>
      </c>
      <c r="F154" s="435">
        <f t="shared" si="0"/>
        <v>0</v>
      </c>
      <c r="G154" s="435">
        <f t="shared" si="0"/>
        <v>0</v>
      </c>
      <c r="H154" s="436"/>
      <c r="I154" s="437"/>
      <c r="J154" s="280">
        <f t="shared" si="1"/>
        <v>0</v>
      </c>
      <c r="K154" s="279"/>
      <c r="L154" s="280">
        <f t="shared" si="2"/>
        <v>0</v>
      </c>
      <c r="M154" s="281"/>
      <c r="N154" s="280">
        <f>N79</f>
        <v>0</v>
      </c>
      <c r="O154" s="279"/>
      <c r="P154" s="280"/>
      <c r="Q154" s="281"/>
    </row>
  </sheetData>
  <mergeCells count="1">
    <mergeCell ref="A4:C4"/>
  </mergeCells>
  <phoneticPr fontId="78" type="noConversion"/>
  <conditionalFormatting sqref="B7 B11 B15 B19 B23 B27 B31 B35 B39 B43 B47 B51 B55 B59 B63 B67 B82 B86 B90 B94 B98 B102 B106 B110 B114 B118 B122 B126 B130 B134 B138 B142">
    <cfRule type="cellIs" dxfId="99" priority="1" stopIfTrue="1" operator="equal">
      <formula>"DA"</formula>
    </cfRule>
  </conditionalFormatting>
  <conditionalFormatting sqref="H10 H58 H42 H50 H34 H26 H18 H66 J30 L22 N38 J62 J46 L54 J14 H85 H133 H117 H125 H109 H101 H93 H141 J105 L97 N113 J137 J121 L129 J89 N67">
    <cfRule type="expression" dxfId="98" priority="2" stopIfTrue="1">
      <formula>AND($N$1="CU",H10="Umpire")</formula>
    </cfRule>
    <cfRule type="expression" dxfId="97" priority="3" stopIfTrue="1">
      <formula>AND($N$1="CU",H10&lt;&gt;"Umpire",I10&lt;&gt;"")</formula>
    </cfRule>
    <cfRule type="expression" dxfId="96" priority="4" stopIfTrue="1">
      <formula>AND($N$1="CU",H10&lt;&gt;"Umpire")</formula>
    </cfRule>
  </conditionalFormatting>
  <conditionalFormatting sqref="L13 L29 L45 L61 N21 N53 P37 J9 J17 J25 J33 J41 J49 J57 J65 L88 L104 L120 L136 N96 N128 P112 J84 J92 J100 J108 J116 J124 J132 J140">
    <cfRule type="expression" dxfId="95" priority="5" stopIfTrue="1">
      <formula>I10="as"</formula>
    </cfRule>
    <cfRule type="expression" dxfId="94" priority="6" stopIfTrue="1">
      <formula>I10="bs"</formula>
    </cfRule>
  </conditionalFormatting>
  <conditionalFormatting sqref="L14 L30 L46 L62 N22 N54 P38 J10 J18 J26 J34 J42 J50 J58 J66 L89 L105 L121 L137 N97 N129 P113 J85 J93 J101 J109 J117 J125 J133 J141">
    <cfRule type="expression" dxfId="93" priority="7" stopIfTrue="1">
      <formula>I10="as"</formula>
    </cfRule>
    <cfRule type="expression" dxfId="92" priority="8" stopIfTrue="1">
      <formula>I10="bs"</formula>
    </cfRule>
  </conditionalFormatting>
  <conditionalFormatting sqref="I10 I18 I26 I34 I42 I50 I58 I66 K62 K46 K30 K14 M22 M54 O38 I85 I93 I101 I109 I117 I125 I133 I141 K137 K121 K105 K89 M97 M129 O113 O67">
    <cfRule type="expression" dxfId="91" priority="9" stopIfTrue="1">
      <formula>$N$1="CU"</formula>
    </cfRule>
  </conditionalFormatting>
  <conditionalFormatting sqref="E7 E11 E15 E19 E23 E27 E31 E35 E39 E43 E47 E51 E55 E59 E63 E67 E82 E86 E90 E94 E98 E102 E106 E110 E114 E118 E122 E126 E130 E134 E138 E142">
    <cfRule type="cellIs" dxfId="90" priority="10" stopIfTrue="1" operator="equal">
      <formula>"Bye"</formula>
    </cfRule>
  </conditionalFormatting>
  <conditionalFormatting sqref="D7 D11 D15 D19 D23 D27 D31 D35 D39 D43 D47 D51 D55 D59 D63 D67 D82 D86 D90 D94 D98 D102 D106 D110 D114 D118 D122 D126 D130 D134 D138 D142">
    <cfRule type="cellIs" dxfId="89" priority="11" stopIfTrue="1" operator="lessThan">
      <formula>9</formula>
    </cfRule>
  </conditionalFormatting>
  <conditionalFormatting sqref="N65">
    <cfRule type="expression" dxfId="88" priority="12" stopIfTrue="1">
      <formula>O38="as"</formula>
    </cfRule>
    <cfRule type="expression" dxfId="87" priority="13" stopIfTrue="1">
      <formula>O38="bs"</formula>
    </cfRule>
  </conditionalFormatting>
  <conditionalFormatting sqref="N69">
    <cfRule type="expression" dxfId="86" priority="14" stopIfTrue="1">
      <formula>O113="as"</formula>
    </cfRule>
    <cfRule type="expression" dxfId="85" priority="15" stopIfTrue="1">
      <formula>O113="bs"</formula>
    </cfRule>
  </conditionalFormatting>
  <conditionalFormatting sqref="N64">
    <cfRule type="expression" dxfId="84" priority="16" stopIfTrue="1">
      <formula>O38="as"</formula>
    </cfRule>
    <cfRule type="expression" dxfId="83" priority="17" stopIfTrue="1">
      <formula>O38="bs"</formula>
    </cfRule>
  </conditionalFormatting>
  <conditionalFormatting sqref="N68">
    <cfRule type="expression" dxfId="82" priority="18" stopIfTrue="1">
      <formula>O113="as"</formula>
    </cfRule>
    <cfRule type="expression" dxfId="81" priority="19" stopIfTrue="1">
      <formula>O113="bs"</formula>
    </cfRule>
  </conditionalFormatting>
  <conditionalFormatting sqref="P67">
    <cfRule type="expression" dxfId="80" priority="20" stopIfTrue="1">
      <formula>O67="as"</formula>
    </cfRule>
    <cfRule type="expression" dxfId="79" priority="21" stopIfTrue="1">
      <formula>O67="bs"</formula>
    </cfRule>
  </conditionalFormatting>
  <conditionalFormatting sqref="P66">
    <cfRule type="expression" dxfId="78" priority="22" stopIfTrue="1">
      <formula>O67="as"</formula>
    </cfRule>
    <cfRule type="expression" dxfId="77" priority="23" stopIfTrue="1">
      <formula>O67="bs"</formula>
    </cfRule>
  </conditionalFormatting>
  <conditionalFormatting sqref="P142">
    <cfRule type="expression" dxfId="76" priority="24" stopIfTrue="1">
      <formula>O67="as"</formula>
    </cfRule>
    <cfRule type="expression" dxfId="75" priority="25" stopIfTrue="1">
      <formula>O67="bs"</formula>
    </cfRule>
  </conditionalFormatting>
  <conditionalFormatting sqref="N140">
    <cfRule type="expression" dxfId="74" priority="26" stopIfTrue="1">
      <formula>O38="as"</formula>
    </cfRule>
    <cfRule type="expression" dxfId="73" priority="27" stopIfTrue="1">
      <formula>O38="bs"</formula>
    </cfRule>
  </conditionalFormatting>
  <conditionalFormatting sqref="N144">
    <cfRule type="expression" dxfId="72" priority="28" stopIfTrue="1">
      <formula>O113="as"</formula>
    </cfRule>
    <cfRule type="expression" dxfId="71" priority="29" stopIfTrue="1">
      <formula>O113="bs"</formula>
    </cfRule>
  </conditionalFormatting>
  <conditionalFormatting sqref="N139">
    <cfRule type="expression" dxfId="70" priority="30" stopIfTrue="1">
      <formula>O38="as"</formula>
    </cfRule>
    <cfRule type="expression" dxfId="69" priority="31" stopIfTrue="1">
      <formula>O38="bs"</formula>
    </cfRule>
  </conditionalFormatting>
  <conditionalFormatting sqref="N143">
    <cfRule type="expression" dxfId="68" priority="32" stopIfTrue="1">
      <formula>O113="as"</formula>
    </cfRule>
    <cfRule type="expression" dxfId="67" priority="33" stopIfTrue="1">
      <formula>O113="bs"</formula>
    </cfRule>
  </conditionalFormatting>
  <conditionalFormatting sqref="P141">
    <cfRule type="expression" dxfId="66" priority="34" stopIfTrue="1">
      <formula>O67="as"</formula>
    </cfRule>
    <cfRule type="expression" dxfId="65" priority="35" stopIfTrue="1">
      <formula>O67="bs"</formula>
    </cfRule>
  </conditionalFormatting>
  <dataValidations count="1">
    <dataValidation type="list" allowBlank="1" showInputMessage="1" sqref="H10 H42 H18 H58 H26 H50 H34 H66 J62 J46 L54 N38 J30 L22 J14 H85 H117 H93 H133 H101 H125 H109 H141 J137 J121 L129 N113 J105 L97 J89 N67">
      <formula1>$T$7:$T$16</formula1>
    </dataValidation>
  </dataValidations>
  <printOptions horizontalCentered="1"/>
  <pageMargins left="0.35" right="0.35" top="0.39" bottom="0.39" header="0" footer="0"/>
  <pageSetup paperSize="9" orientation="portrait" horizontalDpi="300" verticalDpi="300"/>
  <headerFooter alignWithMargins="0"/>
  <rowBreaks count="1" manualBreakCount="1">
    <brk id="79" max="16383" man="1"/>
  </rowBreaks>
  <drawing r:id="rId1"/>
  <legacyDrawing r:id="rId2"/>
</worksheet>
</file>

<file path=xl/worksheets/sheet36.xml><?xml version="1.0" encoding="utf-8"?>
<worksheet xmlns="http://schemas.openxmlformats.org/spreadsheetml/2006/main" xmlns:r="http://schemas.openxmlformats.org/officeDocument/2006/relationships">
  <sheetPr codeName="Sheet34"/>
  <dimension ref="A1:T381"/>
  <sheetViews>
    <sheetView showGridLines="0" showZeros="0" workbookViewId="0">
      <selection activeCell="A4" sqref="A4:C4"/>
    </sheetView>
  </sheetViews>
  <sheetFormatPr defaultRowHeight="12.75"/>
  <cols>
    <col min="1" max="2" width="3.28515625" customWidth="1"/>
    <col min="3" max="3" width="4.7109375" customWidth="1"/>
    <col min="4" max="4" width="4.28515625" customWidth="1"/>
    <col min="5" max="5" width="12.7109375" customWidth="1"/>
    <col min="6" max="6" width="2.7109375" customWidth="1"/>
    <col min="7" max="7" width="7.7109375" customWidth="1"/>
    <col min="8" max="8" width="5.85546875" customWidth="1"/>
    <col min="9" max="9" width="1.7109375" style="172" customWidth="1"/>
    <col min="10" max="10" width="10.7109375" customWidth="1"/>
    <col min="11" max="11" width="1.7109375" style="172" customWidth="1"/>
    <col min="12" max="12" width="10.7109375" customWidth="1"/>
    <col min="13" max="13" width="1.7109375" style="173" customWidth="1"/>
    <col min="14" max="14" width="10.7109375" customWidth="1"/>
    <col min="15" max="15" width="1.7109375" style="172" customWidth="1"/>
    <col min="16" max="16" width="10.7109375" customWidth="1"/>
    <col min="17" max="17" width="1.7109375" style="173" customWidth="1"/>
    <col min="19" max="19" width="8.7109375" customWidth="1"/>
    <col min="20" max="20" width="8.85546875" hidden="1" customWidth="1"/>
    <col min="21" max="21" width="5.7109375" customWidth="1"/>
  </cols>
  <sheetData>
    <row r="1" spans="1:20" s="174" customFormat="1" ht="21.75" customHeight="1">
      <c r="A1" s="82">
        <f>'Week SetUp'!$A$6</f>
        <v>0</v>
      </c>
      <c r="B1" s="176"/>
      <c r="I1" s="175"/>
      <c r="J1" s="395" t="s">
        <v>264</v>
      </c>
      <c r="K1" s="395"/>
      <c r="L1" s="396"/>
      <c r="M1" s="175"/>
      <c r="N1" s="175"/>
      <c r="O1" s="175"/>
      <c r="Q1" s="175"/>
    </row>
    <row r="2" spans="1:20" s="103" customFormat="1">
      <c r="A2" s="85" t="str">
        <f>'Week SetUp'!$A$8</f>
        <v>ITF Junior Circuit</v>
      </c>
      <c r="B2" s="85"/>
      <c r="C2" s="85"/>
      <c r="D2" s="85"/>
      <c r="E2" s="85"/>
      <c r="F2" s="179"/>
      <c r="I2" s="173"/>
      <c r="J2" s="395" t="s">
        <v>86</v>
      </c>
      <c r="K2" s="395"/>
      <c r="L2" s="395"/>
      <c r="M2" s="173"/>
      <c r="O2" s="173"/>
      <c r="Q2" s="173"/>
    </row>
    <row r="3" spans="1:20" s="20" customFormat="1" ht="10.5" customHeight="1">
      <c r="A3" s="62" t="s">
        <v>12</v>
      </c>
      <c r="B3" s="62"/>
      <c r="C3" s="62"/>
      <c r="D3" s="62"/>
      <c r="E3" s="62"/>
      <c r="F3" s="62" t="s">
        <v>6</v>
      </c>
      <c r="G3" s="62"/>
      <c r="H3" s="62"/>
      <c r="I3" s="397"/>
      <c r="J3" s="63" t="s">
        <v>7</v>
      </c>
      <c r="K3" s="182"/>
      <c r="L3" s="73" t="s">
        <v>18</v>
      </c>
      <c r="M3" s="397"/>
      <c r="N3" s="62"/>
      <c r="O3" s="397"/>
      <c r="P3" s="62"/>
      <c r="Q3" s="398" t="s">
        <v>8</v>
      </c>
    </row>
    <row r="4" spans="1:20" s="39" customFormat="1" ht="11.25" customHeight="1" thickBot="1">
      <c r="A4" s="711">
        <f>'Week SetUp'!$A$10</f>
        <v>0</v>
      </c>
      <c r="B4" s="711"/>
      <c r="C4" s="711"/>
      <c r="D4" s="183"/>
      <c r="E4" s="183"/>
      <c r="F4" s="184">
        <f>'Week SetUp'!$C$10</f>
        <v>0</v>
      </c>
      <c r="G4" s="399"/>
      <c r="H4" s="183"/>
      <c r="I4" s="400"/>
      <c r="J4" s="186">
        <f>'Week SetUp'!$D$10</f>
        <v>0</v>
      </c>
      <c r="K4" s="185"/>
      <c r="L4" s="97">
        <f>'Week SetUp'!$A$12</f>
        <v>0</v>
      </c>
      <c r="M4" s="400"/>
      <c r="N4" s="183"/>
      <c r="O4" s="400"/>
      <c r="P4" s="183"/>
      <c r="Q4" s="76">
        <f>'Week SetUp'!$E$10</f>
        <v>0</v>
      </c>
    </row>
    <row r="5" spans="1:20" s="20" customFormat="1" ht="9.75">
      <c r="A5" s="401"/>
      <c r="B5" s="65" t="s">
        <v>52</v>
      </c>
      <c r="C5" s="65" t="str">
        <f>IF(OR(F2="Week 3",F2="Masters"),"CP","Rank")</f>
        <v>Rank</v>
      </c>
      <c r="D5" s="65" t="s">
        <v>54</v>
      </c>
      <c r="E5" s="67" t="s">
        <v>55</v>
      </c>
      <c r="F5" s="67" t="s">
        <v>14</v>
      </c>
      <c r="G5" s="67"/>
      <c r="H5" s="67" t="s">
        <v>56</v>
      </c>
      <c r="I5" s="67"/>
      <c r="J5" s="65" t="s">
        <v>57</v>
      </c>
      <c r="K5" s="402"/>
      <c r="L5" s="65" t="s">
        <v>87</v>
      </c>
      <c r="M5" s="402"/>
      <c r="N5" s="65" t="s">
        <v>84</v>
      </c>
      <c r="O5" s="402"/>
      <c r="P5" s="65" t="s">
        <v>269</v>
      </c>
      <c r="Q5" s="403"/>
    </row>
    <row r="6" spans="1:20" s="20" customFormat="1" ht="3.75" customHeight="1" thickBot="1">
      <c r="A6" s="404"/>
      <c r="B6" s="91"/>
      <c r="C6" s="91"/>
      <c r="D6" s="91"/>
      <c r="E6" s="23"/>
      <c r="F6" s="23"/>
      <c r="G6" s="93"/>
      <c r="H6" s="23"/>
      <c r="I6" s="151"/>
      <c r="J6" s="91"/>
      <c r="K6" s="151"/>
      <c r="L6" s="91"/>
      <c r="M6" s="151"/>
      <c r="N6" s="91"/>
      <c r="O6" s="151"/>
      <c r="P6" s="91"/>
      <c r="Q6" s="181"/>
    </row>
    <row r="7" spans="1:20" s="50" customFormat="1" ht="10.5" customHeight="1">
      <c r="A7" s="405">
        <v>1</v>
      </c>
      <c r="B7" s="202" t="str">
        <f>IF($D7="","",VLOOKUP($D7,'Boys Do Main Draw Prep'!$A$7:$V$71,20))</f>
        <v/>
      </c>
      <c r="C7" s="202" t="str">
        <f>IF($D7="","",VLOOKUP($D7,'Boys Do Main Draw Prep'!$A$7:$V$71,21))</f>
        <v/>
      </c>
      <c r="D7" s="203"/>
      <c r="E7" s="204" t="str">
        <f>UPPER(IF($D7="","",VLOOKUP($D7,'Boys Do Main Draw Prep'!$A$7:$V$71,2)))</f>
        <v/>
      </c>
      <c r="F7" s="204" t="str">
        <f>IF($D7="","",VLOOKUP($D7,'Boys Do Main Draw Prep'!$A$7:$V$71,3))</f>
        <v/>
      </c>
      <c r="G7" s="406"/>
      <c r="H7" s="204" t="str">
        <f>IF($D7="","",VLOOKUP($D7,'Boys Do Main Draw Prep'!$A$7:$V$71,4))</f>
        <v/>
      </c>
      <c r="I7" s="636"/>
      <c r="J7" s="637"/>
      <c r="K7" s="638"/>
      <c r="L7" s="637"/>
      <c r="M7" s="638"/>
      <c r="N7" s="637"/>
      <c r="O7" s="638"/>
      <c r="P7" s="637"/>
      <c r="Q7" s="610" t="s">
        <v>270</v>
      </c>
      <c r="R7" s="213"/>
      <c r="T7" s="214" t="e">
        <f>#REF!</f>
        <v>#REF!</v>
      </c>
    </row>
    <row r="8" spans="1:20" s="50" customFormat="1" ht="9.6" customHeight="1">
      <c r="A8" s="338"/>
      <c r="B8" s="408"/>
      <c r="C8" s="408"/>
      <c r="D8" s="408"/>
      <c r="E8" s="204" t="str">
        <f>UPPER(IF($D7="","",VLOOKUP($D7,'Boys Do Main Draw Prep'!$A$7:$V$71,7)))</f>
        <v/>
      </c>
      <c r="F8" s="204" t="str">
        <f>IF($D7="","",VLOOKUP($D7,'Boys Do Main Draw Prep'!$A$7:$V$71,8))</f>
        <v/>
      </c>
      <c r="G8" s="406"/>
      <c r="H8" s="204" t="str">
        <f>IF($D7="","",VLOOKUP($D7,'Boys Do Main Draw Prep'!$A$7:$V$71,9))</f>
        <v/>
      </c>
      <c r="I8" s="639"/>
      <c r="J8" s="640" t="str">
        <f>IF(I8="a",E7,IF(I8="b",E9,""))</f>
        <v/>
      </c>
      <c r="K8" s="641"/>
      <c r="L8" s="637"/>
      <c r="M8" s="638"/>
      <c r="N8" s="637"/>
      <c r="O8" s="638"/>
      <c r="P8" s="637"/>
      <c r="Q8" s="627"/>
      <c r="R8" s="213"/>
      <c r="T8" s="222" t="e">
        <f>#REF!</f>
        <v>#REF!</v>
      </c>
    </row>
    <row r="9" spans="1:20" s="50" customFormat="1" ht="9.6" customHeight="1">
      <c r="A9" s="338"/>
      <c r="B9" s="216"/>
      <c r="C9" s="216"/>
      <c r="D9" s="216"/>
      <c r="E9" s="201"/>
      <c r="F9" s="201"/>
      <c r="G9" s="93"/>
      <c r="H9" s="201"/>
      <c r="I9" s="642"/>
      <c r="J9" s="643" t="str">
        <f>UPPER(IF(OR(I10="a",I10="as"),E7,IF(OR(I10="b",I10="bs"),E11,)))</f>
        <v/>
      </c>
      <c r="K9" s="644"/>
      <c r="L9" s="637"/>
      <c r="M9" s="638"/>
      <c r="N9" s="637"/>
      <c r="O9" s="638"/>
      <c r="P9" s="637"/>
      <c r="Q9" s="627"/>
      <c r="R9" s="213"/>
      <c r="T9" s="222" t="e">
        <f>#REF!</f>
        <v>#REF!</v>
      </c>
    </row>
    <row r="10" spans="1:20" s="50" customFormat="1" ht="9.6" customHeight="1">
      <c r="A10" s="338"/>
      <c r="B10" s="216"/>
      <c r="C10" s="216"/>
      <c r="D10" s="216"/>
      <c r="E10" s="201"/>
      <c r="F10" s="201"/>
      <c r="G10" s="93"/>
      <c r="H10" s="617" t="s">
        <v>15</v>
      </c>
      <c r="I10" s="618"/>
      <c r="J10" s="645" t="str">
        <f>UPPER(IF(OR(I10="a",I10="as"),E8,IF(OR(I10="b",I10="bs"),E12,)))</f>
        <v/>
      </c>
      <c r="K10" s="646"/>
      <c r="L10" s="647"/>
      <c r="M10" s="641"/>
      <c r="N10" s="637"/>
      <c r="O10" s="638"/>
      <c r="P10" s="637"/>
      <c r="Q10" s="627"/>
      <c r="R10" s="213"/>
      <c r="T10" s="222" t="e">
        <f>#REF!</f>
        <v>#REF!</v>
      </c>
    </row>
    <row r="11" spans="1:20" s="50" customFormat="1" ht="9.6" customHeight="1">
      <c r="A11" s="338">
        <v>2</v>
      </c>
      <c r="B11" s="202" t="str">
        <f>IF($D11="","",VLOOKUP($D11,'Boys Do Main Draw Prep'!$A$7:$V$71,20))</f>
        <v/>
      </c>
      <c r="C11" s="202" t="str">
        <f>IF($D11="","",VLOOKUP($D11,'Boys Do Main Draw Prep'!$A$7:$V$71,21))</f>
        <v/>
      </c>
      <c r="D11" s="203"/>
      <c r="E11" s="223" t="str">
        <f>UPPER(IF($D11="","",VLOOKUP($D11,'Boys Do Main Draw Prep'!$A$7:$V$71,2)))</f>
        <v/>
      </c>
      <c r="F11" s="223" t="str">
        <f>IF($D11="","",VLOOKUP($D11,'Boys Do Main Draw Prep'!$A$7:$V$71,3))</f>
        <v/>
      </c>
      <c r="G11" s="415"/>
      <c r="H11" s="223" t="str">
        <f>IF($D11="","",VLOOKUP($D11,'Boys Do Main Draw Prep'!$A$7:$V$71,4))</f>
        <v/>
      </c>
      <c r="I11" s="648"/>
      <c r="J11" s="647"/>
      <c r="K11" s="649"/>
      <c r="L11" s="650"/>
      <c r="M11" s="644"/>
      <c r="N11" s="637"/>
      <c r="O11" s="638"/>
      <c r="P11" s="637"/>
      <c r="Q11" s="627"/>
      <c r="R11" s="213"/>
      <c r="T11" s="222" t="e">
        <f>#REF!</f>
        <v>#REF!</v>
      </c>
    </row>
    <row r="12" spans="1:20" s="50" customFormat="1" ht="9.6" customHeight="1">
      <c r="A12" s="338"/>
      <c r="B12" s="408"/>
      <c r="C12" s="408"/>
      <c r="D12" s="408"/>
      <c r="E12" s="223" t="str">
        <f>UPPER(IF($D11="","",VLOOKUP($D11,'Boys Do Main Draw Prep'!$A$7:$V$71,7)))</f>
        <v/>
      </c>
      <c r="F12" s="223" t="str">
        <f>IF($D11="","",VLOOKUP($D11,'Boys Do Main Draw Prep'!$A$7:$V$71,8))</f>
        <v/>
      </c>
      <c r="G12" s="415"/>
      <c r="H12" s="223" t="str">
        <f>IF($D11="","",VLOOKUP($D11,'Boys Do Main Draw Prep'!$A$7:$V$71,9))</f>
        <v/>
      </c>
      <c r="I12" s="639"/>
      <c r="J12" s="647"/>
      <c r="K12" s="649"/>
      <c r="L12" s="651"/>
      <c r="M12" s="652"/>
      <c r="N12" s="637"/>
      <c r="O12" s="638"/>
      <c r="P12" s="637"/>
      <c r="Q12" s="627"/>
      <c r="R12" s="213"/>
      <c r="T12" s="222" t="e">
        <f>#REF!</f>
        <v>#REF!</v>
      </c>
    </row>
    <row r="13" spans="1:20" s="50" customFormat="1" ht="9.6" customHeight="1">
      <c r="A13" s="338"/>
      <c r="B13" s="216"/>
      <c r="C13" s="216"/>
      <c r="D13" s="226"/>
      <c r="E13" s="201"/>
      <c r="F13" s="201"/>
      <c r="G13" s="93"/>
      <c r="H13" s="201"/>
      <c r="I13" s="653"/>
      <c r="J13" s="637"/>
      <c r="K13" s="654"/>
      <c r="L13" s="643" t="str">
        <f>UPPER(IF(OR(K14="a",K14="as"),J9,IF(OR(K14="b",K14="bs"),J17,)))</f>
        <v/>
      </c>
      <c r="M13" s="641"/>
      <c r="N13" s="637"/>
      <c r="O13" s="638"/>
      <c r="P13" s="637"/>
      <c r="Q13" s="627"/>
      <c r="R13" s="213"/>
      <c r="T13" s="222" t="e">
        <f>#REF!</f>
        <v>#REF!</v>
      </c>
    </row>
    <row r="14" spans="1:20" s="50" customFormat="1" ht="9.6" customHeight="1">
      <c r="A14" s="338"/>
      <c r="B14" s="216"/>
      <c r="C14" s="216"/>
      <c r="D14" s="226"/>
      <c r="E14" s="201"/>
      <c r="F14" s="201"/>
      <c r="G14" s="93"/>
      <c r="H14" s="201"/>
      <c r="I14" s="655"/>
      <c r="J14" s="617" t="s">
        <v>15</v>
      </c>
      <c r="K14" s="618"/>
      <c r="L14" s="645" t="str">
        <f>UPPER(IF(OR(K14="a",K14="as"),J10,IF(OR(K14="b",K14="bs"),J18,)))</f>
        <v/>
      </c>
      <c r="M14" s="646"/>
      <c r="N14" s="647"/>
      <c r="O14" s="641"/>
      <c r="P14" s="637"/>
      <c r="Q14" s="627"/>
      <c r="R14" s="213"/>
      <c r="T14" s="222" t="e">
        <f>#REF!</f>
        <v>#REF!</v>
      </c>
    </row>
    <row r="15" spans="1:20" s="50" customFormat="1" ht="9.6" customHeight="1">
      <c r="A15" s="420">
        <v>3</v>
      </c>
      <c r="B15" s="202" t="str">
        <f>IF($D15="","",VLOOKUP($D15,'Boys Do Main Draw Prep'!$A$7:$V$71,20))</f>
        <v/>
      </c>
      <c r="C15" s="202" t="str">
        <f>IF($D15="","",VLOOKUP($D15,'Boys Do Main Draw Prep'!$A$7:$V$71,21))</f>
        <v/>
      </c>
      <c r="D15" s="203"/>
      <c r="E15" s="223" t="str">
        <f>UPPER(IF($D15="","",VLOOKUP($D15,'Boys Do Main Draw Prep'!$A$7:$V$71,2)))</f>
        <v/>
      </c>
      <c r="F15" s="223" t="str">
        <f>IF($D15="","",VLOOKUP($D15,'Boys Do Main Draw Prep'!$A$7:$V$71,3))</f>
        <v/>
      </c>
      <c r="G15" s="415"/>
      <c r="H15" s="223" t="str">
        <f>IF($D15="","",VLOOKUP($D15,'Boys Do Main Draw Prep'!$A$7:$V$71,4))</f>
        <v/>
      </c>
      <c r="I15" s="636"/>
      <c r="J15" s="637"/>
      <c r="K15" s="649"/>
      <c r="L15" s="637"/>
      <c r="M15" s="649"/>
      <c r="N15" s="650"/>
      <c r="O15" s="641"/>
      <c r="P15" s="637"/>
      <c r="Q15" s="627"/>
      <c r="R15" s="213"/>
      <c r="T15" s="222" t="e">
        <f>#REF!</f>
        <v>#REF!</v>
      </c>
    </row>
    <row r="16" spans="1:20" s="50" customFormat="1" ht="9.6" customHeight="1" thickBot="1">
      <c r="A16" s="338"/>
      <c r="B16" s="408"/>
      <c r="C16" s="408"/>
      <c r="D16" s="408"/>
      <c r="E16" s="223" t="str">
        <f>UPPER(IF($D15="","",VLOOKUP($D15,'Boys Do Main Draw Prep'!$A$7:$V$71,7)))</f>
        <v/>
      </c>
      <c r="F16" s="223" t="str">
        <f>IF($D15="","",VLOOKUP($D15,'Boys Do Main Draw Prep'!$A$7:$V$71,8))</f>
        <v/>
      </c>
      <c r="G16" s="415"/>
      <c r="H16" s="223" t="str">
        <f>IF($D15="","",VLOOKUP($D15,'Boys Do Main Draw Prep'!$A$7:$V$71,9))</f>
        <v/>
      </c>
      <c r="I16" s="639"/>
      <c r="J16" s="640" t="str">
        <f>IF(I16="a",E15,IF(I16="b",E17,""))</f>
        <v/>
      </c>
      <c r="K16" s="649"/>
      <c r="L16" s="637"/>
      <c r="M16" s="649"/>
      <c r="N16" s="647"/>
      <c r="O16" s="641"/>
      <c r="P16" s="637"/>
      <c r="Q16" s="627"/>
      <c r="R16" s="213"/>
      <c r="T16" s="237" t="e">
        <f>#REF!</f>
        <v>#REF!</v>
      </c>
    </row>
    <row r="17" spans="1:18" s="50" customFormat="1" ht="9.6" customHeight="1">
      <c r="A17" s="338"/>
      <c r="B17" s="216"/>
      <c r="C17" s="216"/>
      <c r="D17" s="226"/>
      <c r="E17" s="201"/>
      <c r="F17" s="201"/>
      <c r="G17" s="93"/>
      <c r="H17" s="201"/>
      <c r="I17" s="642"/>
      <c r="J17" s="643" t="str">
        <f>UPPER(IF(OR(I18="a",I18="as"),E15,IF(OR(I18="b",I18="bs"),E19,)))</f>
        <v/>
      </c>
      <c r="K17" s="656"/>
      <c r="L17" s="637"/>
      <c r="M17" s="649"/>
      <c r="N17" s="647"/>
      <c r="O17" s="641"/>
      <c r="P17" s="637"/>
      <c r="Q17" s="627"/>
      <c r="R17" s="213"/>
    </row>
    <row r="18" spans="1:18" s="50" customFormat="1" ht="9.6" customHeight="1">
      <c r="A18" s="338"/>
      <c r="B18" s="216"/>
      <c r="C18" s="216"/>
      <c r="D18" s="226"/>
      <c r="E18" s="201"/>
      <c r="F18" s="201"/>
      <c r="G18" s="93"/>
      <c r="H18" s="617" t="s">
        <v>15</v>
      </c>
      <c r="I18" s="618"/>
      <c r="J18" s="645" t="str">
        <f>UPPER(IF(OR(I18="a",I18="as"),E16,IF(OR(I18="b",I18="bs"),E20,)))</f>
        <v/>
      </c>
      <c r="K18" s="657"/>
      <c r="L18" s="647"/>
      <c r="M18" s="649"/>
      <c r="N18" s="647"/>
      <c r="O18" s="641"/>
      <c r="P18" s="637"/>
      <c r="Q18" s="627"/>
      <c r="R18" s="213"/>
    </row>
    <row r="19" spans="1:18" s="50" customFormat="1" ht="9.6" customHeight="1">
      <c r="A19" s="338">
        <v>4</v>
      </c>
      <c r="B19" s="202" t="str">
        <f>IF($D19="","",VLOOKUP($D19,'Boys Do Main Draw Prep'!$A$7:$V$71,20))</f>
        <v/>
      </c>
      <c r="C19" s="202" t="str">
        <f>IF($D19="","",VLOOKUP($D19,'Boys Do Main Draw Prep'!$A$7:$V$71,21))</f>
        <v/>
      </c>
      <c r="D19" s="203"/>
      <c r="E19" s="223" t="str">
        <f>UPPER(IF($D19="","",VLOOKUP($D19,'Boys Do Main Draw Prep'!$A$7:$V$71,2)))</f>
        <v/>
      </c>
      <c r="F19" s="223" t="str">
        <f>IF($D19="","",VLOOKUP($D19,'Boys Do Main Draw Prep'!$A$7:$V$71,3))</f>
        <v/>
      </c>
      <c r="G19" s="415"/>
      <c r="H19" s="223" t="str">
        <f>IF($D19="","",VLOOKUP($D19,'Boys Do Main Draw Prep'!$A$7:$V$71,4))</f>
        <v/>
      </c>
      <c r="I19" s="648"/>
      <c r="J19" s="647"/>
      <c r="K19" s="641"/>
      <c r="L19" s="650"/>
      <c r="M19" s="656"/>
      <c r="N19" s="647"/>
      <c r="O19" s="641"/>
      <c r="P19" s="637"/>
      <c r="Q19" s="627"/>
      <c r="R19" s="213"/>
    </row>
    <row r="20" spans="1:18" s="50" customFormat="1" ht="9.6" customHeight="1">
      <c r="A20" s="338"/>
      <c r="B20" s="408"/>
      <c r="C20" s="408"/>
      <c r="D20" s="408"/>
      <c r="E20" s="223" t="str">
        <f>UPPER(IF($D19="","",VLOOKUP($D19,'Boys Do Main Draw Prep'!$A$7:$V$71,7)))</f>
        <v/>
      </c>
      <c r="F20" s="223" t="str">
        <f>IF($D19="","",VLOOKUP($D19,'Boys Do Main Draw Prep'!$A$7:$V$71,8))</f>
        <v/>
      </c>
      <c r="G20" s="415"/>
      <c r="H20" s="223" t="str">
        <f>IF($D19="","",VLOOKUP($D19,'Boys Do Main Draw Prep'!$A$7:$V$71,9))</f>
        <v/>
      </c>
      <c r="I20" s="639"/>
      <c r="J20" s="647"/>
      <c r="K20" s="641"/>
      <c r="L20" s="651"/>
      <c r="M20" s="658"/>
      <c r="N20" s="647"/>
      <c r="O20" s="641"/>
      <c r="P20" s="637"/>
      <c r="Q20" s="627"/>
      <c r="R20" s="213"/>
    </row>
    <row r="21" spans="1:18" s="50" customFormat="1" ht="9.6" customHeight="1">
      <c r="A21" s="338"/>
      <c r="B21" s="216"/>
      <c r="C21" s="216"/>
      <c r="D21" s="216"/>
      <c r="E21" s="201"/>
      <c r="F21" s="201"/>
      <c r="G21" s="93"/>
      <c r="H21" s="201"/>
      <c r="I21" s="653"/>
      <c r="J21" s="637"/>
      <c r="K21" s="638"/>
      <c r="L21" s="647"/>
      <c r="M21" s="654"/>
      <c r="N21" s="643" t="str">
        <f>UPPER(IF(OR(M22="a",M22="as"),L13,IF(OR(M22="b",M22="bs"),L29,)))</f>
        <v/>
      </c>
      <c r="O21" s="641"/>
      <c r="P21" s="637"/>
      <c r="Q21" s="627"/>
      <c r="R21" s="213"/>
    </row>
    <row r="22" spans="1:18" s="50" customFormat="1" ht="9.6" customHeight="1">
      <c r="A22" s="338"/>
      <c r="B22" s="216"/>
      <c r="C22" s="216"/>
      <c r="D22" s="216"/>
      <c r="E22" s="201"/>
      <c r="F22" s="201"/>
      <c r="G22" s="93"/>
      <c r="H22" s="201"/>
      <c r="I22" s="655"/>
      <c r="J22" s="637"/>
      <c r="K22" s="638"/>
      <c r="L22" s="617" t="s">
        <v>15</v>
      </c>
      <c r="M22" s="618"/>
      <c r="N22" s="645" t="str">
        <f>UPPER(IF(OR(M22="a",M22="as"),L14,IF(OR(M22="b",M22="bs"),L30,)))</f>
        <v/>
      </c>
      <c r="O22" s="646"/>
      <c r="P22" s="647"/>
      <c r="Q22" s="659"/>
      <c r="R22" s="213"/>
    </row>
    <row r="23" spans="1:18" s="50" customFormat="1" ht="9.6" customHeight="1">
      <c r="A23" s="338">
        <v>5</v>
      </c>
      <c r="B23" s="202" t="str">
        <f>IF($D23="","",VLOOKUP($D23,'Boys Do Main Draw Prep'!$A$7:$V$71,20))</f>
        <v/>
      </c>
      <c r="C23" s="202" t="str">
        <f>IF($D23="","",VLOOKUP($D23,'Boys Do Main Draw Prep'!$A$7:$V$71,21))</f>
        <v/>
      </c>
      <c r="D23" s="203"/>
      <c r="E23" s="223" t="str">
        <f>UPPER(IF($D23="","",VLOOKUP($D23,'Boys Do Main Draw Prep'!$A$7:$V$71,2)))</f>
        <v/>
      </c>
      <c r="F23" s="223" t="str">
        <f>IF($D23="","",VLOOKUP($D23,'Boys Do Main Draw Prep'!$A$7:$V$71,3))</f>
        <v/>
      </c>
      <c r="G23" s="415"/>
      <c r="H23" s="223" t="str">
        <f>IF($D23="","",VLOOKUP($D23,'Boys Do Main Draw Prep'!$A$7:$V$71,4))</f>
        <v/>
      </c>
      <c r="I23" s="636"/>
      <c r="J23" s="637"/>
      <c r="K23" s="638"/>
      <c r="L23" s="637"/>
      <c r="M23" s="649"/>
      <c r="N23" s="637"/>
      <c r="O23" s="649"/>
      <c r="P23" s="637"/>
      <c r="Q23" s="659"/>
      <c r="R23" s="213"/>
    </row>
    <row r="24" spans="1:18" s="50" customFormat="1" ht="9.6" customHeight="1">
      <c r="A24" s="338"/>
      <c r="B24" s="408"/>
      <c r="C24" s="408"/>
      <c r="D24" s="408"/>
      <c r="E24" s="204" t="str">
        <f>UPPER(IF($D23="","",VLOOKUP($D23,'Boys Do Main Draw Prep'!$A$7:$V$71,7)))</f>
        <v/>
      </c>
      <c r="F24" s="204" t="str">
        <f>IF($D23="","",VLOOKUP($D23,'Boys Do Main Draw Prep'!$A$7:$V$71,8))</f>
        <v/>
      </c>
      <c r="G24" s="406"/>
      <c r="H24" s="204" t="str">
        <f>IF($D23="","",VLOOKUP($D23,'Boys Do Main Draw Prep'!$A$7:$V$71,9))</f>
        <v/>
      </c>
      <c r="I24" s="639"/>
      <c r="J24" s="640" t="str">
        <f>IF(I24="a",E23,IF(I24="b",E25,""))</f>
        <v/>
      </c>
      <c r="K24" s="641"/>
      <c r="L24" s="637"/>
      <c r="M24" s="649"/>
      <c r="N24" s="637"/>
      <c r="O24" s="649"/>
      <c r="P24" s="637"/>
      <c r="Q24" s="659"/>
      <c r="R24" s="213"/>
    </row>
    <row r="25" spans="1:18" s="50" customFormat="1" ht="9.6" customHeight="1">
      <c r="A25" s="338"/>
      <c r="B25" s="216"/>
      <c r="C25" s="216"/>
      <c r="D25" s="216"/>
      <c r="E25" s="201"/>
      <c r="F25" s="201"/>
      <c r="G25" s="93"/>
      <c r="H25" s="201"/>
      <c r="I25" s="642"/>
      <c r="J25" s="643" t="str">
        <f>UPPER(IF(OR(I26="a",I26="as"),E23,IF(OR(I26="b",I26="bs"),E27,)))</f>
        <v/>
      </c>
      <c r="K25" s="644"/>
      <c r="L25" s="637"/>
      <c r="M25" s="649"/>
      <c r="N25" s="637"/>
      <c r="O25" s="649"/>
      <c r="P25" s="637"/>
      <c r="Q25" s="659"/>
      <c r="R25" s="213"/>
    </row>
    <row r="26" spans="1:18" s="50" customFormat="1" ht="9.6" customHeight="1">
      <c r="A26" s="338"/>
      <c r="B26" s="216"/>
      <c r="C26" s="216"/>
      <c r="D26" s="216"/>
      <c r="E26" s="201"/>
      <c r="F26" s="201"/>
      <c r="G26" s="93"/>
      <c r="H26" s="617" t="s">
        <v>15</v>
      </c>
      <c r="I26" s="618"/>
      <c r="J26" s="645" t="str">
        <f>UPPER(IF(OR(I26="a",I26="as"),E24,IF(OR(I26="b",I26="bs"),E28,)))</f>
        <v/>
      </c>
      <c r="K26" s="646"/>
      <c r="L26" s="647"/>
      <c r="M26" s="649"/>
      <c r="N26" s="637"/>
      <c r="O26" s="649"/>
      <c r="P26" s="637"/>
      <c r="Q26" s="659"/>
      <c r="R26" s="213"/>
    </row>
    <row r="27" spans="1:18" s="50" customFormat="1" ht="9.6" customHeight="1">
      <c r="A27" s="338">
        <v>6</v>
      </c>
      <c r="B27" s="202" t="str">
        <f>IF($D27="","",VLOOKUP($D27,'Boys Do Main Draw Prep'!$A$7:$V$71,20))</f>
        <v/>
      </c>
      <c r="C27" s="202" t="str">
        <f>IF($D27="","",VLOOKUP($D27,'Boys Do Main Draw Prep'!$A$7:$V$71,21))</f>
        <v/>
      </c>
      <c r="D27" s="203"/>
      <c r="E27" s="223" t="str">
        <f>UPPER(IF($D27="","",VLOOKUP($D27,'Boys Do Main Draw Prep'!$A$7:$V$71,2)))</f>
        <v/>
      </c>
      <c r="F27" s="223" t="str">
        <f>IF($D27="","",VLOOKUP($D27,'Boys Do Main Draw Prep'!$A$7:$V$71,3))</f>
        <v/>
      </c>
      <c r="G27" s="415"/>
      <c r="H27" s="223" t="str">
        <f>IF($D27="","",VLOOKUP($D27,'Boys Do Main Draw Prep'!$A$7:$V$71,4))</f>
        <v/>
      </c>
      <c r="I27" s="648"/>
      <c r="J27" s="647"/>
      <c r="K27" s="649"/>
      <c r="L27" s="650"/>
      <c r="M27" s="656"/>
      <c r="N27" s="637"/>
      <c r="O27" s="649"/>
      <c r="P27" s="637"/>
      <c r="Q27" s="659"/>
      <c r="R27" s="213"/>
    </row>
    <row r="28" spans="1:18" s="50" customFormat="1" ht="9.6" customHeight="1">
      <c r="A28" s="338"/>
      <c r="B28" s="408"/>
      <c r="C28" s="408"/>
      <c r="D28" s="408"/>
      <c r="E28" s="223" t="str">
        <f>UPPER(IF($D27="","",VLOOKUP($D27,'Boys Do Main Draw Prep'!$A$7:$V$71,7)))</f>
        <v/>
      </c>
      <c r="F28" s="223" t="str">
        <f>IF($D27="","",VLOOKUP($D27,'Boys Do Main Draw Prep'!$A$7:$V$71,8))</f>
        <v/>
      </c>
      <c r="G28" s="415"/>
      <c r="H28" s="223" t="str">
        <f>IF($D27="","",VLOOKUP($D27,'Boys Do Main Draw Prep'!$A$7:$V$71,9))</f>
        <v/>
      </c>
      <c r="I28" s="639"/>
      <c r="J28" s="647"/>
      <c r="K28" s="649"/>
      <c r="L28" s="651"/>
      <c r="M28" s="658"/>
      <c r="N28" s="637"/>
      <c r="O28" s="649"/>
      <c r="P28" s="637"/>
      <c r="Q28" s="659"/>
      <c r="R28" s="213"/>
    </row>
    <row r="29" spans="1:18" s="50" customFormat="1" ht="9.6" customHeight="1">
      <c r="A29" s="338"/>
      <c r="B29" s="216"/>
      <c r="C29" s="216"/>
      <c r="D29" s="226"/>
      <c r="E29" s="201"/>
      <c r="F29" s="201"/>
      <c r="G29" s="93"/>
      <c r="H29" s="201"/>
      <c r="I29" s="653"/>
      <c r="J29" s="637"/>
      <c r="K29" s="654"/>
      <c r="L29" s="643" t="str">
        <f>UPPER(IF(OR(K30="a",K30="as"),J25,IF(OR(K30="b",K30="bs"),J33,)))</f>
        <v/>
      </c>
      <c r="M29" s="649"/>
      <c r="N29" s="637"/>
      <c r="O29" s="649"/>
      <c r="P29" s="637"/>
      <c r="Q29" s="659"/>
      <c r="R29" s="213"/>
    </row>
    <row r="30" spans="1:18" s="50" customFormat="1" ht="9.6" customHeight="1">
      <c r="A30" s="338"/>
      <c r="B30" s="216"/>
      <c r="C30" s="216"/>
      <c r="D30" s="226"/>
      <c r="E30" s="201"/>
      <c r="F30" s="201"/>
      <c r="G30" s="93"/>
      <c r="H30" s="201"/>
      <c r="I30" s="655"/>
      <c r="J30" s="617" t="s">
        <v>15</v>
      </c>
      <c r="K30" s="618"/>
      <c r="L30" s="645" t="str">
        <f>UPPER(IF(OR(K30="a",K30="as"),J26,IF(OR(K30="b",K30="bs"),J34,)))</f>
        <v/>
      </c>
      <c r="M30" s="657"/>
      <c r="N30" s="647"/>
      <c r="O30" s="649"/>
      <c r="P30" s="637"/>
      <c r="Q30" s="659"/>
      <c r="R30" s="213"/>
    </row>
    <row r="31" spans="1:18" s="50" customFormat="1" ht="9.6" customHeight="1">
      <c r="A31" s="420">
        <v>7</v>
      </c>
      <c r="B31" s="202" t="str">
        <f>IF($D31="","",VLOOKUP($D31,'Boys Do Main Draw Prep'!$A$7:$V$71,20))</f>
        <v/>
      </c>
      <c r="C31" s="202" t="str">
        <f>IF($D31="","",VLOOKUP($D31,'Boys Do Main Draw Prep'!$A$7:$V$71,21))</f>
        <v/>
      </c>
      <c r="D31" s="203"/>
      <c r="E31" s="223" t="str">
        <f>UPPER(IF($D31="","",VLOOKUP($D31,'Boys Do Main Draw Prep'!$A$7:$V$71,2)))</f>
        <v/>
      </c>
      <c r="F31" s="223" t="str">
        <f>IF($D31="","",VLOOKUP($D31,'Boys Do Main Draw Prep'!$A$7:$V$71,3))</f>
        <v/>
      </c>
      <c r="G31" s="415"/>
      <c r="H31" s="223" t="str">
        <f>IF($D31="","",VLOOKUP($D31,'Boys Do Main Draw Prep'!$A$7:$V$71,4))</f>
        <v/>
      </c>
      <c r="I31" s="636"/>
      <c r="J31" s="637"/>
      <c r="K31" s="649"/>
      <c r="L31" s="637"/>
      <c r="M31" s="660"/>
      <c r="N31" s="650"/>
      <c r="O31" s="649"/>
      <c r="P31" s="637"/>
      <c r="Q31" s="659"/>
      <c r="R31" s="213"/>
    </row>
    <row r="32" spans="1:18" s="50" customFormat="1" ht="9.6" customHeight="1">
      <c r="A32" s="338"/>
      <c r="B32" s="408"/>
      <c r="C32" s="408"/>
      <c r="D32" s="408"/>
      <c r="E32" s="223" t="str">
        <f>UPPER(IF($D31="","",VLOOKUP($D31,'Boys Do Main Draw Prep'!$A$7:$V$71,7)))</f>
        <v/>
      </c>
      <c r="F32" s="223" t="str">
        <f>IF($D31="","",VLOOKUP($D31,'Boys Do Main Draw Prep'!$A$7:$V$71,8))</f>
        <v/>
      </c>
      <c r="G32" s="415"/>
      <c r="H32" s="223" t="str">
        <f>IF($D31="","",VLOOKUP($D31,'Boys Do Main Draw Prep'!$A$7:$V$71,9))</f>
        <v/>
      </c>
      <c r="I32" s="639"/>
      <c r="J32" s="640" t="str">
        <f>IF(I32="a",E31,IF(I32="b",E33,""))</f>
        <v/>
      </c>
      <c r="K32" s="649"/>
      <c r="L32" s="637"/>
      <c r="M32" s="641"/>
      <c r="N32" s="647"/>
      <c r="O32" s="649"/>
      <c r="P32" s="637"/>
      <c r="Q32" s="659"/>
      <c r="R32" s="213"/>
    </row>
    <row r="33" spans="1:18" s="50" customFormat="1" ht="9.6" customHeight="1">
      <c r="A33" s="338"/>
      <c r="B33" s="216"/>
      <c r="C33" s="216"/>
      <c r="D33" s="226"/>
      <c r="E33" s="201"/>
      <c r="F33" s="201"/>
      <c r="G33" s="93"/>
      <c r="H33" s="201"/>
      <c r="I33" s="642"/>
      <c r="J33" s="643" t="str">
        <f>UPPER(IF(OR(I34="a",I34="as"),E31,IF(OR(I34="b",I34="bs"),E35,)))</f>
        <v/>
      </c>
      <c r="K33" s="656"/>
      <c r="L33" s="637"/>
      <c r="M33" s="641"/>
      <c r="N33" s="647"/>
      <c r="O33" s="649"/>
      <c r="P33" s="637"/>
      <c r="Q33" s="659"/>
      <c r="R33" s="213"/>
    </row>
    <row r="34" spans="1:18" s="50" customFormat="1" ht="9.6" customHeight="1">
      <c r="A34" s="338"/>
      <c r="B34" s="216"/>
      <c r="C34" s="216"/>
      <c r="D34" s="226"/>
      <c r="E34" s="201"/>
      <c r="F34" s="201"/>
      <c r="G34" s="93"/>
      <c r="H34" s="617" t="s">
        <v>15</v>
      </c>
      <c r="I34" s="618"/>
      <c r="J34" s="645" t="str">
        <f>UPPER(IF(OR(I34="a",I34="as"),E32,IF(OR(I34="b",I34="bs"),E36,)))</f>
        <v/>
      </c>
      <c r="K34" s="657"/>
      <c r="L34" s="647"/>
      <c r="M34" s="641"/>
      <c r="N34" s="647"/>
      <c r="O34" s="649"/>
      <c r="P34" s="637"/>
      <c r="Q34" s="659"/>
      <c r="R34" s="213"/>
    </row>
    <row r="35" spans="1:18" s="50" customFormat="1" ht="9.6" customHeight="1">
      <c r="A35" s="405">
        <v>8</v>
      </c>
      <c r="B35" s="202" t="str">
        <f>IF($D35="","",VLOOKUP($D35,'Boys Do Main Draw Prep'!$A$7:$V$71,20))</f>
        <v/>
      </c>
      <c r="C35" s="202" t="str">
        <f>IF($D35="","",VLOOKUP($D35,'Boys Do Main Draw Prep'!$A$7:$V$71,21))</f>
        <v/>
      </c>
      <c r="D35" s="203"/>
      <c r="E35" s="204" t="str">
        <f>UPPER(IF($D35="","",VLOOKUP($D35,'Boys Do Main Draw Prep'!$A$7:$V$71,2)))</f>
        <v/>
      </c>
      <c r="F35" s="204" t="str">
        <f>IF($D35="","",VLOOKUP($D35,'Boys Do Main Draw Prep'!$A$7:$V$71,3))</f>
        <v/>
      </c>
      <c r="G35" s="406"/>
      <c r="H35" s="204" t="str">
        <f>IF($D35="","",VLOOKUP($D35,'Boys Do Main Draw Prep'!$A$7:$V$71,4))</f>
        <v/>
      </c>
      <c r="I35" s="648"/>
      <c r="J35" s="647"/>
      <c r="K35" s="641"/>
      <c r="L35" s="650"/>
      <c r="M35" s="644"/>
      <c r="N35" s="647"/>
      <c r="O35" s="649"/>
      <c r="P35" s="637"/>
      <c r="Q35" s="659"/>
      <c r="R35" s="213"/>
    </row>
    <row r="36" spans="1:18" s="50" customFormat="1" ht="9.6" customHeight="1">
      <c r="A36" s="338"/>
      <c r="B36" s="408"/>
      <c r="C36" s="408"/>
      <c r="D36" s="408"/>
      <c r="E36" s="204" t="str">
        <f>UPPER(IF($D35="","",VLOOKUP($D35,'Boys Do Main Draw Prep'!$A$7:$V$71,7)))</f>
        <v/>
      </c>
      <c r="F36" s="204" t="str">
        <f>IF($D35="","",VLOOKUP($D35,'Boys Do Main Draw Prep'!$A$7:$V$71,8))</f>
        <v/>
      </c>
      <c r="G36" s="406"/>
      <c r="H36" s="204" t="str">
        <f>IF($D35="","",VLOOKUP($D35,'Boys Do Main Draw Prep'!$A$7:$V$71,9))</f>
        <v/>
      </c>
      <c r="I36" s="639"/>
      <c r="J36" s="647"/>
      <c r="K36" s="641"/>
      <c r="L36" s="651"/>
      <c r="M36" s="652"/>
      <c r="N36" s="647"/>
      <c r="O36" s="649"/>
      <c r="P36" s="637"/>
      <c r="Q36" s="659"/>
      <c r="R36" s="213"/>
    </row>
    <row r="37" spans="1:18" s="50" customFormat="1" ht="9.6" customHeight="1">
      <c r="A37" s="338"/>
      <c r="B37" s="216"/>
      <c r="C37" s="216"/>
      <c r="D37" s="226"/>
      <c r="E37" s="201"/>
      <c r="F37" s="201"/>
      <c r="G37" s="93"/>
      <c r="H37" s="201"/>
      <c r="I37" s="653"/>
      <c r="J37" s="637"/>
      <c r="K37" s="638"/>
      <c r="L37" s="647"/>
      <c r="M37" s="641"/>
      <c r="N37" s="641"/>
      <c r="O37" s="654"/>
      <c r="P37" s="643" t="str">
        <f>UPPER(IF(OR(O38="a",O38="as"),N21,IF(OR(O38="b",O38="bs"),N53,)))</f>
        <v/>
      </c>
      <c r="Q37" s="661"/>
      <c r="R37" s="213"/>
    </row>
    <row r="38" spans="1:18" s="50" customFormat="1" ht="9.6" customHeight="1">
      <c r="A38" s="338"/>
      <c r="B38" s="216"/>
      <c r="C38" s="216"/>
      <c r="D38" s="226"/>
      <c r="E38" s="201"/>
      <c r="F38" s="201"/>
      <c r="G38" s="93"/>
      <c r="H38" s="201"/>
      <c r="I38" s="655"/>
      <c r="J38" s="637"/>
      <c r="K38" s="638"/>
      <c r="L38" s="647"/>
      <c r="M38" s="641"/>
      <c r="N38" s="617" t="s">
        <v>15</v>
      </c>
      <c r="O38" s="618"/>
      <c r="P38" s="645" t="str">
        <f>UPPER(IF(OR(O38="a",O38="as"),N22,IF(OR(O38="b",O38="bs"),N54,)))</f>
        <v/>
      </c>
      <c r="Q38" s="662"/>
      <c r="R38" s="213"/>
    </row>
    <row r="39" spans="1:18" s="50" customFormat="1" ht="9.6" customHeight="1">
      <c r="A39" s="405">
        <v>9</v>
      </c>
      <c r="B39" s="202" t="str">
        <f>IF($D39="","",VLOOKUP($D39,'Boys Do Main Draw Prep'!$A$7:$V$71,20))</f>
        <v/>
      </c>
      <c r="C39" s="202" t="str">
        <f>IF($D39="","",VLOOKUP($D39,'Boys Do Main Draw Prep'!$A$7:$V$71,21))</f>
        <v/>
      </c>
      <c r="D39" s="203"/>
      <c r="E39" s="204" t="str">
        <f>UPPER(IF($D39="","",VLOOKUP($D39,'Boys Do Main Draw Prep'!$A$7:$V$71,2)))</f>
        <v/>
      </c>
      <c r="F39" s="204" t="str">
        <f>IF($D39="","",VLOOKUP($D39,'Boys Do Main Draw Prep'!$A$7:$V$71,3))</f>
        <v/>
      </c>
      <c r="G39" s="406"/>
      <c r="H39" s="204" t="str">
        <f>IF($D39="","",VLOOKUP($D39,'Boys Do Main Draw Prep'!$A$7:$V$71,4))</f>
        <v/>
      </c>
      <c r="I39" s="636"/>
      <c r="J39" s="637"/>
      <c r="K39" s="638"/>
      <c r="L39" s="637"/>
      <c r="M39" s="638"/>
      <c r="N39" s="637"/>
      <c r="O39" s="649"/>
      <c r="P39" s="650"/>
      <c r="Q39" s="659"/>
      <c r="R39" s="213"/>
    </row>
    <row r="40" spans="1:18" s="50" customFormat="1" ht="9.6" customHeight="1">
      <c r="A40" s="338"/>
      <c r="B40" s="408"/>
      <c r="C40" s="408"/>
      <c r="D40" s="408"/>
      <c r="E40" s="204" t="str">
        <f>UPPER(IF($D39="","",VLOOKUP($D39,'Boys Do Main Draw Prep'!$A$7:$V$71,7)))</f>
        <v/>
      </c>
      <c r="F40" s="204" t="str">
        <f>IF($D39="","",VLOOKUP($D39,'Boys Do Main Draw Prep'!$A$7:$V$71,8))</f>
        <v/>
      </c>
      <c r="G40" s="406"/>
      <c r="H40" s="204" t="str">
        <f>IF($D39="","",VLOOKUP($D39,'Boys Do Main Draw Prep'!$A$7:$V$71,9))</f>
        <v/>
      </c>
      <c r="I40" s="639"/>
      <c r="J40" s="640" t="str">
        <f>IF(I40="a",E39,IF(I40="b",E41,""))</f>
        <v/>
      </c>
      <c r="K40" s="641"/>
      <c r="L40" s="637"/>
      <c r="M40" s="638"/>
      <c r="N40" s="637"/>
      <c r="O40" s="649"/>
      <c r="P40" s="651"/>
      <c r="Q40" s="663"/>
      <c r="R40" s="213"/>
    </row>
    <row r="41" spans="1:18" s="50" customFormat="1" ht="9.6" customHeight="1">
      <c r="A41" s="338"/>
      <c r="B41" s="216"/>
      <c r="C41" s="216"/>
      <c r="D41" s="226"/>
      <c r="E41" s="201"/>
      <c r="F41" s="201"/>
      <c r="G41" s="93"/>
      <c r="H41" s="201"/>
      <c r="I41" s="642"/>
      <c r="J41" s="643" t="str">
        <f>UPPER(IF(OR(I42="a",I42="as"),E39,IF(OR(I42="b",I42="bs"),E43,)))</f>
        <v/>
      </c>
      <c r="K41" s="644"/>
      <c r="L41" s="637"/>
      <c r="M41" s="638"/>
      <c r="N41" s="637"/>
      <c r="O41" s="649"/>
      <c r="P41" s="637"/>
      <c r="Q41" s="659"/>
      <c r="R41" s="213"/>
    </row>
    <row r="42" spans="1:18" s="50" customFormat="1" ht="9.6" customHeight="1">
      <c r="A42" s="338"/>
      <c r="B42" s="216"/>
      <c r="C42" s="216"/>
      <c r="D42" s="226"/>
      <c r="E42" s="201"/>
      <c r="F42" s="201"/>
      <c r="G42" s="93"/>
      <c r="H42" s="617" t="s">
        <v>15</v>
      </c>
      <c r="I42" s="618"/>
      <c r="J42" s="645" t="str">
        <f>UPPER(IF(OR(I42="a",I42="as"),E40,IF(OR(I42="b",I42="bs"),E44,)))</f>
        <v/>
      </c>
      <c r="K42" s="646"/>
      <c r="L42" s="647"/>
      <c r="M42" s="641"/>
      <c r="N42" s="637"/>
      <c r="O42" s="649"/>
      <c r="P42" s="637"/>
      <c r="Q42" s="659"/>
      <c r="R42" s="213"/>
    </row>
    <row r="43" spans="1:18" s="50" customFormat="1" ht="9.6" customHeight="1">
      <c r="A43" s="338">
        <v>10</v>
      </c>
      <c r="B43" s="202" t="str">
        <f>IF($D43="","",VLOOKUP($D43,'Boys Do Main Draw Prep'!$A$7:$V$71,20))</f>
        <v/>
      </c>
      <c r="C43" s="202" t="str">
        <f>IF($D43="","",VLOOKUP($D43,'Boys Do Main Draw Prep'!$A$7:$V$71,21))</f>
        <v/>
      </c>
      <c r="D43" s="203"/>
      <c r="E43" s="223" t="str">
        <f>UPPER(IF($D43="","",VLOOKUP($D43,'Boys Do Main Draw Prep'!$A$7:$V$71,2)))</f>
        <v/>
      </c>
      <c r="F43" s="223" t="str">
        <f>IF($D43="","",VLOOKUP($D43,'Boys Do Main Draw Prep'!$A$7:$V$71,3))</f>
        <v/>
      </c>
      <c r="G43" s="415"/>
      <c r="H43" s="223" t="str">
        <f>IF($D43="","",VLOOKUP($D43,'Boys Do Main Draw Prep'!$A$7:$V$71,4))</f>
        <v/>
      </c>
      <c r="I43" s="648"/>
      <c r="J43" s="647"/>
      <c r="K43" s="649"/>
      <c r="L43" s="650"/>
      <c r="M43" s="644"/>
      <c r="N43" s="637"/>
      <c r="O43" s="649"/>
      <c r="P43" s="637"/>
      <c r="Q43" s="659"/>
      <c r="R43" s="213"/>
    </row>
    <row r="44" spans="1:18" s="50" customFormat="1" ht="9.6" customHeight="1">
      <c r="A44" s="338"/>
      <c r="B44" s="408"/>
      <c r="C44" s="408"/>
      <c r="D44" s="408"/>
      <c r="E44" s="223" t="str">
        <f>UPPER(IF($D43="","",VLOOKUP($D43,'Boys Do Main Draw Prep'!$A$7:$V$71,7)))</f>
        <v/>
      </c>
      <c r="F44" s="223" t="str">
        <f>IF($D43="","",VLOOKUP($D43,'Boys Do Main Draw Prep'!$A$7:$V$71,8))</f>
        <v/>
      </c>
      <c r="G44" s="415"/>
      <c r="H44" s="223" t="str">
        <f>IF($D43="","",VLOOKUP($D43,'Boys Do Main Draw Prep'!$A$7:$V$71,9))</f>
        <v/>
      </c>
      <c r="I44" s="639"/>
      <c r="J44" s="647"/>
      <c r="K44" s="649"/>
      <c r="L44" s="651"/>
      <c r="M44" s="652"/>
      <c r="N44" s="637"/>
      <c r="O44" s="649"/>
      <c r="P44" s="637"/>
      <c r="Q44" s="659"/>
      <c r="R44" s="213"/>
    </row>
    <row r="45" spans="1:18" s="50" customFormat="1" ht="9.6" customHeight="1">
      <c r="A45" s="338"/>
      <c r="B45" s="216"/>
      <c r="C45" s="216"/>
      <c r="D45" s="226"/>
      <c r="E45" s="201"/>
      <c r="F45" s="201"/>
      <c r="G45" s="93"/>
      <c r="H45" s="201"/>
      <c r="I45" s="653"/>
      <c r="J45" s="637"/>
      <c r="K45" s="654"/>
      <c r="L45" s="643" t="str">
        <f>UPPER(IF(OR(K46="a",K46="as"),J41,IF(OR(K46="b",K46="bs"),J49,)))</f>
        <v/>
      </c>
      <c r="M45" s="641"/>
      <c r="N45" s="637"/>
      <c r="O45" s="649"/>
      <c r="P45" s="637"/>
      <c r="Q45" s="659"/>
      <c r="R45" s="213"/>
    </row>
    <row r="46" spans="1:18" s="50" customFormat="1" ht="9.6" customHeight="1">
      <c r="A46" s="338"/>
      <c r="B46" s="216"/>
      <c r="C46" s="216"/>
      <c r="D46" s="226"/>
      <c r="E46" s="201"/>
      <c r="F46" s="201"/>
      <c r="G46" s="93"/>
      <c r="H46" s="201"/>
      <c r="I46" s="655"/>
      <c r="J46" s="617" t="s">
        <v>15</v>
      </c>
      <c r="K46" s="618"/>
      <c r="L46" s="645" t="str">
        <f>UPPER(IF(OR(K46="a",K46="as"),J42,IF(OR(K46="b",K46="bs"),J50,)))</f>
        <v/>
      </c>
      <c r="M46" s="646"/>
      <c r="N46" s="647"/>
      <c r="O46" s="649"/>
      <c r="P46" s="637"/>
      <c r="Q46" s="659"/>
      <c r="R46" s="213"/>
    </row>
    <row r="47" spans="1:18" s="50" customFormat="1" ht="12" customHeight="1">
      <c r="A47" s="420">
        <v>11</v>
      </c>
      <c r="B47" s="202" t="str">
        <f>IF($D47="","",VLOOKUP($D47,'Boys Do Main Draw Prep'!$A$7:$V$71,20))</f>
        <v/>
      </c>
      <c r="C47" s="202" t="str">
        <f>IF($D47="","",VLOOKUP($D47,'Boys Do Main Draw Prep'!$A$7:$V$71,21))</f>
        <v/>
      </c>
      <c r="D47" s="203"/>
      <c r="E47" s="223" t="str">
        <f>UPPER(IF($D47="","",VLOOKUP($D47,'Boys Do Main Draw Prep'!$A$7:$V$71,2)))</f>
        <v/>
      </c>
      <c r="F47" s="223" t="str">
        <f>IF($D47="","",VLOOKUP($D47,'Boys Do Main Draw Prep'!$A$7:$V$71,3))</f>
        <v/>
      </c>
      <c r="G47" s="415"/>
      <c r="H47" s="223" t="str">
        <f>IF($D47="","",VLOOKUP($D47,'Boys Do Main Draw Prep'!$A$7:$V$71,4))</f>
        <v/>
      </c>
      <c r="I47" s="636"/>
      <c r="J47" s="637"/>
      <c r="K47" s="649"/>
      <c r="L47" s="637"/>
      <c r="M47" s="649"/>
      <c r="N47" s="650"/>
      <c r="O47" s="649"/>
      <c r="P47" s="637"/>
      <c r="Q47" s="659"/>
      <c r="R47" s="213"/>
    </row>
    <row r="48" spans="1:18" s="50" customFormat="1" ht="9.6" customHeight="1">
      <c r="A48" s="338"/>
      <c r="B48" s="408"/>
      <c r="C48" s="408"/>
      <c r="D48" s="408"/>
      <c r="E48" s="223" t="str">
        <f>UPPER(IF($D47="","",VLOOKUP($D47,'Boys Do Main Draw Prep'!$A$7:$V$71,7)))</f>
        <v/>
      </c>
      <c r="F48" s="223" t="str">
        <f>IF($D47="","",VLOOKUP($D47,'Boys Do Main Draw Prep'!$A$7:$V$71,8))</f>
        <v/>
      </c>
      <c r="G48" s="415"/>
      <c r="H48" s="223" t="str">
        <f>IF($D47="","",VLOOKUP($D47,'Boys Do Main Draw Prep'!$A$7:$V$71,9))</f>
        <v/>
      </c>
      <c r="I48" s="639"/>
      <c r="J48" s="640" t="str">
        <f>IF(I48="a",E47,IF(I48="b",E49,""))</f>
        <v/>
      </c>
      <c r="K48" s="649"/>
      <c r="L48" s="637"/>
      <c r="M48" s="649"/>
      <c r="N48" s="647"/>
      <c r="O48" s="649"/>
      <c r="P48" s="637"/>
      <c r="Q48" s="659"/>
      <c r="R48" s="213"/>
    </row>
    <row r="49" spans="1:18" s="50" customFormat="1" ht="9.6" customHeight="1">
      <c r="A49" s="338"/>
      <c r="B49" s="216"/>
      <c r="C49" s="216"/>
      <c r="D49" s="216"/>
      <c r="E49" s="201"/>
      <c r="F49" s="201"/>
      <c r="G49" s="93"/>
      <c r="H49" s="201"/>
      <c r="I49" s="642"/>
      <c r="J49" s="643" t="str">
        <f>UPPER(IF(OR(I50="a",I50="as"),E47,IF(OR(I50="b",I50="bs"),E51,)))</f>
        <v/>
      </c>
      <c r="K49" s="656"/>
      <c r="L49" s="637"/>
      <c r="M49" s="649"/>
      <c r="N49" s="647"/>
      <c r="O49" s="649"/>
      <c r="P49" s="637"/>
      <c r="Q49" s="659"/>
      <c r="R49" s="213"/>
    </row>
    <row r="50" spans="1:18" s="50" customFormat="1" ht="9.6" customHeight="1">
      <c r="A50" s="338"/>
      <c r="B50" s="216"/>
      <c r="C50" s="216"/>
      <c r="D50" s="216"/>
      <c r="E50" s="201"/>
      <c r="F50" s="201"/>
      <c r="G50" s="93"/>
      <c r="H50" s="617" t="s">
        <v>15</v>
      </c>
      <c r="I50" s="618"/>
      <c r="J50" s="645" t="str">
        <f>UPPER(IF(OR(I50="a",I50="as"),E48,IF(OR(I50="b",I50="bs"),E52,)))</f>
        <v/>
      </c>
      <c r="K50" s="657"/>
      <c r="L50" s="647"/>
      <c r="M50" s="649"/>
      <c r="N50" s="647"/>
      <c r="O50" s="649"/>
      <c r="P50" s="637"/>
      <c r="Q50" s="659"/>
      <c r="R50" s="213"/>
    </row>
    <row r="51" spans="1:18" s="50" customFormat="1" ht="9.6" customHeight="1">
      <c r="A51" s="338">
        <v>12</v>
      </c>
      <c r="B51" s="202" t="str">
        <f>IF($D51="","",VLOOKUP($D51,'Boys Do Main Draw Prep'!$A$7:$V$71,20))</f>
        <v/>
      </c>
      <c r="C51" s="202" t="str">
        <f>IF($D51="","",VLOOKUP($D51,'Boys Do Main Draw Prep'!$A$7:$V$71,21))</f>
        <v/>
      </c>
      <c r="D51" s="203"/>
      <c r="E51" s="223" t="str">
        <f>UPPER(IF($D51="","",VLOOKUP($D51,'Boys Do Main Draw Prep'!$A$7:$V$71,2)))</f>
        <v/>
      </c>
      <c r="F51" s="223" t="str">
        <f>IF($D51="","",VLOOKUP($D51,'Boys Do Main Draw Prep'!$A$7:$V$71,3))</f>
        <v/>
      </c>
      <c r="G51" s="415"/>
      <c r="H51" s="223" t="str">
        <f>IF($D51="","",VLOOKUP($D51,'Boys Do Main Draw Prep'!$A$7:$V$71,4))</f>
        <v/>
      </c>
      <c r="I51" s="648"/>
      <c r="J51" s="647"/>
      <c r="K51" s="641"/>
      <c r="L51" s="650"/>
      <c r="M51" s="656"/>
      <c r="N51" s="647"/>
      <c r="O51" s="649"/>
      <c r="P51" s="637"/>
      <c r="Q51" s="659"/>
      <c r="R51" s="213"/>
    </row>
    <row r="52" spans="1:18" s="50" customFormat="1" ht="9.6" customHeight="1">
      <c r="A52" s="338"/>
      <c r="B52" s="408"/>
      <c r="C52" s="408"/>
      <c r="D52" s="408"/>
      <c r="E52" s="204" t="str">
        <f>UPPER(IF($D51="","",VLOOKUP($D51,'Boys Do Main Draw Prep'!$A$7:$V$71,7)))</f>
        <v/>
      </c>
      <c r="F52" s="204" t="str">
        <f>IF($D51="","",VLOOKUP($D51,'Boys Do Main Draw Prep'!$A$7:$V$71,8))</f>
        <v/>
      </c>
      <c r="G52" s="406"/>
      <c r="H52" s="204" t="str">
        <f>IF($D51="","",VLOOKUP($D51,'Boys Do Main Draw Prep'!$A$7:$V$71,9))</f>
        <v/>
      </c>
      <c r="I52" s="639"/>
      <c r="J52" s="647"/>
      <c r="K52" s="641"/>
      <c r="L52" s="651"/>
      <c r="M52" s="658"/>
      <c r="N52" s="647"/>
      <c r="O52" s="649"/>
      <c r="P52" s="637"/>
      <c r="Q52" s="659"/>
      <c r="R52" s="213"/>
    </row>
    <row r="53" spans="1:18" s="50" customFormat="1" ht="9.6" customHeight="1">
      <c r="A53" s="338"/>
      <c r="B53" s="216"/>
      <c r="C53" s="216"/>
      <c r="D53" s="216"/>
      <c r="E53" s="201"/>
      <c r="F53" s="201"/>
      <c r="G53" s="93"/>
      <c r="H53" s="201"/>
      <c r="I53" s="653"/>
      <c r="J53" s="637"/>
      <c r="K53" s="638"/>
      <c r="L53" s="647"/>
      <c r="M53" s="654"/>
      <c r="N53" s="643" t="str">
        <f>UPPER(IF(OR(M54="a",M54="as"),L45,IF(OR(M54="b",M54="bs"),L61,)))</f>
        <v/>
      </c>
      <c r="O53" s="649"/>
      <c r="P53" s="637"/>
      <c r="Q53" s="659"/>
      <c r="R53" s="213"/>
    </row>
    <row r="54" spans="1:18" s="50" customFormat="1" ht="9.6" customHeight="1">
      <c r="A54" s="338"/>
      <c r="B54" s="216"/>
      <c r="C54" s="216"/>
      <c r="D54" s="216"/>
      <c r="E54" s="201"/>
      <c r="F54" s="201"/>
      <c r="G54" s="93"/>
      <c r="H54" s="201"/>
      <c r="I54" s="655"/>
      <c r="J54" s="637"/>
      <c r="K54" s="638"/>
      <c r="L54" s="617" t="s">
        <v>15</v>
      </c>
      <c r="M54" s="618"/>
      <c r="N54" s="645" t="str">
        <f>UPPER(IF(OR(M54="a",M54="as"),L46,IF(OR(M54="b",M54="bs"),L62,)))</f>
        <v/>
      </c>
      <c r="O54" s="657"/>
      <c r="P54" s="647"/>
      <c r="Q54" s="659"/>
      <c r="R54" s="213"/>
    </row>
    <row r="55" spans="1:18" s="50" customFormat="1" ht="9.6" customHeight="1">
      <c r="A55" s="420">
        <v>13</v>
      </c>
      <c r="B55" s="202" t="str">
        <f>IF($D55="","",VLOOKUP($D55,'Boys Do Main Draw Prep'!$A$7:$V$71,20))</f>
        <v/>
      </c>
      <c r="C55" s="202" t="str">
        <f>IF($D55="","",VLOOKUP($D55,'Boys Do Main Draw Prep'!$A$7:$V$71,21))</f>
        <v/>
      </c>
      <c r="D55" s="203"/>
      <c r="E55" s="223" t="str">
        <f>UPPER(IF($D55="","",VLOOKUP($D55,'Boys Do Main Draw Prep'!$A$7:$V$71,2)))</f>
        <v/>
      </c>
      <c r="F55" s="223" t="str">
        <f>IF($D55="","",VLOOKUP($D55,'Boys Do Main Draw Prep'!$A$7:$V$71,3))</f>
        <v/>
      </c>
      <c r="G55" s="415"/>
      <c r="H55" s="223" t="str">
        <f>IF($D55="","",VLOOKUP($D55,'Boys Do Main Draw Prep'!$A$7:$V$71,4))</f>
        <v/>
      </c>
      <c r="I55" s="636"/>
      <c r="J55" s="637"/>
      <c r="K55" s="638"/>
      <c r="L55" s="637"/>
      <c r="M55" s="649"/>
      <c r="N55" s="637"/>
      <c r="O55" s="660"/>
      <c r="P55" s="637"/>
      <c r="Q55" s="627"/>
      <c r="R55" s="213"/>
    </row>
    <row r="56" spans="1:18" s="50" customFormat="1" ht="9.6" customHeight="1">
      <c r="A56" s="338"/>
      <c r="B56" s="408"/>
      <c r="C56" s="408"/>
      <c r="D56" s="408"/>
      <c r="E56" s="223" t="str">
        <f>UPPER(IF($D55="","",VLOOKUP($D55,'Boys Do Main Draw Prep'!$A$7:$V$71,7)))</f>
        <v/>
      </c>
      <c r="F56" s="223" t="str">
        <f>IF($D55="","",VLOOKUP($D55,'Boys Do Main Draw Prep'!$A$7:$V$71,8))</f>
        <v/>
      </c>
      <c r="G56" s="415"/>
      <c r="H56" s="223" t="str">
        <f>IF($D55="","",VLOOKUP($D55,'Boys Do Main Draw Prep'!$A$7:$V$71,9))</f>
        <v/>
      </c>
      <c r="I56" s="639"/>
      <c r="J56" s="640" t="str">
        <f>IF(I56="a",E55,IF(I56="b",E57,""))</f>
        <v/>
      </c>
      <c r="K56" s="641"/>
      <c r="L56" s="637"/>
      <c r="M56" s="649"/>
      <c r="N56" s="637"/>
      <c r="O56" s="641"/>
      <c r="P56" s="637"/>
      <c r="Q56" s="627"/>
      <c r="R56" s="213"/>
    </row>
    <row r="57" spans="1:18" s="50" customFormat="1" ht="9.6" customHeight="1">
      <c r="A57" s="338"/>
      <c r="B57" s="216"/>
      <c r="C57" s="216"/>
      <c r="D57" s="226"/>
      <c r="E57" s="201"/>
      <c r="F57" s="201"/>
      <c r="G57" s="93"/>
      <c r="H57" s="201"/>
      <c r="I57" s="642"/>
      <c r="J57" s="643" t="str">
        <f>UPPER(IF(OR(I58="a",I58="as"),E55,IF(OR(I58="b",I58="bs"),E59,)))</f>
        <v/>
      </c>
      <c r="K57" s="644"/>
      <c r="L57" s="637"/>
      <c r="M57" s="649"/>
      <c r="N57" s="637"/>
      <c r="O57" s="641"/>
      <c r="P57" s="637"/>
      <c r="Q57" s="627"/>
      <c r="R57" s="213"/>
    </row>
    <row r="58" spans="1:18" s="50" customFormat="1" ht="9.6" customHeight="1">
      <c r="A58" s="338"/>
      <c r="B58" s="216"/>
      <c r="C58" s="216"/>
      <c r="D58" s="226"/>
      <c r="E58" s="201"/>
      <c r="F58" s="201"/>
      <c r="G58" s="93"/>
      <c r="H58" s="617" t="s">
        <v>15</v>
      </c>
      <c r="I58" s="618"/>
      <c r="J58" s="645" t="str">
        <f>UPPER(IF(OR(I58="a",I58="as"),E56,IF(OR(I58="b",I58="bs"),E60,)))</f>
        <v/>
      </c>
      <c r="K58" s="646"/>
      <c r="L58" s="647"/>
      <c r="M58" s="649"/>
      <c r="N58" s="637"/>
      <c r="O58" s="641"/>
      <c r="P58" s="637"/>
      <c r="Q58" s="627"/>
      <c r="R58" s="213"/>
    </row>
    <row r="59" spans="1:18" s="50" customFormat="1" ht="9.6" customHeight="1">
      <c r="A59" s="338">
        <v>14</v>
      </c>
      <c r="B59" s="202" t="str">
        <f>IF($D59="","",VLOOKUP($D59,'Boys Do Main Draw Prep'!$A$7:$V$71,20))</f>
        <v/>
      </c>
      <c r="C59" s="202" t="str">
        <f>IF($D59="","",VLOOKUP($D59,'Boys Do Main Draw Prep'!$A$7:$V$71,21))</f>
        <v/>
      </c>
      <c r="D59" s="203"/>
      <c r="E59" s="223" t="str">
        <f>UPPER(IF($D59="","",VLOOKUP($D59,'Boys Do Main Draw Prep'!$A$7:$V$71,2)))</f>
        <v/>
      </c>
      <c r="F59" s="223" t="str">
        <f>IF($D59="","",VLOOKUP($D59,'Boys Do Main Draw Prep'!$A$7:$V$71,3))</f>
        <v/>
      </c>
      <c r="G59" s="415"/>
      <c r="H59" s="223" t="str">
        <f>IF($D59="","",VLOOKUP($D59,'Boys Do Main Draw Prep'!$A$7:$V$71,4))</f>
        <v/>
      </c>
      <c r="I59" s="648"/>
      <c r="J59" s="647"/>
      <c r="K59" s="649"/>
      <c r="L59" s="650"/>
      <c r="M59" s="656"/>
      <c r="N59" s="637"/>
      <c r="O59" s="641"/>
      <c r="P59" s="637"/>
      <c r="Q59" s="627"/>
      <c r="R59" s="213"/>
    </row>
    <row r="60" spans="1:18" s="50" customFormat="1" ht="9.6" customHeight="1">
      <c r="A60" s="338"/>
      <c r="B60" s="408"/>
      <c r="C60" s="408"/>
      <c r="D60" s="408"/>
      <c r="E60" s="223" t="str">
        <f>UPPER(IF($D59="","",VLOOKUP($D59,'Boys Do Main Draw Prep'!$A$7:$V$71,7)))</f>
        <v/>
      </c>
      <c r="F60" s="223" t="str">
        <f>IF($D59="","",VLOOKUP($D59,'Boys Do Main Draw Prep'!$A$7:$V$71,8))</f>
        <v/>
      </c>
      <c r="G60" s="415"/>
      <c r="H60" s="223" t="str">
        <f>IF($D59="","",VLOOKUP($D59,'Boys Do Main Draw Prep'!$A$7:$V$71,9))</f>
        <v/>
      </c>
      <c r="I60" s="639"/>
      <c r="J60" s="647"/>
      <c r="K60" s="649"/>
      <c r="L60" s="651"/>
      <c r="M60" s="658"/>
      <c r="N60" s="637"/>
      <c r="O60" s="641"/>
      <c r="P60" s="637"/>
      <c r="Q60" s="627"/>
      <c r="R60" s="213"/>
    </row>
    <row r="61" spans="1:18" s="50" customFormat="1" ht="9.6" customHeight="1">
      <c r="A61" s="338"/>
      <c r="B61" s="216"/>
      <c r="C61" s="216"/>
      <c r="D61" s="226"/>
      <c r="E61" s="201"/>
      <c r="F61" s="201"/>
      <c r="G61" s="93"/>
      <c r="H61" s="201"/>
      <c r="I61" s="653"/>
      <c r="J61" s="637"/>
      <c r="K61" s="654"/>
      <c r="L61" s="643" t="str">
        <f>UPPER(IF(OR(K62="a",K62="as"),J57,IF(OR(K62="b",K62="bs"),J65,)))</f>
        <v/>
      </c>
      <c r="M61" s="649"/>
      <c r="N61" s="637"/>
      <c r="O61" s="641"/>
      <c r="P61" s="637"/>
      <c r="Q61" s="627"/>
      <c r="R61" s="213"/>
    </row>
    <row r="62" spans="1:18" s="50" customFormat="1" ht="9.6" customHeight="1">
      <c r="A62" s="338"/>
      <c r="B62" s="216"/>
      <c r="C62" s="216"/>
      <c r="D62" s="226"/>
      <c r="E62" s="201"/>
      <c r="F62" s="201"/>
      <c r="G62" s="93"/>
      <c r="H62" s="201"/>
      <c r="I62" s="655"/>
      <c r="J62" s="617" t="s">
        <v>15</v>
      </c>
      <c r="K62" s="618"/>
      <c r="L62" s="645" t="str">
        <f>UPPER(IF(OR(K62="a",K62="as"),J58,IF(OR(K62="b",K62="bs"),J66,)))</f>
        <v/>
      </c>
      <c r="M62" s="657"/>
      <c r="N62" s="647"/>
      <c r="O62" s="641"/>
      <c r="P62" s="637"/>
      <c r="Q62" s="627"/>
      <c r="R62" s="213"/>
    </row>
    <row r="63" spans="1:18" s="50" customFormat="1" ht="9.6" customHeight="1">
      <c r="A63" s="420">
        <v>15</v>
      </c>
      <c r="B63" s="202" t="str">
        <f>IF($D63="","",VLOOKUP($D63,'Boys Do Main Draw Prep'!$A$7:$V$71,20))</f>
        <v/>
      </c>
      <c r="C63" s="202" t="str">
        <f>IF($D63="","",VLOOKUP($D63,'Boys Do Main Draw Prep'!$A$7:$V$71,21))</f>
        <v/>
      </c>
      <c r="D63" s="203"/>
      <c r="E63" s="223" t="str">
        <f>UPPER(IF($D63="","",VLOOKUP($D63,'Boys Do Main Draw Prep'!$A$7:$V$71,2)))</f>
        <v/>
      </c>
      <c r="F63" s="223" t="str">
        <f>IF($D63="","",VLOOKUP($D63,'Boys Do Main Draw Prep'!$A$7:$V$71,3))</f>
        <v/>
      </c>
      <c r="G63" s="415"/>
      <c r="H63" s="223" t="str">
        <f>IF($D63="","",VLOOKUP($D63,'Boys Do Main Draw Prep'!$A$7:$V$71,4))</f>
        <v/>
      </c>
      <c r="I63" s="636"/>
      <c r="J63" s="637"/>
      <c r="K63" s="649"/>
      <c r="L63" s="637"/>
      <c r="M63" s="660"/>
      <c r="N63" s="650"/>
      <c r="O63" s="641"/>
      <c r="P63" s="637"/>
      <c r="Q63" s="627"/>
      <c r="R63" s="213"/>
    </row>
    <row r="64" spans="1:18" s="50" customFormat="1" ht="9.6" customHeight="1">
      <c r="A64" s="338"/>
      <c r="B64" s="408"/>
      <c r="C64" s="408"/>
      <c r="D64" s="408"/>
      <c r="E64" s="223" t="str">
        <f>UPPER(IF($D63="","",VLOOKUP($D63,'Boys Do Main Draw Prep'!$A$7:$V$71,7)))</f>
        <v/>
      </c>
      <c r="F64" s="223" t="str">
        <f>IF($D63="","",VLOOKUP($D63,'Boys Do Main Draw Prep'!$A$7:$V$71,8))</f>
        <v/>
      </c>
      <c r="G64" s="415"/>
      <c r="H64" s="223" t="str">
        <f>IF($D63="","",VLOOKUP($D63,'Boys Do Main Draw Prep'!$A$7:$V$71,9))</f>
        <v/>
      </c>
      <c r="I64" s="639"/>
      <c r="J64" s="640" t="str">
        <f>IF(I64="a",E63,IF(I64="b",E65,""))</f>
        <v/>
      </c>
      <c r="K64" s="649"/>
      <c r="L64" s="637"/>
      <c r="M64" s="641"/>
      <c r="N64" s="647"/>
      <c r="O64" s="641"/>
      <c r="P64" s="637"/>
      <c r="Q64" s="627"/>
      <c r="R64" s="213"/>
    </row>
    <row r="65" spans="1:18" s="50" customFormat="1" ht="9.6" customHeight="1">
      <c r="A65" s="338"/>
      <c r="B65" s="216"/>
      <c r="C65" s="216"/>
      <c r="D65" s="216"/>
      <c r="E65" s="240"/>
      <c r="F65" s="240"/>
      <c r="G65" s="427"/>
      <c r="H65" s="240"/>
      <c r="I65" s="642"/>
      <c r="J65" s="643" t="str">
        <f>UPPER(IF(OR(I66="a",I66="as"),E63,IF(OR(I66="b",I66="bs"),E67,)))</f>
        <v/>
      </c>
      <c r="K65" s="656"/>
      <c r="L65" s="637"/>
      <c r="M65" s="641"/>
      <c r="N65" s="647"/>
      <c r="O65" s="641"/>
      <c r="P65" s="637"/>
      <c r="Q65" s="627"/>
      <c r="R65" s="213"/>
    </row>
    <row r="66" spans="1:18" s="50" customFormat="1" ht="9.6" customHeight="1">
      <c r="A66" s="338"/>
      <c r="B66" s="216"/>
      <c r="C66" s="216"/>
      <c r="D66" s="216"/>
      <c r="E66" s="207"/>
      <c r="F66" s="207"/>
      <c r="G66" s="93"/>
      <c r="H66" s="617" t="s">
        <v>15</v>
      </c>
      <c r="I66" s="618"/>
      <c r="J66" s="645" t="str">
        <f>UPPER(IF(OR(I66="a",I66="as"),E64,IF(OR(I66="b",I66="bs"),E68,)))</f>
        <v/>
      </c>
      <c r="K66" s="657"/>
      <c r="L66" s="647"/>
      <c r="M66" s="641"/>
      <c r="N66" s="647"/>
      <c r="O66" s="641"/>
      <c r="P66" s="637"/>
      <c r="Q66" s="627"/>
      <c r="R66" s="213"/>
    </row>
    <row r="67" spans="1:18" s="50" customFormat="1" ht="9.6" customHeight="1">
      <c r="A67" s="426">
        <v>16</v>
      </c>
      <c r="B67" s="202" t="str">
        <f>IF($D67="","",VLOOKUP($D67,'Boys Do Main Draw Prep'!$A$7:$V$71,20))</f>
        <v/>
      </c>
      <c r="C67" s="202" t="str">
        <f>IF($D67="","",VLOOKUP($D67,'Boys Do Main Draw Prep'!$A$7:$V$71,21))</f>
        <v/>
      </c>
      <c r="D67" s="203"/>
      <c r="E67" s="204" t="str">
        <f>UPPER(IF($D67="","",VLOOKUP($D67,'Boys Do Main Draw Prep'!$A$7:$V$71,2)))</f>
        <v/>
      </c>
      <c r="F67" s="204" t="str">
        <f>IF($D67="","",VLOOKUP($D67,'Boys Do Main Draw Prep'!$A$7:$V$71,3))</f>
        <v/>
      </c>
      <c r="G67" s="406"/>
      <c r="H67" s="204" t="str">
        <f>IF($D67="","",VLOOKUP($D67,'Boys Do Main Draw Prep'!$A$7:$V$71,4))</f>
        <v/>
      </c>
      <c r="I67" s="648"/>
      <c r="J67" s="647"/>
      <c r="K67" s="641"/>
      <c r="L67" s="650"/>
      <c r="M67" s="644"/>
      <c r="N67" s="647"/>
      <c r="O67" s="641"/>
      <c r="P67" s="637"/>
      <c r="Q67" s="627"/>
      <c r="R67" s="213"/>
    </row>
    <row r="68" spans="1:18" s="50" customFormat="1" ht="9.6" customHeight="1">
      <c r="A68" s="338"/>
      <c r="B68" s="408"/>
      <c r="C68" s="408"/>
      <c r="D68" s="408"/>
      <c r="E68" s="204" t="str">
        <f>UPPER(IF($D67="","",VLOOKUP($D67,'Boys Do Main Draw Prep'!$A$7:$V$71,7)))</f>
        <v/>
      </c>
      <c r="F68" s="204" t="str">
        <f>IF($D67="","",VLOOKUP($D67,'Boys Do Main Draw Prep'!$A$7:$V$71,8))</f>
        <v/>
      </c>
      <c r="G68" s="406"/>
      <c r="H68" s="204" t="str">
        <f>IF($D67="","",VLOOKUP($D67,'Boys Do Main Draw Prep'!$A$7:$V$71,9))</f>
        <v/>
      </c>
      <c r="I68" s="639"/>
      <c r="J68" s="647"/>
      <c r="K68" s="641"/>
      <c r="L68" s="651"/>
      <c r="M68" s="652"/>
      <c r="N68" s="647"/>
      <c r="O68" s="641"/>
      <c r="P68" s="637"/>
      <c r="Q68" s="627"/>
      <c r="R68" s="213"/>
    </row>
    <row r="69" spans="1:18" s="50" customFormat="1" ht="9.6" customHeight="1">
      <c r="A69" s="428"/>
      <c r="B69" s="429"/>
      <c r="C69" s="429"/>
      <c r="D69" s="430"/>
      <c r="E69" s="244"/>
      <c r="F69" s="244"/>
      <c r="G69" s="196"/>
      <c r="H69" s="244"/>
      <c r="I69" s="431"/>
      <c r="J69" s="211"/>
      <c r="K69" s="212"/>
      <c r="L69" s="211"/>
      <c r="M69" s="212"/>
      <c r="N69" s="211"/>
      <c r="O69" s="212"/>
      <c r="P69" s="211"/>
      <c r="Q69" s="212"/>
      <c r="R69" s="213"/>
    </row>
    <row r="70" spans="1:18" s="2" customFormat="1" ht="6" customHeight="1">
      <c r="A70" s="428"/>
      <c r="B70" s="429"/>
      <c r="C70" s="429"/>
      <c r="D70" s="430"/>
      <c r="E70" s="244"/>
      <c r="F70" s="244"/>
      <c r="G70" s="432"/>
      <c r="H70" s="244"/>
      <c r="I70" s="431"/>
      <c r="J70" s="211"/>
      <c r="K70" s="212"/>
      <c r="L70" s="251"/>
      <c r="M70" s="252"/>
      <c r="N70" s="251"/>
      <c r="O70" s="252"/>
      <c r="P70" s="251"/>
      <c r="Q70" s="463" t="s">
        <v>271</v>
      </c>
      <c r="R70" s="253"/>
    </row>
    <row r="71" spans="1:18" s="19" customFormat="1" ht="10.5" customHeight="1">
      <c r="A71" s="254" t="s">
        <v>61</v>
      </c>
      <c r="B71" s="255"/>
      <c r="C71" s="256"/>
      <c r="D71" s="257" t="s">
        <v>62</v>
      </c>
      <c r="E71" s="351" t="s">
        <v>266</v>
      </c>
      <c r="F71" s="257" t="s">
        <v>62</v>
      </c>
      <c r="G71" s="258" t="s">
        <v>266</v>
      </c>
      <c r="H71" s="454"/>
      <c r="I71" s="257" t="s">
        <v>62</v>
      </c>
      <c r="J71" s="351" t="s">
        <v>266</v>
      </c>
      <c r="K71" s="257" t="s">
        <v>62</v>
      </c>
      <c r="L71" s="258" t="s">
        <v>266</v>
      </c>
      <c r="M71" s="454"/>
      <c r="N71" s="263" t="s">
        <v>66</v>
      </c>
      <c r="O71" s="263"/>
      <c r="P71" s="264"/>
      <c r="Q71" s="265"/>
    </row>
    <row r="72" spans="1:18" s="19" customFormat="1" ht="9" customHeight="1">
      <c r="A72" s="267" t="s">
        <v>67</v>
      </c>
      <c r="B72" s="266"/>
      <c r="C72" s="268"/>
      <c r="D72" s="269">
        <v>1</v>
      </c>
      <c r="E72" s="330">
        <f>IF(D72&gt;$Q$79,,UPPER(VLOOKUP(D72,'Boys Do Main Draw Prep'!$A$7:$R$23,2)))</f>
        <v>0</v>
      </c>
      <c r="F72" s="455">
        <v>5</v>
      </c>
      <c r="G72" s="80">
        <f>IF(F72&gt;$Q$79,,UPPER(VLOOKUP(F72,'Boys Do Main Draw Prep'!$A$7:$R$23,2)))</f>
        <v>0</v>
      </c>
      <c r="H72" s="433"/>
      <c r="I72" s="455">
        <v>9</v>
      </c>
      <c r="J72" s="330">
        <f>IF(I72&gt;$Q$79,,UPPER(VLOOKUP(I72,'Boys Do Main Draw Prep'!$A$7:$R$23,2)))</f>
        <v>0</v>
      </c>
      <c r="K72" s="455">
        <v>13</v>
      </c>
      <c r="L72" s="80">
        <f>IF(K72&gt;$Q$79,,UPPER(VLOOKUP(K72,'Boys Do Main Draw Prep'!$A$7:$R$23,2)))</f>
        <v>0</v>
      </c>
      <c r="M72" s="273"/>
      <c r="N72" s="275" t="s">
        <v>267</v>
      </c>
      <c r="O72" s="276"/>
      <c r="P72" s="276"/>
      <c r="Q72" s="277"/>
    </row>
    <row r="73" spans="1:18" s="19" customFormat="1" ht="9" customHeight="1">
      <c r="A73" s="267" t="s">
        <v>70</v>
      </c>
      <c r="B73" s="266"/>
      <c r="C73" s="268"/>
      <c r="D73" s="269"/>
      <c r="E73" s="330">
        <f>IF(D72&gt;$Q$79,,UPPER(VLOOKUP(D72,'Boys Do Main Draw Prep'!$A$7:$R$23,7)))</f>
        <v>0</v>
      </c>
      <c r="F73" s="455"/>
      <c r="G73" s="80">
        <f>IF(F72&gt;$Q$79,,UPPER(VLOOKUP(F72,'Boys Do Main Draw Prep'!$A$7:$R$23,7)))</f>
        <v>0</v>
      </c>
      <c r="H73" s="433"/>
      <c r="I73" s="455"/>
      <c r="J73" s="330">
        <f>IF(I72&gt;$Q$79,,UPPER(VLOOKUP(I72,'Boys Do Main Draw Prep'!$A$7:$R$23,7)))</f>
        <v>0</v>
      </c>
      <c r="K73" s="455"/>
      <c r="L73" s="80">
        <f>IF(K72&gt;$Q$79,,UPPER(VLOOKUP(K72,'Boys Do Main Draw Prep'!$A$7:$R$23,7)))</f>
        <v>0</v>
      </c>
      <c r="M73" s="273"/>
      <c r="N73" s="280"/>
      <c r="O73" s="279"/>
      <c r="P73" s="280"/>
      <c r="Q73" s="281"/>
    </row>
    <row r="74" spans="1:18" s="19" customFormat="1" ht="9" customHeight="1">
      <c r="A74" s="282" t="s">
        <v>72</v>
      </c>
      <c r="B74" s="280"/>
      <c r="C74" s="283"/>
      <c r="D74" s="269">
        <v>2</v>
      </c>
      <c r="E74" s="330">
        <f>IF(D74&gt;$Q$79,,UPPER(VLOOKUP(D74,'Boys Do Main Draw Prep'!$A$7:$R$23,2)))</f>
        <v>0</v>
      </c>
      <c r="F74" s="455">
        <v>6</v>
      </c>
      <c r="G74" s="80">
        <f>IF(F74&gt;$Q$79,,UPPER(VLOOKUP(F74,'Boys Do Main Draw Prep'!$A$7:$R$23,2)))</f>
        <v>0</v>
      </c>
      <c r="H74" s="433"/>
      <c r="I74" s="455">
        <v>10</v>
      </c>
      <c r="J74" s="330">
        <f>IF(I74&gt;$Q$79,,UPPER(VLOOKUP(I74,'Boys Do Main Draw Prep'!$A$7:$R$23,2)))</f>
        <v>0</v>
      </c>
      <c r="K74" s="455">
        <v>14</v>
      </c>
      <c r="L74" s="80">
        <f>IF(K74&gt;$Q$79,,UPPER(VLOOKUP(K74,'Boys Do Main Draw Prep'!$A$7:$R$23,2)))</f>
        <v>0</v>
      </c>
      <c r="M74" s="273"/>
      <c r="N74" s="275" t="s">
        <v>74</v>
      </c>
      <c r="O74" s="276"/>
      <c r="P74" s="276"/>
      <c r="Q74" s="277"/>
    </row>
    <row r="75" spans="1:18" s="19" customFormat="1" ht="9" customHeight="1">
      <c r="A75" s="284"/>
      <c r="B75" s="188"/>
      <c r="C75" s="285"/>
      <c r="D75" s="269"/>
      <c r="E75" s="330">
        <f>IF(D74&gt;$Q$79,,UPPER(VLOOKUP(D74,'Boys Do Main Draw Prep'!$A$7:$R$23,7)))</f>
        <v>0</v>
      </c>
      <c r="F75" s="455"/>
      <c r="G75" s="80">
        <f>IF(F74&gt;$Q$79,,UPPER(VLOOKUP(F74,'Boys Do Main Draw Prep'!$A$7:$R$23,7)))</f>
        <v>0</v>
      </c>
      <c r="H75" s="433"/>
      <c r="I75" s="455"/>
      <c r="J75" s="330">
        <f>IF(I74&gt;$Q$79,,UPPER(VLOOKUP(I74,'Boys Do Main Draw Prep'!$A$7:$R$23,7)))</f>
        <v>0</v>
      </c>
      <c r="K75" s="455"/>
      <c r="L75" s="80">
        <f>IF(K74&gt;$Q$79,,UPPER(VLOOKUP(K74,'Boys Do Main Draw Prep'!$A$7:$R$23,7)))</f>
        <v>0</v>
      </c>
      <c r="M75" s="273"/>
      <c r="N75" s="266"/>
      <c r="O75" s="272"/>
      <c r="P75" s="266"/>
      <c r="Q75" s="273"/>
    </row>
    <row r="76" spans="1:18" s="19" customFormat="1" ht="9" customHeight="1">
      <c r="A76" s="286" t="s">
        <v>76</v>
      </c>
      <c r="B76" s="287"/>
      <c r="C76" s="288"/>
      <c r="D76" s="269">
        <v>3</v>
      </c>
      <c r="E76" s="330">
        <f>IF(D76&gt;$Q$79,,UPPER(VLOOKUP(D76,'Boys Do Main Draw Prep'!$A$7:$R$23,2)))</f>
        <v>0</v>
      </c>
      <c r="F76" s="455">
        <v>7</v>
      </c>
      <c r="G76" s="80">
        <f>IF(F76&gt;$Q$79,,UPPER(VLOOKUP(F76,'Boys Do Main Draw Prep'!$A$7:$R$23,2)))</f>
        <v>0</v>
      </c>
      <c r="H76" s="433"/>
      <c r="I76" s="455">
        <v>11</v>
      </c>
      <c r="J76" s="330">
        <f>IF(I76&gt;$Q$79,,UPPER(VLOOKUP(I76,'Boys Do Main Draw Prep'!$A$7:$R$23,2)))</f>
        <v>0</v>
      </c>
      <c r="K76" s="455">
        <v>15</v>
      </c>
      <c r="L76" s="80">
        <f>IF(K76&gt;$Q$79,,UPPER(VLOOKUP(K76,'Boys Do Main Draw Prep'!$A$7:$R$23,2)))</f>
        <v>0</v>
      </c>
      <c r="M76" s="273"/>
      <c r="N76" s="280"/>
      <c r="O76" s="279"/>
      <c r="P76" s="280"/>
      <c r="Q76" s="281"/>
    </row>
    <row r="77" spans="1:18" s="19" customFormat="1" ht="9" customHeight="1">
      <c r="A77" s="267" t="s">
        <v>67</v>
      </c>
      <c r="B77" s="266"/>
      <c r="C77" s="268"/>
      <c r="D77" s="269"/>
      <c r="E77" s="330">
        <f>IF(D76&gt;$Q$79,,UPPER(VLOOKUP(D76,'Boys Do Main Draw Prep'!$A$7:$R$23,7)))</f>
        <v>0</v>
      </c>
      <c r="F77" s="455"/>
      <c r="G77" s="80">
        <f>IF(F76&gt;$Q$79,,UPPER(VLOOKUP(F76,'Boys Do Main Draw Prep'!$A$7:$R$23,7)))</f>
        <v>0</v>
      </c>
      <c r="H77" s="433"/>
      <c r="I77" s="455"/>
      <c r="J77" s="330">
        <f>IF(I76&gt;$Q$79,,UPPER(VLOOKUP(I76,'Boys Do Main Draw Prep'!$A$7:$R$23,7)))</f>
        <v>0</v>
      </c>
      <c r="K77" s="455"/>
      <c r="L77" s="80">
        <f>IF(K76&gt;$Q$79,,UPPER(VLOOKUP(K76,'Boys Do Main Draw Prep'!$A$7:$R$23,7)))</f>
        <v>0</v>
      </c>
      <c r="M77" s="273"/>
      <c r="N77" s="275" t="s">
        <v>24</v>
      </c>
      <c r="O77" s="276"/>
      <c r="P77" s="276"/>
      <c r="Q77" s="277"/>
    </row>
    <row r="78" spans="1:18" s="19" customFormat="1" ht="9" customHeight="1">
      <c r="A78" s="267" t="s">
        <v>79</v>
      </c>
      <c r="B78" s="266"/>
      <c r="C78" s="289"/>
      <c r="D78" s="269">
        <v>4</v>
      </c>
      <c r="E78" s="330">
        <f>IF(D78&gt;$Q$79,,UPPER(VLOOKUP(D78,'Boys Do Main Draw Prep'!$A$7:$R$23,2)))</f>
        <v>0</v>
      </c>
      <c r="F78" s="455">
        <v>8</v>
      </c>
      <c r="G78" s="80">
        <f>IF(F78&gt;$Q$79,,UPPER(VLOOKUP(F78,'Boys Do Main Draw Prep'!$A$7:$R$23,2)))</f>
        <v>0</v>
      </c>
      <c r="H78" s="433"/>
      <c r="I78" s="455">
        <v>12</v>
      </c>
      <c r="J78" s="330">
        <f>IF(I78&gt;$Q$79,,UPPER(VLOOKUP(I78,'Boys Do Main Draw Prep'!$A$7:$R$23,2)))</f>
        <v>0</v>
      </c>
      <c r="K78" s="455">
        <v>16</v>
      </c>
      <c r="L78" s="80">
        <f>IF(K78&gt;$Q$79,,UPPER(VLOOKUP(K78,'Boys Do Main Draw Prep'!$A$7:$R$23,2)))</f>
        <v>0</v>
      </c>
      <c r="M78" s="273"/>
      <c r="N78" s="266"/>
      <c r="O78" s="272"/>
      <c r="P78" s="266"/>
      <c r="Q78" s="273"/>
    </row>
    <row r="79" spans="1:18" s="19" customFormat="1" ht="9" customHeight="1">
      <c r="A79" s="282" t="s">
        <v>81</v>
      </c>
      <c r="B79" s="280"/>
      <c r="C79" s="290"/>
      <c r="D79" s="291"/>
      <c r="E79" s="331">
        <f>IF(D78&gt;$Q$79,,UPPER(VLOOKUP(D78,'Boys Do Main Draw Prep'!$A$7:$R$23,7)))</f>
        <v>0</v>
      </c>
      <c r="F79" s="456"/>
      <c r="G79" s="292">
        <f>IF(F78&gt;$Q$79,,UPPER(VLOOKUP(F78,'Boys Do Main Draw Prep'!$A$7:$R$23,7)))</f>
        <v>0</v>
      </c>
      <c r="H79" s="436"/>
      <c r="I79" s="456"/>
      <c r="J79" s="331">
        <f>IF(I78&gt;$Q$79,,UPPER(VLOOKUP(I78,'Boys Do Main Draw Prep'!$A$7:$R$23,7)))</f>
        <v>0</v>
      </c>
      <c r="K79" s="456"/>
      <c r="L79" s="292">
        <f>IF(K78&gt;$Q$79,,UPPER(VLOOKUP(K78,'Boys Do Main Draw Prep'!$A$7:$R$23,7)))</f>
        <v>0</v>
      </c>
      <c r="M79" s="281"/>
      <c r="N79" s="280">
        <f>Q4</f>
        <v>0</v>
      </c>
      <c r="O79" s="279"/>
      <c r="P79" s="280"/>
      <c r="Q79" s="464">
        <f>'Boys Do Main Draw Prep'!$V$5</f>
        <v>0</v>
      </c>
    </row>
    <row r="80" spans="1:18" s="20" customFormat="1" ht="9.75">
      <c r="A80" s="401"/>
      <c r="B80" s="65" t="s">
        <v>52</v>
      </c>
      <c r="C80" s="65" t="str">
        <f>IF(OR(F78="Week 3",F78="Masters"),"CP","Rank")</f>
        <v>Rank</v>
      </c>
      <c r="D80" s="65" t="s">
        <v>54</v>
      </c>
      <c r="E80" s="67" t="s">
        <v>55</v>
      </c>
      <c r="F80" s="67" t="s">
        <v>14</v>
      </c>
      <c r="G80" s="67"/>
      <c r="H80" s="67" t="s">
        <v>56</v>
      </c>
      <c r="I80" s="67"/>
      <c r="J80" s="65" t="s">
        <v>57</v>
      </c>
      <c r="K80" s="402"/>
      <c r="L80" s="65" t="s">
        <v>87</v>
      </c>
      <c r="M80" s="402"/>
      <c r="N80" s="65" t="s">
        <v>84</v>
      </c>
      <c r="O80" s="402"/>
      <c r="P80" s="65" t="s">
        <v>269</v>
      </c>
      <c r="Q80" s="403"/>
    </row>
    <row r="81" spans="1:20" s="20" customFormat="1" ht="3.75" customHeight="1" thickBot="1">
      <c r="A81" s="404"/>
      <c r="B81" s="91"/>
      <c r="C81" s="91"/>
      <c r="D81" s="91"/>
      <c r="E81" s="23"/>
      <c r="F81" s="23"/>
      <c r="G81" s="93"/>
      <c r="H81" s="23"/>
      <c r="I81" s="151"/>
      <c r="J81" s="91"/>
      <c r="K81" s="151"/>
      <c r="L81" s="91"/>
      <c r="M81" s="151"/>
      <c r="N81" s="91"/>
      <c r="O81" s="151"/>
      <c r="P81" s="91"/>
      <c r="Q81" s="181"/>
    </row>
    <row r="82" spans="1:20" s="50" customFormat="1" ht="10.5" customHeight="1">
      <c r="A82" s="405">
        <v>17</v>
      </c>
      <c r="B82" s="202" t="str">
        <f>IF($D82="","",VLOOKUP($D82,'Boys Do Main Draw Prep'!$A$7:$V$71,20))</f>
        <v/>
      </c>
      <c r="C82" s="202" t="str">
        <f>IF($D82="","",VLOOKUP($D82,'Boys Do Main Draw Prep'!$A$7:$V$71,21))</f>
        <v/>
      </c>
      <c r="D82" s="203"/>
      <c r="E82" s="204" t="str">
        <f>UPPER(IF($D82="","",VLOOKUP($D82,'Boys Do Main Draw Prep'!$A$7:$V$71,2)))</f>
        <v/>
      </c>
      <c r="F82" s="204" t="str">
        <f>IF($D82="","",VLOOKUP($D82,'Boys Do Main Draw Prep'!$A$7:$V$71,3))</f>
        <v/>
      </c>
      <c r="G82" s="406"/>
      <c r="H82" s="204" t="str">
        <f>IF($D82="","",VLOOKUP($D82,'Boys Do Main Draw Prep'!$A$7:$V$71,4))</f>
        <v/>
      </c>
      <c r="I82" s="636"/>
      <c r="J82" s="637"/>
      <c r="K82" s="638"/>
      <c r="L82" s="637"/>
      <c r="M82" s="638"/>
      <c r="N82" s="637"/>
      <c r="O82" s="638"/>
      <c r="P82" s="637"/>
      <c r="Q82" s="610" t="s">
        <v>272</v>
      </c>
      <c r="R82" s="213"/>
      <c r="T82" s="214" t="e">
        <f>#REF!</f>
        <v>#REF!</v>
      </c>
    </row>
    <row r="83" spans="1:20" s="50" customFormat="1" ht="9.6" customHeight="1">
      <c r="A83" s="338"/>
      <c r="B83" s="408"/>
      <c r="C83" s="408"/>
      <c r="D83" s="408"/>
      <c r="E83" s="204" t="str">
        <f>UPPER(IF($D82="","",VLOOKUP($D82,'Boys Do Main Draw Prep'!$A$7:$V$71,7)))</f>
        <v/>
      </c>
      <c r="F83" s="204" t="str">
        <f>IF($D82="","",VLOOKUP($D82,'Boys Do Main Draw Prep'!$A$7:$V$71,8))</f>
        <v/>
      </c>
      <c r="G83" s="406"/>
      <c r="H83" s="204" t="str">
        <f>IF($D82="","",VLOOKUP($D82,'Boys Do Main Draw Prep'!$A$7:$V$71,9))</f>
        <v/>
      </c>
      <c r="I83" s="639"/>
      <c r="J83" s="640" t="str">
        <f>IF(I83="a",E82,IF(I83="b",E84,""))</f>
        <v/>
      </c>
      <c r="K83" s="641"/>
      <c r="L83" s="637"/>
      <c r="M83" s="638"/>
      <c r="N83" s="637"/>
      <c r="O83" s="638"/>
      <c r="P83" s="637"/>
      <c r="Q83" s="627"/>
      <c r="R83" s="213"/>
      <c r="T83" s="222" t="e">
        <f>#REF!</f>
        <v>#REF!</v>
      </c>
    </row>
    <row r="84" spans="1:20" s="50" customFormat="1" ht="9.6" customHeight="1">
      <c r="A84" s="338"/>
      <c r="B84" s="216"/>
      <c r="C84" s="216"/>
      <c r="D84" s="216"/>
      <c r="E84" s="201"/>
      <c r="F84" s="201"/>
      <c r="G84" s="93"/>
      <c r="H84" s="201"/>
      <c r="I84" s="642"/>
      <c r="J84" s="643" t="str">
        <f>UPPER(IF(OR(I85="a",I85="as"),E82,IF(OR(I85="b",I85="bs"),E86,)))</f>
        <v/>
      </c>
      <c r="K84" s="644"/>
      <c r="L84" s="637"/>
      <c r="M84" s="638"/>
      <c r="N84" s="637"/>
      <c r="O84" s="638"/>
      <c r="P84" s="637"/>
      <c r="Q84" s="627"/>
      <c r="R84" s="213"/>
      <c r="T84" s="222" t="e">
        <f>#REF!</f>
        <v>#REF!</v>
      </c>
    </row>
    <row r="85" spans="1:20" s="50" customFormat="1" ht="9.6" customHeight="1">
      <c r="A85" s="338"/>
      <c r="B85" s="216"/>
      <c r="C85" s="216"/>
      <c r="D85" s="216"/>
      <c r="E85" s="201"/>
      <c r="F85" s="201"/>
      <c r="G85" s="93"/>
      <c r="H85" s="617" t="s">
        <v>15</v>
      </c>
      <c r="I85" s="618"/>
      <c r="J85" s="645" t="str">
        <f>UPPER(IF(OR(I85="a",I85="as"),E83,IF(OR(I85="b",I85="bs"),E87,)))</f>
        <v/>
      </c>
      <c r="K85" s="646"/>
      <c r="L85" s="647"/>
      <c r="M85" s="641"/>
      <c r="N85" s="637"/>
      <c r="O85" s="638"/>
      <c r="P85" s="637"/>
      <c r="Q85" s="627"/>
      <c r="R85" s="213"/>
      <c r="T85" s="222" t="e">
        <f>#REF!</f>
        <v>#REF!</v>
      </c>
    </row>
    <row r="86" spans="1:20" s="50" customFormat="1" ht="9.6" customHeight="1">
      <c r="A86" s="338">
        <v>18</v>
      </c>
      <c r="B86" s="202" t="str">
        <f>IF($D86="","",VLOOKUP($D86,'Boys Do Main Draw Prep'!$A$7:$V$71,20))</f>
        <v/>
      </c>
      <c r="C86" s="202" t="str">
        <f>IF($D86="","",VLOOKUP($D86,'Boys Do Main Draw Prep'!$A$7:$V$71,21))</f>
        <v/>
      </c>
      <c r="D86" s="203"/>
      <c r="E86" s="223" t="str">
        <f>UPPER(IF($D86="","",VLOOKUP($D86,'Boys Do Main Draw Prep'!$A$7:$V$71,2)))</f>
        <v/>
      </c>
      <c r="F86" s="223" t="str">
        <f>IF($D86="","",VLOOKUP($D86,'Boys Do Main Draw Prep'!$A$7:$V$71,3))</f>
        <v/>
      </c>
      <c r="G86" s="415"/>
      <c r="H86" s="223" t="str">
        <f>IF($D86="","",VLOOKUP($D86,'Boys Do Main Draw Prep'!$A$7:$V$71,4))</f>
        <v/>
      </c>
      <c r="I86" s="648"/>
      <c r="J86" s="647"/>
      <c r="K86" s="649"/>
      <c r="L86" s="650"/>
      <c r="M86" s="644"/>
      <c r="N86" s="637"/>
      <c r="O86" s="638"/>
      <c r="P86" s="637"/>
      <c r="Q86" s="627"/>
      <c r="R86" s="213"/>
      <c r="T86" s="222" t="e">
        <f>#REF!</f>
        <v>#REF!</v>
      </c>
    </row>
    <row r="87" spans="1:20" s="50" customFormat="1" ht="9.6" customHeight="1">
      <c r="A87" s="338"/>
      <c r="B87" s="408"/>
      <c r="C87" s="408"/>
      <c r="D87" s="408"/>
      <c r="E87" s="223" t="str">
        <f>UPPER(IF($D86="","",VLOOKUP($D86,'Boys Do Main Draw Prep'!$A$7:$V$71,7)))</f>
        <v/>
      </c>
      <c r="F87" s="223" t="str">
        <f>IF($D86="","",VLOOKUP($D86,'Boys Do Main Draw Prep'!$A$7:$V$71,8))</f>
        <v/>
      </c>
      <c r="G87" s="415"/>
      <c r="H87" s="223" t="str">
        <f>IF($D86="","",VLOOKUP($D86,'Boys Do Main Draw Prep'!$A$7:$V$71,9))</f>
        <v/>
      </c>
      <c r="I87" s="639"/>
      <c r="J87" s="647"/>
      <c r="K87" s="649"/>
      <c r="L87" s="651"/>
      <c r="M87" s="652"/>
      <c r="N87" s="637"/>
      <c r="O87" s="638"/>
      <c r="P87" s="637"/>
      <c r="Q87" s="627"/>
      <c r="R87" s="213"/>
      <c r="T87" s="222" t="e">
        <f>#REF!</f>
        <v>#REF!</v>
      </c>
    </row>
    <row r="88" spans="1:20" s="50" customFormat="1" ht="9.6" customHeight="1">
      <c r="A88" s="338"/>
      <c r="B88" s="216"/>
      <c r="C88" s="216"/>
      <c r="D88" s="226"/>
      <c r="E88" s="201"/>
      <c r="F88" s="201"/>
      <c r="G88" s="93"/>
      <c r="H88" s="201"/>
      <c r="I88" s="653"/>
      <c r="J88" s="637"/>
      <c r="K88" s="654"/>
      <c r="L88" s="643" t="str">
        <f>UPPER(IF(OR(K89="a",K89="as"),J84,IF(OR(K89="b",K89="bs"),J92,)))</f>
        <v/>
      </c>
      <c r="M88" s="641"/>
      <c r="N88" s="637"/>
      <c r="O88" s="638"/>
      <c r="P88" s="637"/>
      <c r="Q88" s="627"/>
      <c r="R88" s="213"/>
      <c r="T88" s="222" t="e">
        <f>#REF!</f>
        <v>#REF!</v>
      </c>
    </row>
    <row r="89" spans="1:20" s="50" customFormat="1" ht="9.6" customHeight="1">
      <c r="A89" s="338"/>
      <c r="B89" s="216"/>
      <c r="C89" s="216"/>
      <c r="D89" s="226"/>
      <c r="E89" s="201"/>
      <c r="F89" s="201"/>
      <c r="G89" s="93"/>
      <c r="H89" s="201"/>
      <c r="I89" s="655"/>
      <c r="J89" s="617" t="s">
        <v>15</v>
      </c>
      <c r="K89" s="618"/>
      <c r="L89" s="645" t="str">
        <f>UPPER(IF(OR(K89="a",K89="as"),J85,IF(OR(K89="b",K89="bs"),J93,)))</f>
        <v/>
      </c>
      <c r="M89" s="646"/>
      <c r="N89" s="647"/>
      <c r="O89" s="641"/>
      <c r="P89" s="637"/>
      <c r="Q89" s="627"/>
      <c r="R89" s="213"/>
      <c r="T89" s="222" t="e">
        <f>#REF!</f>
        <v>#REF!</v>
      </c>
    </row>
    <row r="90" spans="1:20" s="50" customFormat="1" ht="9.6" customHeight="1">
      <c r="A90" s="420">
        <v>19</v>
      </c>
      <c r="B90" s="202" t="str">
        <f>IF($D90="","",VLOOKUP($D90,'Boys Do Main Draw Prep'!$A$7:$V$71,20))</f>
        <v/>
      </c>
      <c r="C90" s="202" t="str">
        <f>IF($D90="","",VLOOKUP($D90,'Boys Do Main Draw Prep'!$A$7:$V$71,21))</f>
        <v/>
      </c>
      <c r="D90" s="203"/>
      <c r="E90" s="223" t="str">
        <f>UPPER(IF($D90="","",VLOOKUP($D90,'Boys Do Main Draw Prep'!$A$7:$V$71,2)))</f>
        <v/>
      </c>
      <c r="F90" s="223" t="str">
        <f>IF($D90="","",VLOOKUP($D90,'Boys Do Main Draw Prep'!$A$7:$V$71,3))</f>
        <v/>
      </c>
      <c r="G90" s="415"/>
      <c r="H90" s="223" t="str">
        <f>IF($D90="","",VLOOKUP($D90,'Boys Do Main Draw Prep'!$A$7:$V$71,4))</f>
        <v/>
      </c>
      <c r="I90" s="636"/>
      <c r="J90" s="637"/>
      <c r="K90" s="649"/>
      <c r="L90" s="637"/>
      <c r="M90" s="649"/>
      <c r="N90" s="650"/>
      <c r="O90" s="641"/>
      <c r="P90" s="637"/>
      <c r="Q90" s="627"/>
      <c r="R90" s="213"/>
      <c r="T90" s="222" t="e">
        <f>#REF!</f>
        <v>#REF!</v>
      </c>
    </row>
    <row r="91" spans="1:20" s="50" customFormat="1" ht="9.6" customHeight="1" thickBot="1">
      <c r="A91" s="338"/>
      <c r="B91" s="408"/>
      <c r="C91" s="408"/>
      <c r="D91" s="408"/>
      <c r="E91" s="223" t="str">
        <f>UPPER(IF($D90="","",VLOOKUP($D90,'Boys Do Main Draw Prep'!$A$7:$V$71,7)))</f>
        <v/>
      </c>
      <c r="F91" s="223" t="str">
        <f>IF($D90="","",VLOOKUP($D90,'Boys Do Main Draw Prep'!$A$7:$V$71,8))</f>
        <v/>
      </c>
      <c r="G91" s="415"/>
      <c r="H91" s="223" t="str">
        <f>IF($D90="","",VLOOKUP($D90,'Boys Do Main Draw Prep'!$A$7:$V$71,9))</f>
        <v/>
      </c>
      <c r="I91" s="639"/>
      <c r="J91" s="640" t="str">
        <f>IF(I91="a",E90,IF(I91="b",E92,""))</f>
        <v/>
      </c>
      <c r="K91" s="649"/>
      <c r="L91" s="637"/>
      <c r="M91" s="649"/>
      <c r="N91" s="647"/>
      <c r="O91" s="641"/>
      <c r="P91" s="637"/>
      <c r="Q91" s="627"/>
      <c r="R91" s="213"/>
      <c r="T91" s="237" t="e">
        <f>#REF!</f>
        <v>#REF!</v>
      </c>
    </row>
    <row r="92" spans="1:20" s="50" customFormat="1" ht="9.6" customHeight="1">
      <c r="A92" s="338"/>
      <c r="B92" s="216"/>
      <c r="C92" s="216"/>
      <c r="D92" s="226"/>
      <c r="E92" s="201"/>
      <c r="F92" s="201"/>
      <c r="G92" s="93"/>
      <c r="H92" s="201"/>
      <c r="I92" s="642"/>
      <c r="J92" s="643" t="str">
        <f>UPPER(IF(OR(I93="a",I93="as"),E90,IF(OR(I93="b",I93="bs"),E94,)))</f>
        <v/>
      </c>
      <c r="K92" s="656"/>
      <c r="L92" s="637"/>
      <c r="M92" s="649"/>
      <c r="N92" s="647"/>
      <c r="O92" s="641"/>
      <c r="P92" s="637"/>
      <c r="Q92" s="627"/>
      <c r="R92" s="213"/>
    </row>
    <row r="93" spans="1:20" s="50" customFormat="1" ht="9.6" customHeight="1">
      <c r="A93" s="338"/>
      <c r="B93" s="216"/>
      <c r="C93" s="216"/>
      <c r="D93" s="226"/>
      <c r="E93" s="201"/>
      <c r="F93" s="201"/>
      <c r="G93" s="93"/>
      <c r="H93" s="617" t="s">
        <v>15</v>
      </c>
      <c r="I93" s="618"/>
      <c r="J93" s="645" t="str">
        <f>UPPER(IF(OR(I93="a",I93="as"),E91,IF(OR(I93="b",I93="bs"),E95,)))</f>
        <v/>
      </c>
      <c r="K93" s="657"/>
      <c r="L93" s="647"/>
      <c r="M93" s="649"/>
      <c r="N93" s="647"/>
      <c r="O93" s="641"/>
      <c r="P93" s="637"/>
      <c r="Q93" s="627"/>
      <c r="R93" s="213"/>
    </row>
    <row r="94" spans="1:20" s="50" customFormat="1" ht="9.6" customHeight="1">
      <c r="A94" s="338">
        <v>20</v>
      </c>
      <c r="B94" s="202" t="str">
        <f>IF($D94="","",VLOOKUP($D94,'Boys Do Main Draw Prep'!$A$7:$V$71,20))</f>
        <v/>
      </c>
      <c r="C94" s="202" t="str">
        <f>IF($D94="","",VLOOKUP($D94,'Boys Do Main Draw Prep'!$A$7:$V$71,21))</f>
        <v/>
      </c>
      <c r="D94" s="203"/>
      <c r="E94" s="223" t="str">
        <f>UPPER(IF($D94="","",VLOOKUP($D94,'Boys Do Main Draw Prep'!$A$7:$V$71,2)))</f>
        <v/>
      </c>
      <c r="F94" s="223" t="str">
        <f>IF($D94="","",VLOOKUP($D94,'Boys Do Main Draw Prep'!$A$7:$V$71,3))</f>
        <v/>
      </c>
      <c r="G94" s="415"/>
      <c r="H94" s="223" t="str">
        <f>IF($D94="","",VLOOKUP($D94,'Boys Do Main Draw Prep'!$A$7:$V$71,4))</f>
        <v/>
      </c>
      <c r="I94" s="648"/>
      <c r="J94" s="647"/>
      <c r="K94" s="641"/>
      <c r="L94" s="650"/>
      <c r="M94" s="656"/>
      <c r="N94" s="647"/>
      <c r="O94" s="641"/>
      <c r="P94" s="637"/>
      <c r="Q94" s="627"/>
      <c r="R94" s="213"/>
    </row>
    <row r="95" spans="1:20" s="50" customFormat="1" ht="9.6" customHeight="1">
      <c r="A95" s="338"/>
      <c r="B95" s="408"/>
      <c r="C95" s="408"/>
      <c r="D95" s="408"/>
      <c r="E95" s="223" t="str">
        <f>UPPER(IF($D94="","",VLOOKUP($D94,'Boys Do Main Draw Prep'!$A$7:$V$71,7)))</f>
        <v/>
      </c>
      <c r="F95" s="223" t="str">
        <f>IF($D94="","",VLOOKUP($D94,'Boys Do Main Draw Prep'!$A$7:$V$71,8))</f>
        <v/>
      </c>
      <c r="G95" s="415"/>
      <c r="H95" s="223" t="str">
        <f>IF($D94="","",VLOOKUP($D94,'Boys Do Main Draw Prep'!$A$7:$V$71,9))</f>
        <v/>
      </c>
      <c r="I95" s="639"/>
      <c r="J95" s="647"/>
      <c r="K95" s="641"/>
      <c r="L95" s="651"/>
      <c r="M95" s="658"/>
      <c r="N95" s="647"/>
      <c r="O95" s="641"/>
      <c r="P95" s="637"/>
      <c r="Q95" s="627"/>
      <c r="R95" s="213"/>
    </row>
    <row r="96" spans="1:20" s="50" customFormat="1" ht="9.6" customHeight="1">
      <c r="A96" s="338"/>
      <c r="B96" s="216"/>
      <c r="C96" s="216"/>
      <c r="D96" s="216"/>
      <c r="E96" s="201"/>
      <c r="F96" s="201"/>
      <c r="G96" s="93"/>
      <c r="H96" s="201"/>
      <c r="I96" s="653"/>
      <c r="J96" s="637"/>
      <c r="K96" s="638"/>
      <c r="L96" s="647"/>
      <c r="M96" s="654"/>
      <c r="N96" s="643" t="str">
        <f>UPPER(IF(OR(M97="a",M97="as"),L88,IF(OR(M97="b",M97="bs"),L104,)))</f>
        <v/>
      </c>
      <c r="O96" s="641"/>
      <c r="P96" s="637"/>
      <c r="Q96" s="627"/>
      <c r="R96" s="213"/>
    </row>
    <row r="97" spans="1:18" s="50" customFormat="1" ht="9.6" customHeight="1">
      <c r="A97" s="338"/>
      <c r="B97" s="216"/>
      <c r="C97" s="216"/>
      <c r="D97" s="216"/>
      <c r="E97" s="201"/>
      <c r="F97" s="201"/>
      <c r="G97" s="93"/>
      <c r="H97" s="201"/>
      <c r="I97" s="655"/>
      <c r="J97" s="637"/>
      <c r="K97" s="638"/>
      <c r="L97" s="617" t="s">
        <v>15</v>
      </c>
      <c r="M97" s="618"/>
      <c r="N97" s="645" t="str">
        <f>UPPER(IF(OR(M97="a",M97="as"),L89,IF(OR(M97="b",M97="bs"),L105,)))</f>
        <v/>
      </c>
      <c r="O97" s="646"/>
      <c r="P97" s="647"/>
      <c r="Q97" s="659"/>
      <c r="R97" s="213"/>
    </row>
    <row r="98" spans="1:18" s="50" customFormat="1" ht="9.6" customHeight="1">
      <c r="A98" s="338">
        <v>21</v>
      </c>
      <c r="B98" s="202" t="str">
        <f>IF($D98="","",VLOOKUP($D98,'Boys Do Main Draw Prep'!$A$7:$V$71,20))</f>
        <v/>
      </c>
      <c r="C98" s="202" t="str">
        <f>IF($D98="","",VLOOKUP($D98,'Boys Do Main Draw Prep'!$A$7:$V$71,21))</f>
        <v/>
      </c>
      <c r="D98" s="203"/>
      <c r="E98" s="204" t="str">
        <f>UPPER(IF($D98="","",VLOOKUP($D98,'Boys Do Main Draw Prep'!$A$7:$V$71,2)))</f>
        <v/>
      </c>
      <c r="F98" s="204" t="str">
        <f>IF($D98="","",VLOOKUP($D98,'Boys Do Main Draw Prep'!$A$7:$V$71,3))</f>
        <v/>
      </c>
      <c r="G98" s="406"/>
      <c r="H98" s="204" t="str">
        <f>IF($D98="","",VLOOKUP($D98,'Boys Do Main Draw Prep'!$A$7:$V$71,4))</f>
        <v/>
      </c>
      <c r="I98" s="636"/>
      <c r="J98" s="637"/>
      <c r="K98" s="638"/>
      <c r="L98" s="637"/>
      <c r="M98" s="649"/>
      <c r="N98" s="637"/>
      <c r="O98" s="649"/>
      <c r="P98" s="637"/>
      <c r="Q98" s="659"/>
      <c r="R98" s="213"/>
    </row>
    <row r="99" spans="1:18" s="50" customFormat="1" ht="9.6" customHeight="1">
      <c r="A99" s="338"/>
      <c r="B99" s="408"/>
      <c r="C99" s="408"/>
      <c r="D99" s="408"/>
      <c r="E99" s="204" t="str">
        <f>UPPER(IF($D98="","",VLOOKUP($D98,'Boys Do Main Draw Prep'!$A$7:$V$71,7)))</f>
        <v/>
      </c>
      <c r="F99" s="204" t="str">
        <f>IF($D98="","",VLOOKUP($D98,'Boys Do Main Draw Prep'!$A$7:$V$71,8))</f>
        <v/>
      </c>
      <c r="G99" s="406"/>
      <c r="H99" s="204" t="str">
        <f>IF($D98="","",VLOOKUP($D98,'Boys Do Main Draw Prep'!$A$7:$V$71,9))</f>
        <v/>
      </c>
      <c r="I99" s="639"/>
      <c r="J99" s="640" t="str">
        <f>IF(I99="a",E98,IF(I99="b",E100,""))</f>
        <v/>
      </c>
      <c r="K99" s="641"/>
      <c r="L99" s="637"/>
      <c r="M99" s="649"/>
      <c r="N99" s="637"/>
      <c r="O99" s="649"/>
      <c r="P99" s="637"/>
      <c r="Q99" s="659"/>
      <c r="R99" s="213"/>
    </row>
    <row r="100" spans="1:18" s="50" customFormat="1" ht="9.6" customHeight="1">
      <c r="A100" s="338"/>
      <c r="B100" s="216"/>
      <c r="C100" s="216"/>
      <c r="D100" s="216"/>
      <c r="E100" s="201"/>
      <c r="F100" s="201"/>
      <c r="G100" s="93"/>
      <c r="H100" s="201"/>
      <c r="I100" s="642"/>
      <c r="J100" s="643" t="str">
        <f>UPPER(IF(OR(I101="a",I101="as"),E98,IF(OR(I101="b",I101="bs"),E102,)))</f>
        <v/>
      </c>
      <c r="K100" s="644"/>
      <c r="L100" s="637"/>
      <c r="M100" s="649"/>
      <c r="N100" s="637"/>
      <c r="O100" s="649"/>
      <c r="P100" s="637"/>
      <c r="Q100" s="659"/>
      <c r="R100" s="213"/>
    </row>
    <row r="101" spans="1:18" s="50" customFormat="1" ht="9.6" customHeight="1">
      <c r="A101" s="338"/>
      <c r="B101" s="216"/>
      <c r="C101" s="216"/>
      <c r="D101" s="216"/>
      <c r="E101" s="201"/>
      <c r="F101" s="201"/>
      <c r="G101" s="93"/>
      <c r="H101" s="617" t="s">
        <v>15</v>
      </c>
      <c r="I101" s="618"/>
      <c r="J101" s="645" t="str">
        <f>UPPER(IF(OR(I101="a",I101="as"),E99,IF(OR(I101="b",I101="bs"),E103,)))</f>
        <v/>
      </c>
      <c r="K101" s="646"/>
      <c r="L101" s="647"/>
      <c r="M101" s="649"/>
      <c r="N101" s="637"/>
      <c r="O101" s="649"/>
      <c r="P101" s="637"/>
      <c r="Q101" s="659"/>
      <c r="R101" s="213"/>
    </row>
    <row r="102" spans="1:18" s="50" customFormat="1" ht="9.6" customHeight="1">
      <c r="A102" s="338">
        <v>22</v>
      </c>
      <c r="B102" s="202" t="str">
        <f>IF($D102="","",VLOOKUP($D102,'Boys Do Main Draw Prep'!$A$7:$V$71,20))</f>
        <v/>
      </c>
      <c r="C102" s="202" t="str">
        <f>IF($D102="","",VLOOKUP($D102,'Boys Do Main Draw Prep'!$A$7:$V$71,21))</f>
        <v/>
      </c>
      <c r="D102" s="203"/>
      <c r="E102" s="223" t="str">
        <f>UPPER(IF($D102="","",VLOOKUP($D102,'Boys Do Main Draw Prep'!$A$7:$V$71,2)))</f>
        <v/>
      </c>
      <c r="F102" s="223" t="str">
        <f>IF($D102="","",VLOOKUP($D102,'Boys Do Main Draw Prep'!$A$7:$V$71,3))</f>
        <v/>
      </c>
      <c r="G102" s="415"/>
      <c r="H102" s="223" t="str">
        <f>IF($D102="","",VLOOKUP($D102,'Boys Do Main Draw Prep'!$A$7:$V$71,4))</f>
        <v/>
      </c>
      <c r="I102" s="648"/>
      <c r="J102" s="647"/>
      <c r="K102" s="649"/>
      <c r="L102" s="650"/>
      <c r="M102" s="656"/>
      <c r="N102" s="637"/>
      <c r="O102" s="649"/>
      <c r="P102" s="637"/>
      <c r="Q102" s="659"/>
      <c r="R102" s="213"/>
    </row>
    <row r="103" spans="1:18" s="50" customFormat="1" ht="9.6" customHeight="1">
      <c r="A103" s="338"/>
      <c r="B103" s="408"/>
      <c r="C103" s="408"/>
      <c r="D103" s="408"/>
      <c r="E103" s="223" t="str">
        <f>UPPER(IF($D102="","",VLOOKUP($D102,'Boys Do Main Draw Prep'!$A$7:$V$71,7)))</f>
        <v/>
      </c>
      <c r="F103" s="223" t="str">
        <f>IF($D102="","",VLOOKUP($D102,'Boys Do Main Draw Prep'!$A$7:$V$71,8))</f>
        <v/>
      </c>
      <c r="G103" s="415"/>
      <c r="H103" s="223" t="str">
        <f>IF($D102="","",VLOOKUP($D102,'Boys Do Main Draw Prep'!$A$7:$V$71,9))</f>
        <v/>
      </c>
      <c r="I103" s="639"/>
      <c r="J103" s="647"/>
      <c r="K103" s="649"/>
      <c r="L103" s="651"/>
      <c r="M103" s="658"/>
      <c r="N103" s="637"/>
      <c r="O103" s="649"/>
      <c r="P103" s="637"/>
      <c r="Q103" s="659"/>
      <c r="R103" s="213"/>
    </row>
    <row r="104" spans="1:18" s="50" customFormat="1" ht="9.6" customHeight="1">
      <c r="A104" s="338"/>
      <c r="B104" s="216"/>
      <c r="C104" s="216"/>
      <c r="D104" s="226"/>
      <c r="E104" s="201"/>
      <c r="F104" s="201"/>
      <c r="G104" s="93"/>
      <c r="H104" s="201"/>
      <c r="I104" s="653"/>
      <c r="J104" s="637"/>
      <c r="K104" s="654"/>
      <c r="L104" s="643" t="str">
        <f>UPPER(IF(OR(K105="a",K105="as"),J100,IF(OR(K105="b",K105="bs"),J108,)))</f>
        <v/>
      </c>
      <c r="M104" s="649"/>
      <c r="N104" s="637"/>
      <c r="O104" s="649"/>
      <c r="P104" s="637"/>
      <c r="Q104" s="659"/>
      <c r="R104" s="213"/>
    </row>
    <row r="105" spans="1:18" s="50" customFormat="1" ht="9.6" customHeight="1">
      <c r="A105" s="338"/>
      <c r="B105" s="216"/>
      <c r="C105" s="216"/>
      <c r="D105" s="226"/>
      <c r="E105" s="201"/>
      <c r="F105" s="201"/>
      <c r="G105" s="93"/>
      <c r="H105" s="201"/>
      <c r="I105" s="655"/>
      <c r="J105" s="617" t="s">
        <v>15</v>
      </c>
      <c r="K105" s="618"/>
      <c r="L105" s="645" t="str">
        <f>UPPER(IF(OR(K105="a",K105="as"),J101,IF(OR(K105="b",K105="bs"),J109,)))</f>
        <v/>
      </c>
      <c r="M105" s="657"/>
      <c r="N105" s="647"/>
      <c r="O105" s="649"/>
      <c r="P105" s="637"/>
      <c r="Q105" s="659"/>
      <c r="R105" s="213"/>
    </row>
    <row r="106" spans="1:18" s="50" customFormat="1" ht="9.6" customHeight="1">
      <c r="A106" s="420">
        <v>23</v>
      </c>
      <c r="B106" s="202" t="str">
        <f>IF($D106="","",VLOOKUP($D106,'Boys Do Main Draw Prep'!$A$7:$V$71,20))</f>
        <v/>
      </c>
      <c r="C106" s="202" t="str">
        <f>IF($D106="","",VLOOKUP($D106,'Boys Do Main Draw Prep'!$A$7:$V$71,21))</f>
        <v/>
      </c>
      <c r="D106" s="203"/>
      <c r="E106" s="223" t="str">
        <f>UPPER(IF($D106="","",VLOOKUP($D106,'Boys Do Main Draw Prep'!$A$7:$V$71,2)))</f>
        <v/>
      </c>
      <c r="F106" s="223" t="str">
        <f>IF($D106="","",VLOOKUP($D106,'Boys Do Main Draw Prep'!$A$7:$V$71,3))</f>
        <v/>
      </c>
      <c r="G106" s="415"/>
      <c r="H106" s="223" t="str">
        <f>IF($D106="","",VLOOKUP($D106,'Boys Do Main Draw Prep'!$A$7:$V$71,4))</f>
        <v/>
      </c>
      <c r="I106" s="636"/>
      <c r="J106" s="637"/>
      <c r="K106" s="649"/>
      <c r="L106" s="637"/>
      <c r="M106" s="660"/>
      <c r="N106" s="650"/>
      <c r="O106" s="649"/>
      <c r="P106" s="637"/>
      <c r="Q106" s="659"/>
      <c r="R106" s="213"/>
    </row>
    <row r="107" spans="1:18" s="50" customFormat="1" ht="9.6" customHeight="1">
      <c r="A107" s="338"/>
      <c r="B107" s="408"/>
      <c r="C107" s="408"/>
      <c r="D107" s="408"/>
      <c r="E107" s="223" t="str">
        <f>UPPER(IF($D106="","",VLOOKUP($D106,'Boys Do Main Draw Prep'!$A$7:$V$71,7)))</f>
        <v/>
      </c>
      <c r="F107" s="223" t="str">
        <f>IF($D106="","",VLOOKUP($D106,'Boys Do Main Draw Prep'!$A$7:$V$71,8))</f>
        <v/>
      </c>
      <c r="G107" s="415"/>
      <c r="H107" s="223" t="str">
        <f>IF($D106="","",VLOOKUP($D106,'Boys Do Main Draw Prep'!$A$7:$V$71,9))</f>
        <v/>
      </c>
      <c r="I107" s="639"/>
      <c r="J107" s="640" t="str">
        <f>IF(I107="a",E106,IF(I107="b",E108,""))</f>
        <v/>
      </c>
      <c r="K107" s="649"/>
      <c r="L107" s="637"/>
      <c r="M107" s="641"/>
      <c r="N107" s="647"/>
      <c r="O107" s="649"/>
      <c r="P107" s="637"/>
      <c r="Q107" s="659"/>
      <c r="R107" s="213"/>
    </row>
    <row r="108" spans="1:18" s="50" customFormat="1" ht="9.6" customHeight="1">
      <c r="A108" s="338"/>
      <c r="B108" s="216"/>
      <c r="C108" s="216"/>
      <c r="D108" s="226"/>
      <c r="E108" s="201"/>
      <c r="F108" s="201"/>
      <c r="G108" s="93"/>
      <c r="H108" s="201"/>
      <c r="I108" s="642"/>
      <c r="J108" s="643" t="str">
        <f>UPPER(IF(OR(I109="a",I109="as"),E106,IF(OR(I109="b",I109="bs"),E110,)))</f>
        <v/>
      </c>
      <c r="K108" s="656"/>
      <c r="L108" s="637"/>
      <c r="M108" s="641"/>
      <c r="N108" s="647"/>
      <c r="O108" s="649"/>
      <c r="P108" s="637"/>
      <c r="Q108" s="659"/>
      <c r="R108" s="213"/>
    </row>
    <row r="109" spans="1:18" s="50" customFormat="1" ht="9.6" customHeight="1">
      <c r="A109" s="338"/>
      <c r="B109" s="216"/>
      <c r="C109" s="216"/>
      <c r="D109" s="226"/>
      <c r="E109" s="201"/>
      <c r="F109" s="201"/>
      <c r="G109" s="93"/>
      <c r="H109" s="617" t="s">
        <v>15</v>
      </c>
      <c r="I109" s="618"/>
      <c r="J109" s="645" t="str">
        <f>UPPER(IF(OR(I109="a",I109="as"),E107,IF(OR(I109="b",I109="bs"),E111,)))</f>
        <v/>
      </c>
      <c r="K109" s="657"/>
      <c r="L109" s="647"/>
      <c r="M109" s="641"/>
      <c r="N109" s="647"/>
      <c r="O109" s="649"/>
      <c r="P109" s="637"/>
      <c r="Q109" s="659"/>
      <c r="R109" s="213"/>
    </row>
    <row r="110" spans="1:18" s="50" customFormat="1" ht="9.6" customHeight="1">
      <c r="A110" s="405">
        <v>24</v>
      </c>
      <c r="B110" s="202" t="str">
        <f>IF($D110="","",VLOOKUP($D110,'Boys Do Main Draw Prep'!$A$7:$V$71,20))</f>
        <v/>
      </c>
      <c r="C110" s="202" t="str">
        <f>IF($D110="","",VLOOKUP($D110,'Boys Do Main Draw Prep'!$A$7:$V$71,21))</f>
        <v/>
      </c>
      <c r="D110" s="203"/>
      <c r="E110" s="204" t="str">
        <f>UPPER(IF($D110="","",VLOOKUP($D110,'Boys Do Main Draw Prep'!$A$7:$V$71,2)))</f>
        <v/>
      </c>
      <c r="F110" s="204" t="str">
        <f>IF($D110="","",VLOOKUP($D110,'Boys Do Main Draw Prep'!$A$7:$V$71,3))</f>
        <v/>
      </c>
      <c r="G110" s="406"/>
      <c r="H110" s="204" t="str">
        <f>IF($D110="","",VLOOKUP($D110,'Boys Do Main Draw Prep'!$A$7:$V$71,4))</f>
        <v/>
      </c>
      <c r="I110" s="648"/>
      <c r="J110" s="647"/>
      <c r="K110" s="641"/>
      <c r="L110" s="650"/>
      <c r="M110" s="644"/>
      <c r="N110" s="647"/>
      <c r="O110" s="649"/>
      <c r="P110" s="637"/>
      <c r="Q110" s="659"/>
      <c r="R110" s="213"/>
    </row>
    <row r="111" spans="1:18" s="50" customFormat="1" ht="9.6" customHeight="1">
      <c r="A111" s="338"/>
      <c r="B111" s="408"/>
      <c r="C111" s="408"/>
      <c r="D111" s="408"/>
      <c r="E111" s="204" t="str">
        <f>UPPER(IF($D110="","",VLOOKUP($D110,'Boys Do Main Draw Prep'!$A$7:$V$71,7)))</f>
        <v/>
      </c>
      <c r="F111" s="204" t="str">
        <f>IF($D110="","",VLOOKUP($D110,'Boys Do Main Draw Prep'!$A$7:$V$71,8))</f>
        <v/>
      </c>
      <c r="G111" s="406"/>
      <c r="H111" s="204" t="str">
        <f>IF($D110="","",VLOOKUP($D110,'Boys Do Main Draw Prep'!$A$7:$V$71,9))</f>
        <v/>
      </c>
      <c r="I111" s="639"/>
      <c r="J111" s="647"/>
      <c r="K111" s="641"/>
      <c r="L111" s="651"/>
      <c r="M111" s="652"/>
      <c r="N111" s="647"/>
      <c r="O111" s="649"/>
      <c r="P111" s="637"/>
      <c r="Q111" s="659"/>
      <c r="R111" s="213"/>
    </row>
    <row r="112" spans="1:18" s="50" customFormat="1" ht="9.6" customHeight="1">
      <c r="A112" s="338"/>
      <c r="B112" s="216"/>
      <c r="C112" s="216"/>
      <c r="D112" s="226"/>
      <c r="E112" s="201"/>
      <c r="F112" s="201"/>
      <c r="G112" s="93"/>
      <c r="H112" s="201"/>
      <c r="I112" s="653"/>
      <c r="J112" s="637"/>
      <c r="K112" s="638"/>
      <c r="L112" s="647"/>
      <c r="M112" s="641"/>
      <c r="N112" s="641"/>
      <c r="O112" s="654"/>
      <c r="P112" s="643" t="str">
        <f>UPPER(IF(OR(O113="a",O113="as"),N96,IF(OR(O113="b",O113="bs"),N128,)))</f>
        <v/>
      </c>
      <c r="Q112" s="661"/>
      <c r="R112" s="213"/>
    </row>
    <row r="113" spans="1:18" s="50" customFormat="1" ht="9.6" customHeight="1">
      <c r="A113" s="338"/>
      <c r="B113" s="216"/>
      <c r="C113" s="216"/>
      <c r="D113" s="226"/>
      <c r="E113" s="201"/>
      <c r="F113" s="201"/>
      <c r="G113" s="93"/>
      <c r="H113" s="201"/>
      <c r="I113" s="655"/>
      <c r="J113" s="637"/>
      <c r="K113" s="638"/>
      <c r="L113" s="647"/>
      <c r="M113" s="641"/>
      <c r="N113" s="617" t="s">
        <v>15</v>
      </c>
      <c r="O113" s="618"/>
      <c r="P113" s="645" t="str">
        <f>UPPER(IF(OR(O113="a",O113="as"),N97,IF(OR(O113="b",O113="bs"),N129,)))</f>
        <v/>
      </c>
      <c r="Q113" s="662"/>
      <c r="R113" s="213"/>
    </row>
    <row r="114" spans="1:18" s="50" customFormat="1" ht="9.6" customHeight="1">
      <c r="A114" s="405">
        <v>25</v>
      </c>
      <c r="B114" s="202" t="str">
        <f>IF($D114="","",VLOOKUP($D114,'Boys Do Main Draw Prep'!$A$7:$V$71,20))</f>
        <v/>
      </c>
      <c r="C114" s="202" t="str">
        <f>IF($D114="","",VLOOKUP($D114,'Boys Do Main Draw Prep'!$A$7:$V$71,21))</f>
        <v/>
      </c>
      <c r="D114" s="203"/>
      <c r="E114" s="204" t="str">
        <f>UPPER(IF($D114="","",VLOOKUP($D114,'Boys Do Main Draw Prep'!$A$7:$V$71,2)))</f>
        <v/>
      </c>
      <c r="F114" s="204" t="str">
        <f>IF($D114="","",VLOOKUP($D114,'Boys Do Main Draw Prep'!$A$7:$V$71,3))</f>
        <v/>
      </c>
      <c r="G114" s="406"/>
      <c r="H114" s="204" t="str">
        <f>IF($D114="","",VLOOKUP($D114,'Boys Do Main Draw Prep'!$A$7:$V$71,4))</f>
        <v/>
      </c>
      <c r="I114" s="636"/>
      <c r="J114" s="637"/>
      <c r="K114" s="638"/>
      <c r="L114" s="637"/>
      <c r="M114" s="638"/>
      <c r="N114" s="637"/>
      <c r="O114" s="649"/>
      <c r="P114" s="650"/>
      <c r="Q114" s="659"/>
      <c r="R114" s="213"/>
    </row>
    <row r="115" spans="1:18" s="50" customFormat="1" ht="9.6" customHeight="1">
      <c r="A115" s="338"/>
      <c r="B115" s="408"/>
      <c r="C115" s="408"/>
      <c r="D115" s="408"/>
      <c r="E115" s="204" t="str">
        <f>UPPER(IF($D114="","",VLOOKUP($D114,'Boys Do Main Draw Prep'!$A$7:$V$71,7)))</f>
        <v/>
      </c>
      <c r="F115" s="204" t="str">
        <f>IF($D114="","",VLOOKUP($D114,'Boys Do Main Draw Prep'!$A$7:$V$71,8))</f>
        <v/>
      </c>
      <c r="G115" s="406"/>
      <c r="H115" s="204" t="str">
        <f>IF($D114="","",VLOOKUP($D114,'Boys Do Main Draw Prep'!$A$7:$V$71,9))</f>
        <v/>
      </c>
      <c r="I115" s="639"/>
      <c r="J115" s="640" t="str">
        <f>IF(I115="a",E114,IF(I115="b",E116,""))</f>
        <v/>
      </c>
      <c r="K115" s="641"/>
      <c r="L115" s="637"/>
      <c r="M115" s="638"/>
      <c r="N115" s="637"/>
      <c r="O115" s="649"/>
      <c r="P115" s="651"/>
      <c r="Q115" s="663"/>
      <c r="R115" s="213"/>
    </row>
    <row r="116" spans="1:18" s="50" customFormat="1" ht="9.6" customHeight="1">
      <c r="A116" s="338"/>
      <c r="B116" s="216"/>
      <c r="C116" s="216"/>
      <c r="D116" s="226"/>
      <c r="E116" s="201"/>
      <c r="F116" s="201"/>
      <c r="G116" s="93"/>
      <c r="H116" s="201"/>
      <c r="I116" s="642"/>
      <c r="J116" s="643" t="str">
        <f>UPPER(IF(OR(I117="a",I117="as"),E114,IF(OR(I117="b",I117="bs"),E118,)))</f>
        <v/>
      </c>
      <c r="K116" s="644"/>
      <c r="L116" s="637"/>
      <c r="M116" s="638"/>
      <c r="N116" s="637"/>
      <c r="O116" s="649"/>
      <c r="P116" s="637"/>
      <c r="Q116" s="659"/>
      <c r="R116" s="213"/>
    </row>
    <row r="117" spans="1:18" s="50" customFormat="1" ht="9.6" customHeight="1">
      <c r="A117" s="338"/>
      <c r="B117" s="216"/>
      <c r="C117" s="216"/>
      <c r="D117" s="226"/>
      <c r="E117" s="201"/>
      <c r="F117" s="201"/>
      <c r="G117" s="93"/>
      <c r="H117" s="617" t="s">
        <v>15</v>
      </c>
      <c r="I117" s="618"/>
      <c r="J117" s="645" t="str">
        <f>UPPER(IF(OR(I117="a",I117="as"),E115,IF(OR(I117="b",I117="bs"),E119,)))</f>
        <v/>
      </c>
      <c r="K117" s="646"/>
      <c r="L117" s="647"/>
      <c r="M117" s="641"/>
      <c r="N117" s="637"/>
      <c r="O117" s="649"/>
      <c r="P117" s="637"/>
      <c r="Q117" s="659"/>
      <c r="R117" s="213"/>
    </row>
    <row r="118" spans="1:18" s="50" customFormat="1" ht="9.6" customHeight="1">
      <c r="A118" s="338">
        <v>26</v>
      </c>
      <c r="B118" s="202" t="str">
        <f>IF($D118="","",VLOOKUP($D118,'Boys Do Main Draw Prep'!$A$7:$V$71,20))</f>
        <v/>
      </c>
      <c r="C118" s="202" t="str">
        <f>IF($D118="","",VLOOKUP($D118,'Boys Do Main Draw Prep'!$A$7:$V$71,21))</f>
        <v/>
      </c>
      <c r="D118" s="203"/>
      <c r="E118" s="223" t="str">
        <f>UPPER(IF($D118="","",VLOOKUP($D118,'Boys Do Main Draw Prep'!$A$7:$V$71,2)))</f>
        <v/>
      </c>
      <c r="F118" s="223" t="str">
        <f>IF($D118="","",VLOOKUP($D118,'Boys Do Main Draw Prep'!$A$7:$V$71,3))</f>
        <v/>
      </c>
      <c r="G118" s="415"/>
      <c r="H118" s="223" t="str">
        <f>IF($D118="","",VLOOKUP($D118,'Boys Do Main Draw Prep'!$A$7:$V$71,4))</f>
        <v/>
      </c>
      <c r="I118" s="648"/>
      <c r="J118" s="647"/>
      <c r="K118" s="649"/>
      <c r="L118" s="650"/>
      <c r="M118" s="644"/>
      <c r="N118" s="637"/>
      <c r="O118" s="649"/>
      <c r="P118" s="637"/>
      <c r="Q118" s="659"/>
      <c r="R118" s="213"/>
    </row>
    <row r="119" spans="1:18" s="50" customFormat="1" ht="9.6" customHeight="1">
      <c r="A119" s="338"/>
      <c r="B119" s="408"/>
      <c r="C119" s="408"/>
      <c r="D119" s="408"/>
      <c r="E119" s="223" t="str">
        <f>UPPER(IF($D118="","",VLOOKUP($D118,'Boys Do Main Draw Prep'!$A$7:$V$71,7)))</f>
        <v/>
      </c>
      <c r="F119" s="223" t="str">
        <f>IF($D118="","",VLOOKUP($D118,'Boys Do Main Draw Prep'!$A$7:$V$71,8))</f>
        <v/>
      </c>
      <c r="G119" s="415"/>
      <c r="H119" s="223" t="str">
        <f>IF($D118="","",VLOOKUP($D118,'Boys Do Main Draw Prep'!$A$7:$V$71,9))</f>
        <v/>
      </c>
      <c r="I119" s="639"/>
      <c r="J119" s="647"/>
      <c r="K119" s="649"/>
      <c r="L119" s="651"/>
      <c r="M119" s="652"/>
      <c r="N119" s="637"/>
      <c r="O119" s="649"/>
      <c r="P119" s="637"/>
      <c r="Q119" s="659"/>
      <c r="R119" s="213"/>
    </row>
    <row r="120" spans="1:18" s="50" customFormat="1" ht="9.6" customHeight="1">
      <c r="A120" s="338"/>
      <c r="B120" s="216"/>
      <c r="C120" s="216"/>
      <c r="D120" s="226"/>
      <c r="E120" s="201"/>
      <c r="F120" s="201"/>
      <c r="G120" s="93"/>
      <c r="H120" s="201"/>
      <c r="I120" s="653"/>
      <c r="J120" s="637"/>
      <c r="K120" s="654"/>
      <c r="L120" s="643" t="str">
        <f>UPPER(IF(OR(K121="a",K121="as"),J116,IF(OR(K121="b",K121="bs"),J124,)))</f>
        <v/>
      </c>
      <c r="M120" s="641"/>
      <c r="N120" s="637"/>
      <c r="O120" s="649"/>
      <c r="P120" s="637"/>
      <c r="Q120" s="659"/>
      <c r="R120" s="213"/>
    </row>
    <row r="121" spans="1:18" s="50" customFormat="1" ht="9.6" customHeight="1">
      <c r="A121" s="338"/>
      <c r="B121" s="216"/>
      <c r="C121" s="216"/>
      <c r="D121" s="226"/>
      <c r="E121" s="201"/>
      <c r="F121" s="201"/>
      <c r="G121" s="93"/>
      <c r="H121" s="201"/>
      <c r="I121" s="655"/>
      <c r="J121" s="617" t="s">
        <v>15</v>
      </c>
      <c r="K121" s="618"/>
      <c r="L121" s="645" t="str">
        <f>UPPER(IF(OR(K121="a",K121="as"),J117,IF(OR(K121="b",K121="bs"),J125,)))</f>
        <v/>
      </c>
      <c r="M121" s="646"/>
      <c r="N121" s="647"/>
      <c r="O121" s="649"/>
      <c r="P121" s="637"/>
      <c r="Q121" s="659"/>
      <c r="R121" s="213"/>
    </row>
    <row r="122" spans="1:18" s="50" customFormat="1" ht="9.6" customHeight="1">
      <c r="A122" s="420">
        <v>27</v>
      </c>
      <c r="B122" s="202" t="str">
        <f>IF($D122="","",VLOOKUP($D122,'Boys Do Main Draw Prep'!$A$7:$V$71,20))</f>
        <v/>
      </c>
      <c r="C122" s="202" t="str">
        <f>IF($D122="","",VLOOKUP($D122,'Boys Do Main Draw Prep'!$A$7:$V$71,21))</f>
        <v/>
      </c>
      <c r="D122" s="203"/>
      <c r="E122" s="223" t="str">
        <f>UPPER(IF($D122="","",VLOOKUP($D122,'Boys Do Main Draw Prep'!$A$7:$V$71,2)))</f>
        <v/>
      </c>
      <c r="F122" s="223" t="str">
        <f>IF($D122="","",VLOOKUP($D122,'Boys Do Main Draw Prep'!$A$7:$V$71,3))</f>
        <v/>
      </c>
      <c r="G122" s="415"/>
      <c r="H122" s="223" t="str">
        <f>IF($D122="","",VLOOKUP($D122,'Boys Do Main Draw Prep'!$A$7:$V$71,4))</f>
        <v/>
      </c>
      <c r="I122" s="636"/>
      <c r="J122" s="637"/>
      <c r="K122" s="649"/>
      <c r="L122" s="637"/>
      <c r="M122" s="649"/>
      <c r="N122" s="650"/>
      <c r="O122" s="649"/>
      <c r="P122" s="637"/>
      <c r="Q122" s="659"/>
      <c r="R122" s="213"/>
    </row>
    <row r="123" spans="1:18" s="50" customFormat="1" ht="9.6" customHeight="1">
      <c r="A123" s="338"/>
      <c r="B123" s="408"/>
      <c r="C123" s="408"/>
      <c r="D123" s="408"/>
      <c r="E123" s="223" t="str">
        <f>UPPER(IF($D122="","",VLOOKUP($D122,'Boys Do Main Draw Prep'!$A$7:$V$71,7)))</f>
        <v/>
      </c>
      <c r="F123" s="223" t="str">
        <f>IF($D122="","",VLOOKUP($D122,'Boys Do Main Draw Prep'!$A$7:$V$71,8))</f>
        <v/>
      </c>
      <c r="G123" s="415"/>
      <c r="H123" s="223" t="str">
        <f>IF($D122="","",VLOOKUP($D122,'Boys Do Main Draw Prep'!$A$7:$V$71,9))</f>
        <v/>
      </c>
      <c r="I123" s="639"/>
      <c r="J123" s="640" t="str">
        <f>IF(I123="a",E122,IF(I123="b",E124,""))</f>
        <v/>
      </c>
      <c r="K123" s="649"/>
      <c r="L123" s="637"/>
      <c r="M123" s="649"/>
      <c r="N123" s="647"/>
      <c r="O123" s="649"/>
      <c r="P123" s="637"/>
      <c r="Q123" s="659"/>
      <c r="R123" s="213"/>
    </row>
    <row r="124" spans="1:18" s="50" customFormat="1" ht="9.6" customHeight="1">
      <c r="A124" s="338"/>
      <c r="B124" s="216"/>
      <c r="C124" s="216"/>
      <c r="D124" s="216"/>
      <c r="E124" s="201"/>
      <c r="F124" s="201"/>
      <c r="G124" s="93"/>
      <c r="H124" s="201"/>
      <c r="I124" s="642"/>
      <c r="J124" s="643" t="str">
        <f>UPPER(IF(OR(I125="a",I125="as"),E122,IF(OR(I125="b",I125="bs"),E126,)))</f>
        <v/>
      </c>
      <c r="K124" s="656"/>
      <c r="L124" s="637"/>
      <c r="M124" s="649"/>
      <c r="N124" s="647"/>
      <c r="O124" s="649"/>
      <c r="P124" s="637"/>
      <c r="Q124" s="659"/>
      <c r="R124" s="213"/>
    </row>
    <row r="125" spans="1:18" s="50" customFormat="1" ht="9.6" customHeight="1">
      <c r="A125" s="338"/>
      <c r="B125" s="216"/>
      <c r="C125" s="216"/>
      <c r="D125" s="216"/>
      <c r="E125" s="201"/>
      <c r="F125" s="201"/>
      <c r="G125" s="93"/>
      <c r="H125" s="617" t="s">
        <v>15</v>
      </c>
      <c r="I125" s="618"/>
      <c r="J125" s="645" t="str">
        <f>UPPER(IF(OR(I125="a",I125="as"),E123,IF(OR(I125="b",I125="bs"),E127,)))</f>
        <v/>
      </c>
      <c r="K125" s="657"/>
      <c r="L125" s="647"/>
      <c r="M125" s="649"/>
      <c r="N125" s="647"/>
      <c r="O125" s="649"/>
      <c r="P125" s="637"/>
      <c r="Q125" s="659"/>
      <c r="R125" s="213"/>
    </row>
    <row r="126" spans="1:18" s="50" customFormat="1" ht="9.6" customHeight="1">
      <c r="A126" s="338">
        <v>28</v>
      </c>
      <c r="B126" s="202" t="str">
        <f>IF($D126="","",VLOOKUP($D126,'Boys Do Main Draw Prep'!$A$7:$V$71,20))</f>
        <v/>
      </c>
      <c r="C126" s="202" t="str">
        <f>IF($D126="","",VLOOKUP($D126,'Boys Do Main Draw Prep'!$A$7:$V$71,21))</f>
        <v/>
      </c>
      <c r="D126" s="203"/>
      <c r="E126" s="204" t="str">
        <f>UPPER(IF($D126="","",VLOOKUP($D126,'Boys Do Main Draw Prep'!$A$7:$V$71,2)))</f>
        <v/>
      </c>
      <c r="F126" s="204" t="str">
        <f>IF($D126="","",VLOOKUP($D126,'Boys Do Main Draw Prep'!$A$7:$V$71,3))</f>
        <v/>
      </c>
      <c r="G126" s="406"/>
      <c r="H126" s="204" t="str">
        <f>IF($D126="","",VLOOKUP($D126,'Boys Do Main Draw Prep'!$A$7:$V$71,4))</f>
        <v/>
      </c>
      <c r="I126" s="648"/>
      <c r="J126" s="647"/>
      <c r="K126" s="641"/>
      <c r="L126" s="650"/>
      <c r="M126" s="656"/>
      <c r="N126" s="647"/>
      <c r="O126" s="649"/>
      <c r="P126" s="637"/>
      <c r="Q126" s="659"/>
      <c r="R126" s="213"/>
    </row>
    <row r="127" spans="1:18" s="50" customFormat="1" ht="9.6" customHeight="1">
      <c r="A127" s="338"/>
      <c r="B127" s="408"/>
      <c r="C127" s="408"/>
      <c r="D127" s="408"/>
      <c r="E127" s="204" t="str">
        <f>UPPER(IF($D126="","",VLOOKUP($D126,'Boys Do Main Draw Prep'!$A$7:$V$71,7)))</f>
        <v/>
      </c>
      <c r="F127" s="204" t="str">
        <f>IF($D126="","",VLOOKUP($D126,'Boys Do Main Draw Prep'!$A$7:$V$71,8))</f>
        <v/>
      </c>
      <c r="G127" s="406"/>
      <c r="H127" s="204" t="str">
        <f>IF($D126="","",VLOOKUP($D126,'Boys Do Main Draw Prep'!$A$7:$V$71,9))</f>
        <v/>
      </c>
      <c r="I127" s="639"/>
      <c r="J127" s="647"/>
      <c r="K127" s="641"/>
      <c r="L127" s="651"/>
      <c r="M127" s="658"/>
      <c r="N127" s="647"/>
      <c r="O127" s="649"/>
      <c r="P127" s="637"/>
      <c r="Q127" s="659"/>
      <c r="R127" s="213"/>
    </row>
    <row r="128" spans="1:18" s="50" customFormat="1" ht="9.6" customHeight="1">
      <c r="A128" s="338"/>
      <c r="B128" s="216"/>
      <c r="C128" s="216"/>
      <c r="D128" s="216"/>
      <c r="E128" s="201"/>
      <c r="F128" s="201"/>
      <c r="G128" s="93"/>
      <c r="H128" s="201"/>
      <c r="I128" s="653"/>
      <c r="J128" s="637"/>
      <c r="K128" s="638"/>
      <c r="L128" s="647"/>
      <c r="M128" s="654"/>
      <c r="N128" s="643" t="str">
        <f>UPPER(IF(OR(M129="a",M129="as"),L120,IF(OR(M129="b",M129="bs"),L136,)))</f>
        <v/>
      </c>
      <c r="O128" s="649"/>
      <c r="P128" s="637"/>
      <c r="Q128" s="659"/>
      <c r="R128" s="213"/>
    </row>
    <row r="129" spans="1:18" s="50" customFormat="1" ht="9.6" customHeight="1">
      <c r="A129" s="338"/>
      <c r="B129" s="216"/>
      <c r="C129" s="216"/>
      <c r="D129" s="216"/>
      <c r="E129" s="201"/>
      <c r="F129" s="201"/>
      <c r="G129" s="93"/>
      <c r="H129" s="201"/>
      <c r="I129" s="655"/>
      <c r="J129" s="637"/>
      <c r="K129" s="638"/>
      <c r="L129" s="617" t="s">
        <v>15</v>
      </c>
      <c r="M129" s="618"/>
      <c r="N129" s="645" t="str">
        <f>UPPER(IF(OR(M129="a",M129="as"),L121,IF(OR(M129="b",M129="bs"),L137,)))</f>
        <v/>
      </c>
      <c r="O129" s="657"/>
      <c r="P129" s="647"/>
      <c r="Q129" s="659"/>
      <c r="R129" s="213"/>
    </row>
    <row r="130" spans="1:18" s="50" customFormat="1" ht="9.6" customHeight="1">
      <c r="A130" s="420">
        <v>29</v>
      </c>
      <c r="B130" s="202" t="str">
        <f>IF($D130="","",VLOOKUP($D130,'Boys Do Main Draw Prep'!$A$7:$V$71,20))</f>
        <v/>
      </c>
      <c r="C130" s="202" t="str">
        <f>IF($D130="","",VLOOKUP($D130,'Boys Do Main Draw Prep'!$A$7:$V$71,21))</f>
        <v/>
      </c>
      <c r="D130" s="203"/>
      <c r="E130" s="223" t="str">
        <f>UPPER(IF($D130="","",VLOOKUP($D130,'Boys Do Main Draw Prep'!$A$7:$V$71,2)))</f>
        <v/>
      </c>
      <c r="F130" s="223" t="str">
        <f>IF($D130="","",VLOOKUP($D130,'Boys Do Main Draw Prep'!$A$7:$V$71,3))</f>
        <v/>
      </c>
      <c r="G130" s="415"/>
      <c r="H130" s="223" t="str">
        <f>IF($D130="","",VLOOKUP($D130,'Boys Do Main Draw Prep'!$A$7:$V$71,4))</f>
        <v/>
      </c>
      <c r="I130" s="636"/>
      <c r="J130" s="637"/>
      <c r="K130" s="638"/>
      <c r="L130" s="637"/>
      <c r="M130" s="649"/>
      <c r="N130" s="637"/>
      <c r="O130" s="660"/>
      <c r="P130" s="637"/>
      <c r="Q130" s="627"/>
      <c r="R130" s="213"/>
    </row>
    <row r="131" spans="1:18" s="50" customFormat="1" ht="9.6" customHeight="1">
      <c r="A131" s="338"/>
      <c r="B131" s="408"/>
      <c r="C131" s="408"/>
      <c r="D131" s="408"/>
      <c r="E131" s="223" t="str">
        <f>UPPER(IF($D130="","",VLOOKUP($D130,'Boys Do Main Draw Prep'!$A$7:$V$71,7)))</f>
        <v/>
      </c>
      <c r="F131" s="223" t="str">
        <f>IF($D130="","",VLOOKUP($D130,'Boys Do Main Draw Prep'!$A$7:$V$71,8))</f>
        <v/>
      </c>
      <c r="G131" s="415"/>
      <c r="H131" s="223" t="str">
        <f>IF($D130="","",VLOOKUP($D130,'Boys Do Main Draw Prep'!$A$7:$V$71,9))</f>
        <v/>
      </c>
      <c r="I131" s="639"/>
      <c r="J131" s="640" t="str">
        <f>IF(I131="a",E130,IF(I131="b",E132,""))</f>
        <v/>
      </c>
      <c r="K131" s="641"/>
      <c r="L131" s="637"/>
      <c r="M131" s="649"/>
      <c r="N131" s="637"/>
      <c r="O131" s="641"/>
      <c r="P131" s="637"/>
      <c r="Q131" s="627"/>
      <c r="R131" s="213"/>
    </row>
    <row r="132" spans="1:18" s="50" customFormat="1" ht="9.6" customHeight="1">
      <c r="A132" s="338"/>
      <c r="B132" s="216"/>
      <c r="C132" s="216"/>
      <c r="D132" s="226"/>
      <c r="E132" s="201"/>
      <c r="F132" s="201"/>
      <c r="G132" s="93"/>
      <c r="H132" s="201"/>
      <c r="I132" s="642"/>
      <c r="J132" s="643" t="str">
        <f>UPPER(IF(OR(I133="a",I133="as"),E130,IF(OR(I133="b",I133="bs"),E134,)))</f>
        <v/>
      </c>
      <c r="K132" s="644"/>
      <c r="L132" s="637"/>
      <c r="M132" s="649"/>
      <c r="N132" s="637"/>
      <c r="O132" s="641"/>
      <c r="P132" s="637"/>
      <c r="Q132" s="627"/>
      <c r="R132" s="213"/>
    </row>
    <row r="133" spans="1:18" s="50" customFormat="1" ht="9.6" customHeight="1">
      <c r="A133" s="338"/>
      <c r="B133" s="216"/>
      <c r="C133" s="216"/>
      <c r="D133" s="226"/>
      <c r="E133" s="201"/>
      <c r="F133" s="201"/>
      <c r="G133" s="93"/>
      <c r="H133" s="617" t="s">
        <v>15</v>
      </c>
      <c r="I133" s="618"/>
      <c r="J133" s="645" t="str">
        <f>UPPER(IF(OR(I133="a",I133="as"),E131,IF(OR(I133="b",I133="bs"),E135,)))</f>
        <v/>
      </c>
      <c r="K133" s="646"/>
      <c r="L133" s="647"/>
      <c r="M133" s="649"/>
      <c r="N133" s="637"/>
      <c r="O133" s="641"/>
      <c r="P133" s="637"/>
      <c r="Q133" s="627"/>
      <c r="R133" s="213"/>
    </row>
    <row r="134" spans="1:18" s="50" customFormat="1" ht="9.6" customHeight="1">
      <c r="A134" s="338">
        <v>30</v>
      </c>
      <c r="B134" s="202" t="str">
        <f>IF($D134="","",VLOOKUP($D134,'Boys Do Main Draw Prep'!$A$7:$V$71,20))</f>
        <v/>
      </c>
      <c r="C134" s="202" t="str">
        <f>IF($D134="","",VLOOKUP($D134,'Boys Do Main Draw Prep'!$A$7:$V$71,21))</f>
        <v/>
      </c>
      <c r="D134" s="203"/>
      <c r="E134" s="223" t="str">
        <f>UPPER(IF($D134="","",VLOOKUP($D134,'Boys Do Main Draw Prep'!$A$7:$V$71,2)))</f>
        <v/>
      </c>
      <c r="F134" s="223" t="str">
        <f>IF($D134="","",VLOOKUP($D134,'Boys Do Main Draw Prep'!$A$7:$V$71,3))</f>
        <v/>
      </c>
      <c r="G134" s="415"/>
      <c r="H134" s="223" t="str">
        <f>IF($D134="","",VLOOKUP($D134,'Boys Do Main Draw Prep'!$A$7:$V$71,4))</f>
        <v/>
      </c>
      <c r="I134" s="648"/>
      <c r="J134" s="647"/>
      <c r="K134" s="649"/>
      <c r="L134" s="650"/>
      <c r="M134" s="656"/>
      <c r="N134" s="637"/>
      <c r="O134" s="641"/>
      <c r="P134" s="637"/>
      <c r="Q134" s="627"/>
      <c r="R134" s="213"/>
    </row>
    <row r="135" spans="1:18" s="50" customFormat="1" ht="9.6" customHeight="1">
      <c r="A135" s="338"/>
      <c r="B135" s="408"/>
      <c r="C135" s="408"/>
      <c r="D135" s="408"/>
      <c r="E135" s="223" t="str">
        <f>UPPER(IF($D134="","",VLOOKUP($D134,'Boys Do Main Draw Prep'!$A$7:$V$71,7)))</f>
        <v/>
      </c>
      <c r="F135" s="223" t="str">
        <f>IF($D134="","",VLOOKUP($D134,'Boys Do Main Draw Prep'!$A$7:$V$71,8))</f>
        <v/>
      </c>
      <c r="G135" s="415"/>
      <c r="H135" s="223" t="str">
        <f>IF($D134="","",VLOOKUP($D134,'Boys Do Main Draw Prep'!$A$7:$V$71,9))</f>
        <v/>
      </c>
      <c r="I135" s="639"/>
      <c r="J135" s="647"/>
      <c r="K135" s="649"/>
      <c r="L135" s="651"/>
      <c r="M135" s="658"/>
      <c r="N135" s="637"/>
      <c r="O135" s="641"/>
      <c r="P135" s="637"/>
      <c r="Q135" s="627"/>
      <c r="R135" s="213"/>
    </row>
    <row r="136" spans="1:18" s="50" customFormat="1" ht="9.6" customHeight="1">
      <c r="A136" s="338"/>
      <c r="B136" s="216"/>
      <c r="C136" s="216"/>
      <c r="D136" s="226"/>
      <c r="E136" s="201"/>
      <c r="F136" s="201"/>
      <c r="G136" s="93"/>
      <c r="H136" s="201"/>
      <c r="I136" s="653"/>
      <c r="J136" s="637"/>
      <c r="K136" s="654"/>
      <c r="L136" s="643" t="str">
        <f>UPPER(IF(OR(K137="a",K137="as"),J132,IF(OR(K137="b",K137="bs"),J140,)))</f>
        <v/>
      </c>
      <c r="M136" s="649"/>
      <c r="N136" s="637"/>
      <c r="O136" s="641"/>
      <c r="P136" s="637"/>
      <c r="Q136" s="627"/>
      <c r="R136" s="213"/>
    </row>
    <row r="137" spans="1:18" s="50" customFormat="1" ht="9.6" customHeight="1">
      <c r="A137" s="338"/>
      <c r="B137" s="216"/>
      <c r="C137" s="216"/>
      <c r="D137" s="226"/>
      <c r="E137" s="201"/>
      <c r="F137" s="201"/>
      <c r="G137" s="93"/>
      <c r="H137" s="201"/>
      <c r="I137" s="655"/>
      <c r="J137" s="617" t="s">
        <v>15</v>
      </c>
      <c r="K137" s="618"/>
      <c r="L137" s="645" t="str">
        <f>UPPER(IF(OR(K137="a",K137="as"),J133,IF(OR(K137="b",K137="bs"),J141,)))</f>
        <v/>
      </c>
      <c r="M137" s="657"/>
      <c r="N137" s="647"/>
      <c r="O137" s="641"/>
      <c r="P137" s="637"/>
      <c r="Q137" s="627"/>
      <c r="R137" s="213"/>
    </row>
    <row r="138" spans="1:18" s="50" customFormat="1" ht="9.6" customHeight="1">
      <c r="A138" s="420">
        <v>31</v>
      </c>
      <c r="B138" s="202" t="str">
        <f>IF($D138="","",VLOOKUP($D138,'Boys Do Main Draw Prep'!$A$7:$V$71,20))</f>
        <v/>
      </c>
      <c r="C138" s="202" t="str">
        <f>IF($D138="","",VLOOKUP($D138,'Boys Do Main Draw Prep'!$A$7:$V$71,21))</f>
        <v/>
      </c>
      <c r="D138" s="203"/>
      <c r="E138" s="223" t="str">
        <f>UPPER(IF($D138="","",VLOOKUP($D138,'Boys Do Main Draw Prep'!$A$7:$V$71,2)))</f>
        <v/>
      </c>
      <c r="F138" s="223" t="str">
        <f>IF($D138="","",VLOOKUP($D138,'Boys Do Main Draw Prep'!$A$7:$V$71,3))</f>
        <v/>
      </c>
      <c r="G138" s="415"/>
      <c r="H138" s="223" t="str">
        <f>IF($D138="","",VLOOKUP($D138,'Boys Do Main Draw Prep'!$A$7:$V$71,4))</f>
        <v/>
      </c>
      <c r="I138" s="636"/>
      <c r="J138" s="637"/>
      <c r="K138" s="649"/>
      <c r="L138" s="637"/>
      <c r="M138" s="660"/>
      <c r="N138" s="650"/>
      <c r="O138" s="641"/>
      <c r="P138" s="637"/>
      <c r="Q138" s="627"/>
      <c r="R138" s="213"/>
    </row>
    <row r="139" spans="1:18" s="50" customFormat="1" ht="9.6" customHeight="1">
      <c r="A139" s="338"/>
      <c r="B139" s="408"/>
      <c r="C139" s="408"/>
      <c r="D139" s="408"/>
      <c r="E139" s="223" t="str">
        <f>UPPER(IF($D138="","",VLOOKUP($D138,'Boys Do Main Draw Prep'!$A$7:$V$71,7)))</f>
        <v/>
      </c>
      <c r="F139" s="223" t="str">
        <f>IF($D138="","",VLOOKUP($D138,'Boys Do Main Draw Prep'!$A$7:$V$71,8))</f>
        <v/>
      </c>
      <c r="G139" s="415"/>
      <c r="H139" s="223" t="str">
        <f>IF($D138="","",VLOOKUP($D138,'Boys Do Main Draw Prep'!$A$7:$V$71,9))</f>
        <v/>
      </c>
      <c r="I139" s="639"/>
      <c r="J139" s="640" t="str">
        <f>IF(I139="a",E138,IF(I139="b",E140,""))</f>
        <v/>
      </c>
      <c r="K139" s="649"/>
      <c r="L139" s="637"/>
      <c r="M139" s="641"/>
      <c r="N139" s="647"/>
      <c r="O139" s="641"/>
      <c r="P139" s="637"/>
      <c r="Q139" s="627"/>
      <c r="R139" s="213"/>
    </row>
    <row r="140" spans="1:18" s="50" customFormat="1" ht="9.6" customHeight="1">
      <c r="A140" s="338"/>
      <c r="B140" s="216"/>
      <c r="C140" s="216"/>
      <c r="D140" s="216"/>
      <c r="E140" s="240"/>
      <c r="F140" s="240"/>
      <c r="G140" s="427"/>
      <c r="H140" s="240"/>
      <c r="I140" s="642"/>
      <c r="J140" s="643" t="str">
        <f>UPPER(IF(OR(I141="a",I141="as"),E138,IF(OR(I141="b",I141="bs"),E142,)))</f>
        <v/>
      </c>
      <c r="K140" s="656"/>
      <c r="L140" s="637"/>
      <c r="M140" s="641"/>
      <c r="N140" s="647"/>
      <c r="O140" s="641"/>
      <c r="P140" s="637"/>
      <c r="Q140" s="627"/>
      <c r="R140" s="213"/>
    </row>
    <row r="141" spans="1:18" s="50" customFormat="1" ht="9.6" customHeight="1">
      <c r="A141" s="338"/>
      <c r="B141" s="216"/>
      <c r="C141" s="216"/>
      <c r="D141" s="216"/>
      <c r="E141" s="207"/>
      <c r="F141" s="207"/>
      <c r="G141" s="93"/>
      <c r="H141" s="617" t="s">
        <v>15</v>
      </c>
      <c r="I141" s="618"/>
      <c r="J141" s="645" t="str">
        <f>UPPER(IF(OR(I141="a",I141="as"),E139,IF(OR(I141="b",I141="bs"),E143,)))</f>
        <v/>
      </c>
      <c r="K141" s="657"/>
      <c r="L141" s="647"/>
      <c r="M141" s="641"/>
      <c r="N141" s="647"/>
      <c r="O141" s="641"/>
      <c r="P141" s="637"/>
      <c r="Q141" s="627"/>
      <c r="R141" s="213"/>
    </row>
    <row r="142" spans="1:18" s="50" customFormat="1" ht="9.6" customHeight="1">
      <c r="A142" s="426">
        <v>32</v>
      </c>
      <c r="B142" s="202" t="str">
        <f>IF($D142="","",VLOOKUP($D142,'Boys Do Main Draw Prep'!$A$7:$V$71,20))</f>
        <v/>
      </c>
      <c r="C142" s="202" t="str">
        <f>IF($D142="","",VLOOKUP($D142,'Boys Do Main Draw Prep'!$A$7:$V$71,21))</f>
        <v/>
      </c>
      <c r="D142" s="203"/>
      <c r="E142" s="204" t="str">
        <f>UPPER(IF($D142="","",VLOOKUP($D142,'Boys Do Main Draw Prep'!$A$7:$V$71,2)))</f>
        <v/>
      </c>
      <c r="F142" s="204" t="str">
        <f>IF($D142="","",VLOOKUP($D142,'Boys Do Main Draw Prep'!$A$7:$V$71,3))</f>
        <v/>
      </c>
      <c r="G142" s="406"/>
      <c r="H142" s="204" t="str">
        <f>IF($D142="","",VLOOKUP($D142,'Boys Do Main Draw Prep'!$A$7:$V$71,4))</f>
        <v/>
      </c>
      <c r="I142" s="648"/>
      <c r="J142" s="647"/>
      <c r="K142" s="641"/>
      <c r="L142" s="650"/>
      <c r="M142" s="644"/>
      <c r="N142" s="647"/>
      <c r="O142" s="641"/>
      <c r="P142" s="637"/>
      <c r="Q142" s="627"/>
      <c r="R142" s="213"/>
    </row>
    <row r="143" spans="1:18" s="50" customFormat="1" ht="9.6" customHeight="1">
      <c r="A143" s="338"/>
      <c r="B143" s="408"/>
      <c r="C143" s="408"/>
      <c r="D143" s="408"/>
      <c r="E143" s="204" t="str">
        <f>UPPER(IF($D142="","",VLOOKUP($D142,'Boys Do Main Draw Prep'!$A$7:$V$71,7)))</f>
        <v/>
      </c>
      <c r="F143" s="204" t="str">
        <f>IF($D142="","",VLOOKUP($D142,'Boys Do Main Draw Prep'!$A$7:$V$71,8))</f>
        <v/>
      </c>
      <c r="G143" s="406"/>
      <c r="H143" s="204" t="str">
        <f>IF($D142="","",VLOOKUP($D142,'Boys Do Main Draw Prep'!$A$7:$V$71,9))</f>
        <v/>
      </c>
      <c r="I143" s="639"/>
      <c r="J143" s="647"/>
      <c r="K143" s="641"/>
      <c r="L143" s="651"/>
      <c r="M143" s="652"/>
      <c r="N143" s="647"/>
      <c r="O143" s="641"/>
      <c r="P143" s="637"/>
      <c r="Q143" s="627"/>
      <c r="R143" s="213"/>
    </row>
    <row r="144" spans="1:18" s="50" customFormat="1" ht="9.6" customHeight="1">
      <c r="A144" s="428"/>
      <c r="B144" s="429"/>
      <c r="C144" s="429"/>
      <c r="D144" s="430"/>
      <c r="E144" s="244"/>
      <c r="F144" s="244"/>
      <c r="G144" s="196"/>
      <c r="H144" s="244"/>
      <c r="I144" s="431"/>
      <c r="J144" s="211"/>
      <c r="K144" s="212"/>
      <c r="L144" s="211"/>
      <c r="M144" s="212"/>
      <c r="N144" s="211"/>
      <c r="O144" s="212"/>
      <c r="P144" s="211"/>
      <c r="Q144" s="212"/>
      <c r="R144" s="213"/>
    </row>
    <row r="145" spans="1:20" s="2" customFormat="1" ht="6" customHeight="1">
      <c r="A145" s="428"/>
      <c r="B145" s="429"/>
      <c r="C145" s="429"/>
      <c r="D145" s="430"/>
      <c r="E145" s="244"/>
      <c r="F145" s="244"/>
      <c r="G145" s="432"/>
      <c r="H145" s="244"/>
      <c r="I145" s="431"/>
      <c r="J145" s="211"/>
      <c r="K145" s="212"/>
      <c r="L145" s="251"/>
      <c r="M145" s="252"/>
      <c r="N145" s="251"/>
      <c r="O145" s="252"/>
      <c r="P145" s="251"/>
      <c r="Q145" s="463" t="s">
        <v>273</v>
      </c>
      <c r="R145" s="253"/>
    </row>
    <row r="146" spans="1:20" s="19" customFormat="1" ht="10.5" customHeight="1">
      <c r="A146" s="254" t="s">
        <v>61</v>
      </c>
      <c r="B146" s="255"/>
      <c r="C146" s="256"/>
      <c r="D146" s="258" t="s">
        <v>62</v>
      </c>
      <c r="E146" s="258" t="s">
        <v>64</v>
      </c>
      <c r="F146" s="261"/>
      <c r="G146" s="258" t="s">
        <v>65</v>
      </c>
      <c r="H146" s="454"/>
      <c r="I146" s="258" t="s">
        <v>62</v>
      </c>
      <c r="J146" s="258" t="s">
        <v>64</v>
      </c>
      <c r="K146" s="261"/>
      <c r="L146" s="258" t="s">
        <v>65</v>
      </c>
      <c r="M146" s="262"/>
      <c r="N146" s="263" t="s">
        <v>66</v>
      </c>
      <c r="O146" s="263"/>
      <c r="P146" s="264">
        <f>P71</f>
        <v>0</v>
      </c>
      <c r="Q146" s="265"/>
    </row>
    <row r="147" spans="1:20" s="19" customFormat="1" ht="9" customHeight="1">
      <c r="A147" s="267" t="s">
        <v>67</v>
      </c>
      <c r="B147" s="266"/>
      <c r="C147" s="268">
        <f>C72</f>
        <v>0</v>
      </c>
      <c r="D147" s="434" t="s">
        <v>68</v>
      </c>
      <c r="E147" s="266"/>
      <c r="F147" s="272"/>
      <c r="G147" s="266"/>
      <c r="H147" s="433"/>
      <c r="I147" s="434" t="s">
        <v>77</v>
      </c>
      <c r="J147" s="266"/>
      <c r="K147" s="272"/>
      <c r="L147" s="266"/>
      <c r="M147" s="273"/>
      <c r="N147" s="275" t="s">
        <v>267</v>
      </c>
      <c r="O147" s="276"/>
      <c r="P147" s="276"/>
      <c r="Q147" s="277"/>
    </row>
    <row r="148" spans="1:20" s="19" customFormat="1" ht="9" customHeight="1">
      <c r="A148" s="267" t="s">
        <v>70</v>
      </c>
      <c r="B148" s="266"/>
      <c r="C148" s="268">
        <f>C73</f>
        <v>0</v>
      </c>
      <c r="D148" s="434"/>
      <c r="E148" s="266"/>
      <c r="F148" s="272"/>
      <c r="G148" s="266"/>
      <c r="H148" s="433"/>
      <c r="I148" s="434"/>
      <c r="J148" s="266"/>
      <c r="K148" s="272"/>
      <c r="L148" s="266"/>
      <c r="M148" s="273"/>
      <c r="N148" s="280">
        <f>N73</f>
        <v>0</v>
      </c>
      <c r="O148" s="279"/>
      <c r="P148" s="280"/>
      <c r="Q148" s="281"/>
    </row>
    <row r="149" spans="1:20" s="19" customFormat="1" ht="9" customHeight="1">
      <c r="A149" s="282" t="s">
        <v>72</v>
      </c>
      <c r="B149" s="280"/>
      <c r="C149" s="283">
        <f>C74</f>
        <v>0</v>
      </c>
      <c r="D149" s="434" t="s">
        <v>71</v>
      </c>
      <c r="E149" s="266"/>
      <c r="F149" s="272"/>
      <c r="G149" s="266"/>
      <c r="H149" s="433"/>
      <c r="I149" s="434" t="s">
        <v>78</v>
      </c>
      <c r="J149" s="266"/>
      <c r="K149" s="272"/>
      <c r="L149" s="266"/>
      <c r="M149" s="273"/>
      <c r="N149" s="275" t="s">
        <v>74</v>
      </c>
      <c r="O149" s="276"/>
      <c r="P149" s="276"/>
      <c r="Q149" s="277"/>
    </row>
    <row r="150" spans="1:20" s="19" customFormat="1" ht="9" customHeight="1">
      <c r="A150" s="284"/>
      <c r="B150" s="188"/>
      <c r="C150" s="285"/>
      <c r="D150" s="434"/>
      <c r="E150" s="266"/>
      <c r="F150" s="272"/>
      <c r="G150" s="266"/>
      <c r="H150" s="433"/>
      <c r="I150" s="434"/>
      <c r="J150" s="266"/>
      <c r="K150" s="272"/>
      <c r="L150" s="266"/>
      <c r="M150" s="273"/>
      <c r="N150" s="266"/>
      <c r="O150" s="272"/>
      <c r="P150" s="266"/>
      <c r="Q150" s="273"/>
    </row>
    <row r="151" spans="1:20" s="19" customFormat="1" ht="9" customHeight="1">
      <c r="A151" s="286" t="s">
        <v>76</v>
      </c>
      <c r="B151" s="287"/>
      <c r="C151" s="288"/>
      <c r="D151" s="434" t="s">
        <v>73</v>
      </c>
      <c r="E151" s="266"/>
      <c r="F151" s="272"/>
      <c r="G151" s="266"/>
      <c r="H151" s="433"/>
      <c r="I151" s="434" t="s">
        <v>80</v>
      </c>
      <c r="J151" s="266"/>
      <c r="K151" s="272"/>
      <c r="L151" s="266"/>
      <c r="M151" s="273"/>
      <c r="N151" s="280">
        <f>N76</f>
        <v>0</v>
      </c>
      <c r="O151" s="279"/>
      <c r="P151" s="280"/>
      <c r="Q151" s="281"/>
    </row>
    <row r="152" spans="1:20" s="19" customFormat="1" ht="9" customHeight="1">
      <c r="A152" s="267" t="s">
        <v>67</v>
      </c>
      <c r="B152" s="266"/>
      <c r="C152" s="268">
        <f>C77</f>
        <v>0</v>
      </c>
      <c r="D152" s="434"/>
      <c r="E152" s="266"/>
      <c r="F152" s="272"/>
      <c r="G152" s="266"/>
      <c r="H152" s="433"/>
      <c r="I152" s="434"/>
      <c r="J152" s="266"/>
      <c r="K152" s="272"/>
      <c r="L152" s="266"/>
      <c r="M152" s="273"/>
      <c r="N152" s="275" t="s">
        <v>24</v>
      </c>
      <c r="O152" s="276"/>
      <c r="P152" s="276"/>
      <c r="Q152" s="277"/>
    </row>
    <row r="153" spans="1:20" s="19" customFormat="1" ht="9" customHeight="1">
      <c r="A153" s="267" t="s">
        <v>79</v>
      </c>
      <c r="B153" s="266"/>
      <c r="C153" s="268">
        <f>C78</f>
        <v>0</v>
      </c>
      <c r="D153" s="434" t="s">
        <v>75</v>
      </c>
      <c r="E153" s="266"/>
      <c r="F153" s="272"/>
      <c r="G153" s="266"/>
      <c r="H153" s="433"/>
      <c r="I153" s="434" t="s">
        <v>82</v>
      </c>
      <c r="J153" s="266"/>
      <c r="K153" s="272"/>
      <c r="L153" s="266"/>
      <c r="M153" s="273"/>
      <c r="N153" s="266"/>
      <c r="O153" s="272"/>
      <c r="P153" s="266"/>
      <c r="Q153" s="273"/>
    </row>
    <row r="154" spans="1:20" s="19" customFormat="1" ht="9" customHeight="1">
      <c r="A154" s="282" t="s">
        <v>81</v>
      </c>
      <c r="B154" s="280"/>
      <c r="C154" s="283">
        <f>C79</f>
        <v>0</v>
      </c>
      <c r="D154" s="437"/>
      <c r="E154" s="280"/>
      <c r="F154" s="279"/>
      <c r="G154" s="280"/>
      <c r="H154" s="436"/>
      <c r="I154" s="437"/>
      <c r="J154" s="280"/>
      <c r="K154" s="279"/>
      <c r="L154" s="280"/>
      <c r="M154" s="281"/>
      <c r="N154" s="280">
        <f>N79</f>
        <v>0</v>
      </c>
      <c r="O154" s="279"/>
      <c r="P154" s="280"/>
      <c r="Q154" s="281"/>
    </row>
    <row r="155" spans="1:20" s="20" customFormat="1" ht="9.75">
      <c r="A155" s="401"/>
      <c r="B155" s="65" t="s">
        <v>52</v>
      </c>
      <c r="C155" s="65" t="str">
        <f>IF(OR(F153="Week 3",F153="Masters"),"CP","Rank")</f>
        <v>Rank</v>
      </c>
      <c r="D155" s="65" t="s">
        <v>54</v>
      </c>
      <c r="E155" s="67" t="s">
        <v>55</v>
      </c>
      <c r="F155" s="67" t="s">
        <v>14</v>
      </c>
      <c r="G155" s="67"/>
      <c r="H155" s="67" t="s">
        <v>56</v>
      </c>
      <c r="I155" s="67"/>
      <c r="J155" s="65" t="s">
        <v>57</v>
      </c>
      <c r="K155" s="402"/>
      <c r="L155" s="65" t="s">
        <v>87</v>
      </c>
      <c r="M155" s="402"/>
      <c r="N155" s="65" t="s">
        <v>84</v>
      </c>
      <c r="O155" s="402"/>
      <c r="P155" s="65" t="s">
        <v>269</v>
      </c>
      <c r="Q155" s="403"/>
    </row>
    <row r="156" spans="1:20" s="20" customFormat="1" ht="3.75" customHeight="1" thickBot="1">
      <c r="A156" s="404"/>
      <c r="B156" s="91"/>
      <c r="C156" s="91"/>
      <c r="D156" s="91"/>
      <c r="E156" s="23"/>
      <c r="F156" s="23"/>
      <c r="G156" s="93"/>
      <c r="H156" s="23"/>
      <c r="I156" s="151"/>
      <c r="J156" s="91"/>
      <c r="K156" s="151"/>
      <c r="L156" s="91"/>
      <c r="M156" s="151"/>
      <c r="N156" s="91"/>
      <c r="O156" s="151"/>
      <c r="P156" s="91"/>
      <c r="Q156" s="181"/>
    </row>
    <row r="157" spans="1:20" s="50" customFormat="1" ht="10.5" customHeight="1">
      <c r="A157" s="405">
        <v>33</v>
      </c>
      <c r="B157" s="202" t="str">
        <f>IF($D157="","",VLOOKUP($D157,'Boys Do Main Draw Prep'!$A$7:$V$71,20))</f>
        <v/>
      </c>
      <c r="C157" s="202" t="str">
        <f>IF($D157="","",VLOOKUP($D157,'Boys Do Main Draw Prep'!$A$7:$V$71,21))</f>
        <v/>
      </c>
      <c r="D157" s="203"/>
      <c r="E157" s="204" t="str">
        <f>UPPER(IF($D157="","",VLOOKUP($D157,'Boys Do Main Draw Prep'!$A$7:$V$71,2)))</f>
        <v/>
      </c>
      <c r="F157" s="204" t="str">
        <f>IF($D157="","",VLOOKUP($D157,'Boys Do Main Draw Prep'!$A$7:$V$71,3))</f>
        <v/>
      </c>
      <c r="G157" s="406"/>
      <c r="H157" s="204" t="str">
        <f>IF($D157="","",VLOOKUP($D157,'Boys Do Main Draw Prep'!$A$7:$V$71,4))</f>
        <v/>
      </c>
      <c r="I157" s="636"/>
      <c r="J157" s="637"/>
      <c r="K157" s="638"/>
      <c r="L157" s="637"/>
      <c r="M157" s="638"/>
      <c r="N157" s="637"/>
      <c r="O157" s="638"/>
      <c r="P157" s="637"/>
      <c r="Q157" s="610" t="s">
        <v>274</v>
      </c>
      <c r="R157" s="213"/>
      <c r="T157" s="214" t="e">
        <f>#REF!</f>
        <v>#REF!</v>
      </c>
    </row>
    <row r="158" spans="1:20" s="50" customFormat="1" ht="9.6" customHeight="1">
      <c r="A158" s="338"/>
      <c r="B158" s="408"/>
      <c r="C158" s="408"/>
      <c r="D158" s="408"/>
      <c r="E158" s="204" t="str">
        <f>UPPER(IF($D157="","",VLOOKUP($D157,'Boys Do Main Draw Prep'!$A$7:$V$71,7)))</f>
        <v/>
      </c>
      <c r="F158" s="204" t="str">
        <f>IF($D157="","",VLOOKUP($D157,'Boys Do Main Draw Prep'!$A$7:$V$71,8))</f>
        <v/>
      </c>
      <c r="G158" s="406"/>
      <c r="H158" s="204" t="str">
        <f>IF($D157="","",VLOOKUP($D157,'Boys Do Main Draw Prep'!$A$7:$V$71,9))</f>
        <v/>
      </c>
      <c r="I158" s="639"/>
      <c r="J158" s="640" t="str">
        <f>IF(I158="a",E157,IF(I158="b",E159,""))</f>
        <v/>
      </c>
      <c r="K158" s="641"/>
      <c r="L158" s="637"/>
      <c r="M158" s="638"/>
      <c r="N158" s="637"/>
      <c r="O158" s="638"/>
      <c r="P158" s="637"/>
      <c r="Q158" s="627"/>
      <c r="R158" s="213"/>
      <c r="T158" s="222" t="e">
        <f>#REF!</f>
        <v>#REF!</v>
      </c>
    </row>
    <row r="159" spans="1:20" s="50" customFormat="1" ht="9.6" customHeight="1">
      <c r="A159" s="338"/>
      <c r="B159" s="216"/>
      <c r="C159" s="216"/>
      <c r="D159" s="216"/>
      <c r="E159" s="201"/>
      <c r="F159" s="201"/>
      <c r="G159" s="93"/>
      <c r="H159" s="201"/>
      <c r="I159" s="642"/>
      <c r="J159" s="643" t="str">
        <f>UPPER(IF(OR(I160="a",I160="as"),E157,IF(OR(I160="b",I160="bs"),E161,)))</f>
        <v/>
      </c>
      <c r="K159" s="644"/>
      <c r="L159" s="637"/>
      <c r="M159" s="638"/>
      <c r="N159" s="637"/>
      <c r="O159" s="638"/>
      <c r="P159" s="637"/>
      <c r="Q159" s="627"/>
      <c r="R159" s="213"/>
      <c r="T159" s="222" t="e">
        <f>#REF!</f>
        <v>#REF!</v>
      </c>
    </row>
    <row r="160" spans="1:20" s="50" customFormat="1" ht="9.6" customHeight="1">
      <c r="A160" s="338"/>
      <c r="B160" s="216"/>
      <c r="C160" s="216"/>
      <c r="D160" s="216"/>
      <c r="E160" s="201"/>
      <c r="F160" s="201"/>
      <c r="G160" s="93"/>
      <c r="H160" s="617" t="s">
        <v>15</v>
      </c>
      <c r="I160" s="618"/>
      <c r="J160" s="645" t="str">
        <f>UPPER(IF(OR(I160="a",I160="as"),E158,IF(OR(I160="b",I160="bs"),E162,)))</f>
        <v/>
      </c>
      <c r="K160" s="646"/>
      <c r="L160" s="647"/>
      <c r="M160" s="641"/>
      <c r="N160" s="637"/>
      <c r="O160" s="638"/>
      <c r="P160" s="637"/>
      <c r="Q160" s="627"/>
      <c r="R160" s="213"/>
      <c r="T160" s="222" t="e">
        <f>#REF!</f>
        <v>#REF!</v>
      </c>
    </row>
    <row r="161" spans="1:20" s="50" customFormat="1" ht="9.6" customHeight="1">
      <c r="A161" s="338">
        <v>34</v>
      </c>
      <c r="B161" s="202" t="str">
        <f>IF($D161="","",VLOOKUP($D161,'Boys Do Main Draw Prep'!$A$7:$V$71,20))</f>
        <v/>
      </c>
      <c r="C161" s="202" t="str">
        <f>IF($D161="","",VLOOKUP($D161,'Boys Do Main Draw Prep'!$A$7:$V$71,21))</f>
        <v/>
      </c>
      <c r="D161" s="203"/>
      <c r="E161" s="223" t="str">
        <f>UPPER(IF($D161="","",VLOOKUP($D161,'Boys Do Main Draw Prep'!$A$7:$V$71,2)))</f>
        <v/>
      </c>
      <c r="F161" s="223" t="str">
        <f>IF($D161="","",VLOOKUP($D161,'Boys Do Main Draw Prep'!$A$7:$V$71,3))</f>
        <v/>
      </c>
      <c r="G161" s="415"/>
      <c r="H161" s="223" t="str">
        <f>IF($D161="","",VLOOKUP($D161,'Boys Do Main Draw Prep'!$A$7:$V$71,4))</f>
        <v/>
      </c>
      <c r="I161" s="648"/>
      <c r="J161" s="647"/>
      <c r="K161" s="649"/>
      <c r="L161" s="650"/>
      <c r="M161" s="644"/>
      <c r="N161" s="637"/>
      <c r="O161" s="638"/>
      <c r="P161" s="637"/>
      <c r="Q161" s="627"/>
      <c r="R161" s="213"/>
      <c r="T161" s="222" t="e">
        <f>#REF!</f>
        <v>#REF!</v>
      </c>
    </row>
    <row r="162" spans="1:20" s="50" customFormat="1" ht="9.6" customHeight="1">
      <c r="A162" s="338"/>
      <c r="B162" s="408"/>
      <c r="C162" s="408"/>
      <c r="D162" s="408"/>
      <c r="E162" s="223" t="str">
        <f>UPPER(IF($D161="","",VLOOKUP($D161,'Boys Do Main Draw Prep'!$A$7:$V$71,7)))</f>
        <v/>
      </c>
      <c r="F162" s="223" t="str">
        <f>IF($D161="","",VLOOKUP($D161,'Boys Do Main Draw Prep'!$A$7:$V$71,8))</f>
        <v/>
      </c>
      <c r="G162" s="415"/>
      <c r="H162" s="223" t="str">
        <f>IF($D161="","",VLOOKUP($D161,'Boys Do Main Draw Prep'!$A$7:$V$71,9))</f>
        <v/>
      </c>
      <c r="I162" s="639"/>
      <c r="J162" s="647"/>
      <c r="K162" s="649"/>
      <c r="L162" s="651"/>
      <c r="M162" s="652"/>
      <c r="N162" s="637"/>
      <c r="O162" s="638"/>
      <c r="P162" s="637"/>
      <c r="Q162" s="627"/>
      <c r="R162" s="213"/>
      <c r="T162" s="222" t="e">
        <f>#REF!</f>
        <v>#REF!</v>
      </c>
    </row>
    <row r="163" spans="1:20" s="50" customFormat="1" ht="9.6" customHeight="1">
      <c r="A163" s="338"/>
      <c r="B163" s="216"/>
      <c r="C163" s="216"/>
      <c r="D163" s="226"/>
      <c r="E163" s="201"/>
      <c r="F163" s="201"/>
      <c r="G163" s="93"/>
      <c r="H163" s="201"/>
      <c r="I163" s="653"/>
      <c r="J163" s="637"/>
      <c r="K163" s="654"/>
      <c r="L163" s="643" t="str">
        <f>UPPER(IF(OR(K164="a",K164="as"),J159,IF(OR(K164="b",K164="bs"),J167,)))</f>
        <v/>
      </c>
      <c r="M163" s="641"/>
      <c r="N163" s="637"/>
      <c r="O163" s="638"/>
      <c r="P163" s="637"/>
      <c r="Q163" s="627"/>
      <c r="R163" s="213"/>
      <c r="T163" s="222" t="e">
        <f>#REF!</f>
        <v>#REF!</v>
      </c>
    </row>
    <row r="164" spans="1:20" s="50" customFormat="1" ht="9.6" customHeight="1">
      <c r="A164" s="338"/>
      <c r="B164" s="216"/>
      <c r="C164" s="216"/>
      <c r="D164" s="226"/>
      <c r="E164" s="201"/>
      <c r="F164" s="201"/>
      <c r="G164" s="93"/>
      <c r="H164" s="201"/>
      <c r="I164" s="655"/>
      <c r="J164" s="617" t="s">
        <v>15</v>
      </c>
      <c r="K164" s="618"/>
      <c r="L164" s="645" t="str">
        <f>UPPER(IF(OR(K164="a",K164="as"),J160,IF(OR(K164="b",K164="bs"),J168,)))</f>
        <v/>
      </c>
      <c r="M164" s="646"/>
      <c r="N164" s="647"/>
      <c r="O164" s="641"/>
      <c r="P164" s="637"/>
      <c r="Q164" s="627"/>
      <c r="R164" s="213"/>
      <c r="T164" s="222" t="e">
        <f>#REF!</f>
        <v>#REF!</v>
      </c>
    </row>
    <row r="165" spans="1:20" s="50" customFormat="1" ht="9.6" customHeight="1">
      <c r="A165" s="420">
        <v>35</v>
      </c>
      <c r="B165" s="202" t="str">
        <f>IF($D165="","",VLOOKUP($D165,'Boys Do Main Draw Prep'!$A$7:$V$71,20))</f>
        <v/>
      </c>
      <c r="C165" s="202" t="str">
        <f>IF($D165="","",VLOOKUP($D165,'Boys Do Main Draw Prep'!$A$7:$V$71,21))</f>
        <v/>
      </c>
      <c r="D165" s="203"/>
      <c r="E165" s="223" t="str">
        <f>UPPER(IF($D165="","",VLOOKUP($D165,'Boys Do Main Draw Prep'!$A$7:$V$71,2)))</f>
        <v/>
      </c>
      <c r="F165" s="223" t="str">
        <f>IF($D165="","",VLOOKUP($D165,'Boys Do Main Draw Prep'!$A$7:$V$71,3))</f>
        <v/>
      </c>
      <c r="G165" s="415"/>
      <c r="H165" s="223" t="str">
        <f>IF($D165="","",VLOOKUP($D165,'Boys Do Main Draw Prep'!$A$7:$V$71,4))</f>
        <v/>
      </c>
      <c r="I165" s="636"/>
      <c r="J165" s="637"/>
      <c r="K165" s="649"/>
      <c r="L165" s="637"/>
      <c r="M165" s="649"/>
      <c r="N165" s="650"/>
      <c r="O165" s="641"/>
      <c r="P165" s="637"/>
      <c r="Q165" s="627"/>
      <c r="R165" s="213"/>
      <c r="T165" s="222" t="e">
        <f>#REF!</f>
        <v>#REF!</v>
      </c>
    </row>
    <row r="166" spans="1:20" s="50" customFormat="1" ht="9.6" customHeight="1" thickBot="1">
      <c r="A166" s="338"/>
      <c r="B166" s="408"/>
      <c r="C166" s="408"/>
      <c r="D166" s="408"/>
      <c r="E166" s="223" t="str">
        <f>UPPER(IF($D165="","",VLOOKUP($D165,'Boys Do Main Draw Prep'!$A$7:$V$71,7)))</f>
        <v/>
      </c>
      <c r="F166" s="223" t="str">
        <f>IF($D165="","",VLOOKUP($D165,'Boys Do Main Draw Prep'!$A$7:$V$71,8))</f>
        <v/>
      </c>
      <c r="G166" s="415"/>
      <c r="H166" s="223" t="str">
        <f>IF($D165="","",VLOOKUP($D165,'Boys Do Main Draw Prep'!$A$7:$V$71,9))</f>
        <v/>
      </c>
      <c r="I166" s="639"/>
      <c r="J166" s="640" t="str">
        <f>IF(I166="a",E165,IF(I166="b",E167,""))</f>
        <v/>
      </c>
      <c r="K166" s="649"/>
      <c r="L166" s="637"/>
      <c r="M166" s="649"/>
      <c r="N166" s="647"/>
      <c r="O166" s="641"/>
      <c r="P166" s="637"/>
      <c r="Q166" s="627"/>
      <c r="R166" s="213"/>
      <c r="T166" s="237" t="e">
        <f>#REF!</f>
        <v>#REF!</v>
      </c>
    </row>
    <row r="167" spans="1:20" s="50" customFormat="1" ht="9.6" customHeight="1">
      <c r="A167" s="338"/>
      <c r="B167" s="216"/>
      <c r="C167" s="216"/>
      <c r="D167" s="226"/>
      <c r="E167" s="201"/>
      <c r="F167" s="201"/>
      <c r="G167" s="93"/>
      <c r="H167" s="201"/>
      <c r="I167" s="642"/>
      <c r="J167" s="643" t="str">
        <f>UPPER(IF(OR(I168="a",I168="as"),E165,IF(OR(I168="b",I168="bs"),E169,)))</f>
        <v/>
      </c>
      <c r="K167" s="656"/>
      <c r="L167" s="637"/>
      <c r="M167" s="649"/>
      <c r="N167" s="647"/>
      <c r="O167" s="641"/>
      <c r="P167" s="637"/>
      <c r="Q167" s="627"/>
      <c r="R167" s="213"/>
    </row>
    <row r="168" spans="1:20" s="50" customFormat="1" ht="9.6" customHeight="1">
      <c r="A168" s="338"/>
      <c r="B168" s="216"/>
      <c r="C168" s="216"/>
      <c r="D168" s="226"/>
      <c r="E168" s="201"/>
      <c r="F168" s="201"/>
      <c r="G168" s="93"/>
      <c r="H168" s="617" t="s">
        <v>15</v>
      </c>
      <c r="I168" s="618"/>
      <c r="J168" s="645" t="str">
        <f>UPPER(IF(OR(I168="a",I168="as"),E166,IF(OR(I168="b",I168="bs"),E170,)))</f>
        <v/>
      </c>
      <c r="K168" s="657"/>
      <c r="L168" s="647"/>
      <c r="M168" s="649"/>
      <c r="N168" s="647"/>
      <c r="O168" s="641"/>
      <c r="P168" s="637"/>
      <c r="Q168" s="627"/>
      <c r="R168" s="213"/>
    </row>
    <row r="169" spans="1:20" s="50" customFormat="1" ht="9.6" customHeight="1">
      <c r="A169" s="338">
        <v>36</v>
      </c>
      <c r="B169" s="202" t="str">
        <f>IF($D169="","",VLOOKUP($D169,'Boys Do Main Draw Prep'!$A$7:$V$71,20))</f>
        <v/>
      </c>
      <c r="C169" s="202" t="str">
        <f>IF($D169="","",VLOOKUP($D169,'Boys Do Main Draw Prep'!$A$7:$V$71,21))</f>
        <v/>
      </c>
      <c r="D169" s="203"/>
      <c r="E169" s="223" t="str">
        <f>UPPER(IF($D169="","",VLOOKUP($D169,'Boys Do Main Draw Prep'!$A$7:$V$71,2)))</f>
        <v/>
      </c>
      <c r="F169" s="223" t="str">
        <f>IF($D169="","",VLOOKUP($D169,'Boys Do Main Draw Prep'!$A$7:$V$71,3))</f>
        <v/>
      </c>
      <c r="G169" s="415"/>
      <c r="H169" s="223" t="str">
        <f>IF($D169="","",VLOOKUP($D169,'Boys Do Main Draw Prep'!$A$7:$V$71,4))</f>
        <v/>
      </c>
      <c r="I169" s="648"/>
      <c r="J169" s="647"/>
      <c r="K169" s="641"/>
      <c r="L169" s="650"/>
      <c r="M169" s="656"/>
      <c r="N169" s="647"/>
      <c r="O169" s="641"/>
      <c r="P169" s="637"/>
      <c r="Q169" s="627"/>
      <c r="R169" s="213"/>
    </row>
    <row r="170" spans="1:20" s="50" customFormat="1" ht="9.6" customHeight="1">
      <c r="A170" s="338"/>
      <c r="B170" s="408"/>
      <c r="C170" s="408"/>
      <c r="D170" s="408"/>
      <c r="E170" s="223" t="str">
        <f>UPPER(IF($D169="","",VLOOKUP($D169,'Boys Do Main Draw Prep'!$A$7:$V$71,7)))</f>
        <v/>
      </c>
      <c r="F170" s="223" t="str">
        <f>IF($D169="","",VLOOKUP($D169,'Boys Do Main Draw Prep'!$A$7:$V$71,8))</f>
        <v/>
      </c>
      <c r="G170" s="415"/>
      <c r="H170" s="223" t="str">
        <f>IF($D169="","",VLOOKUP($D169,'Boys Do Main Draw Prep'!$A$7:$V$71,9))</f>
        <v/>
      </c>
      <c r="I170" s="639"/>
      <c r="J170" s="647"/>
      <c r="K170" s="641"/>
      <c r="L170" s="651"/>
      <c r="M170" s="658"/>
      <c r="N170" s="647"/>
      <c r="O170" s="641"/>
      <c r="P170" s="637"/>
      <c r="Q170" s="627"/>
      <c r="R170" s="213"/>
    </row>
    <row r="171" spans="1:20" s="50" customFormat="1" ht="9.6" customHeight="1">
      <c r="A171" s="338"/>
      <c r="B171" s="216"/>
      <c r="C171" s="216"/>
      <c r="D171" s="216"/>
      <c r="E171" s="201"/>
      <c r="F171" s="201"/>
      <c r="G171" s="93"/>
      <c r="H171" s="201"/>
      <c r="I171" s="653"/>
      <c r="J171" s="637"/>
      <c r="K171" s="638"/>
      <c r="L171" s="647"/>
      <c r="M171" s="654"/>
      <c r="N171" s="643" t="str">
        <f>UPPER(IF(OR(M172="a",M172="as"),L163,IF(OR(M172="b",M172="bs"),L179,)))</f>
        <v/>
      </c>
      <c r="O171" s="641"/>
      <c r="P171" s="637"/>
      <c r="Q171" s="627"/>
      <c r="R171" s="213"/>
    </row>
    <row r="172" spans="1:20" s="50" customFormat="1" ht="9.6" customHeight="1">
      <c r="A172" s="338"/>
      <c r="B172" s="216"/>
      <c r="C172" s="216"/>
      <c r="D172" s="216"/>
      <c r="E172" s="201"/>
      <c r="F172" s="201"/>
      <c r="G172" s="93"/>
      <c r="H172" s="201"/>
      <c r="I172" s="655"/>
      <c r="J172" s="637"/>
      <c r="K172" s="638"/>
      <c r="L172" s="617" t="s">
        <v>15</v>
      </c>
      <c r="M172" s="618"/>
      <c r="N172" s="645" t="str">
        <f>UPPER(IF(OR(M172="a",M172="as"),L164,IF(OR(M172="b",M172="bs"),L180,)))</f>
        <v/>
      </c>
      <c r="O172" s="646"/>
      <c r="P172" s="647"/>
      <c r="Q172" s="659"/>
      <c r="R172" s="213"/>
    </row>
    <row r="173" spans="1:20" s="50" customFormat="1" ht="9.6" customHeight="1">
      <c r="A173" s="338">
        <v>37</v>
      </c>
      <c r="B173" s="202" t="str">
        <f>IF($D173="","",VLOOKUP($D173,'Boys Do Main Draw Prep'!$A$7:$V$71,20))</f>
        <v/>
      </c>
      <c r="C173" s="202" t="str">
        <f>IF($D173="","",VLOOKUP($D173,'Boys Do Main Draw Prep'!$A$7:$V$71,21))</f>
        <v/>
      </c>
      <c r="D173" s="203"/>
      <c r="E173" s="204" t="str">
        <f>UPPER(IF($D173="","",VLOOKUP($D173,'Boys Do Main Draw Prep'!$A$7:$V$71,2)))</f>
        <v/>
      </c>
      <c r="F173" s="204" t="str">
        <f>IF($D173="","",VLOOKUP($D173,'Boys Do Main Draw Prep'!$A$7:$V$71,3))</f>
        <v/>
      </c>
      <c r="G173" s="406"/>
      <c r="H173" s="204" t="str">
        <f>IF($D173="","",VLOOKUP($D173,'Boys Do Main Draw Prep'!$A$7:$V$71,4))</f>
        <v/>
      </c>
      <c r="I173" s="636"/>
      <c r="J173" s="637"/>
      <c r="K173" s="638"/>
      <c r="L173" s="637"/>
      <c r="M173" s="649"/>
      <c r="N173" s="637"/>
      <c r="O173" s="649"/>
      <c r="P173" s="637"/>
      <c r="Q173" s="659"/>
      <c r="R173" s="213"/>
    </row>
    <row r="174" spans="1:20" s="50" customFormat="1" ht="9.6" customHeight="1">
      <c r="A174" s="338"/>
      <c r="B174" s="408"/>
      <c r="C174" s="408"/>
      <c r="D174" s="408"/>
      <c r="E174" s="204" t="str">
        <f>UPPER(IF($D173="","",VLOOKUP($D173,'Boys Do Main Draw Prep'!$A$7:$V$71,7)))</f>
        <v/>
      </c>
      <c r="F174" s="204" t="str">
        <f>IF($D173="","",VLOOKUP($D173,'Boys Do Main Draw Prep'!$A$7:$V$71,8))</f>
        <v/>
      </c>
      <c r="G174" s="406"/>
      <c r="H174" s="204" t="str">
        <f>IF($D173="","",VLOOKUP($D173,'Boys Do Main Draw Prep'!$A$7:$V$71,9))</f>
        <v/>
      </c>
      <c r="I174" s="639"/>
      <c r="J174" s="640" t="str">
        <f>IF(I174="a",E173,IF(I174="b",E175,""))</f>
        <v/>
      </c>
      <c r="K174" s="641"/>
      <c r="L174" s="637"/>
      <c r="M174" s="649"/>
      <c r="N174" s="637"/>
      <c r="O174" s="649"/>
      <c r="P174" s="637"/>
      <c r="Q174" s="659"/>
      <c r="R174" s="213"/>
    </row>
    <row r="175" spans="1:20" s="50" customFormat="1" ht="9.6" customHeight="1">
      <c r="A175" s="338"/>
      <c r="B175" s="216"/>
      <c r="C175" s="216"/>
      <c r="D175" s="216"/>
      <c r="E175" s="201"/>
      <c r="F175" s="201"/>
      <c r="G175" s="93"/>
      <c r="H175" s="201"/>
      <c r="I175" s="642"/>
      <c r="J175" s="643" t="str">
        <f>UPPER(IF(OR(I176="a",I176="as"),E173,IF(OR(I176="b",I176="bs"),E177,)))</f>
        <v/>
      </c>
      <c r="K175" s="644"/>
      <c r="L175" s="637"/>
      <c r="M175" s="649"/>
      <c r="N175" s="637"/>
      <c r="O175" s="649"/>
      <c r="P175" s="637"/>
      <c r="Q175" s="659"/>
      <c r="R175" s="213"/>
    </row>
    <row r="176" spans="1:20" s="50" customFormat="1" ht="9.6" customHeight="1">
      <c r="A176" s="338"/>
      <c r="B176" s="216"/>
      <c r="C176" s="216"/>
      <c r="D176" s="216"/>
      <c r="E176" s="201"/>
      <c r="F176" s="201"/>
      <c r="G176" s="93"/>
      <c r="H176" s="617" t="s">
        <v>15</v>
      </c>
      <c r="I176" s="618"/>
      <c r="J176" s="645" t="str">
        <f>UPPER(IF(OR(I176="a",I176="as"),E174,IF(OR(I176="b",I176="bs"),E178,)))</f>
        <v/>
      </c>
      <c r="K176" s="646"/>
      <c r="L176" s="647"/>
      <c r="M176" s="649"/>
      <c r="N176" s="637"/>
      <c r="O176" s="649"/>
      <c r="P176" s="637"/>
      <c r="Q176" s="659"/>
      <c r="R176" s="213"/>
    </row>
    <row r="177" spans="1:18" s="50" customFormat="1" ht="9.6" customHeight="1">
      <c r="A177" s="338">
        <v>38</v>
      </c>
      <c r="B177" s="202" t="str">
        <f>IF($D177="","",VLOOKUP($D177,'Boys Do Main Draw Prep'!$A$7:$V$71,20))</f>
        <v/>
      </c>
      <c r="C177" s="202" t="str">
        <f>IF($D177="","",VLOOKUP($D177,'Boys Do Main Draw Prep'!$A$7:$V$71,21))</f>
        <v/>
      </c>
      <c r="D177" s="203"/>
      <c r="E177" s="223" t="str">
        <f>UPPER(IF($D177="","",VLOOKUP($D177,'Boys Do Main Draw Prep'!$A$7:$V$71,2)))</f>
        <v/>
      </c>
      <c r="F177" s="223" t="str">
        <f>IF($D177="","",VLOOKUP($D177,'Boys Do Main Draw Prep'!$A$7:$V$71,3))</f>
        <v/>
      </c>
      <c r="G177" s="415"/>
      <c r="H177" s="223" t="str">
        <f>IF($D177="","",VLOOKUP($D177,'Boys Do Main Draw Prep'!$A$7:$V$71,4))</f>
        <v/>
      </c>
      <c r="I177" s="648"/>
      <c r="J177" s="647"/>
      <c r="K177" s="649"/>
      <c r="L177" s="650"/>
      <c r="M177" s="656"/>
      <c r="N177" s="637"/>
      <c r="O177" s="649"/>
      <c r="P177" s="637"/>
      <c r="Q177" s="659"/>
      <c r="R177" s="213"/>
    </row>
    <row r="178" spans="1:18" s="50" customFormat="1" ht="9.6" customHeight="1">
      <c r="A178" s="338"/>
      <c r="B178" s="408"/>
      <c r="C178" s="408"/>
      <c r="D178" s="408"/>
      <c r="E178" s="223" t="str">
        <f>UPPER(IF($D177="","",VLOOKUP($D177,'Boys Do Main Draw Prep'!$A$7:$V$71,7)))</f>
        <v/>
      </c>
      <c r="F178" s="223" t="str">
        <f>IF($D177="","",VLOOKUP($D177,'Boys Do Main Draw Prep'!$A$7:$V$71,8))</f>
        <v/>
      </c>
      <c r="G178" s="415"/>
      <c r="H178" s="223" t="str">
        <f>IF($D177="","",VLOOKUP($D177,'Boys Do Main Draw Prep'!$A$7:$V$71,9))</f>
        <v/>
      </c>
      <c r="I178" s="639"/>
      <c r="J178" s="647"/>
      <c r="K178" s="649"/>
      <c r="L178" s="651"/>
      <c r="M178" s="658"/>
      <c r="N178" s="637"/>
      <c r="O178" s="649"/>
      <c r="P178" s="637"/>
      <c r="Q178" s="659"/>
      <c r="R178" s="213"/>
    </row>
    <row r="179" spans="1:18" s="50" customFormat="1" ht="9.6" customHeight="1">
      <c r="A179" s="338"/>
      <c r="B179" s="216"/>
      <c r="C179" s="216"/>
      <c r="D179" s="226"/>
      <c r="E179" s="201"/>
      <c r="F179" s="201"/>
      <c r="G179" s="93"/>
      <c r="H179" s="201"/>
      <c r="I179" s="653"/>
      <c r="J179" s="637"/>
      <c r="K179" s="654"/>
      <c r="L179" s="643" t="str">
        <f>UPPER(IF(OR(K180="a",K180="as"),J175,IF(OR(K180="b",K180="bs"),J183,)))</f>
        <v/>
      </c>
      <c r="M179" s="649"/>
      <c r="N179" s="637"/>
      <c r="O179" s="649"/>
      <c r="P179" s="637"/>
      <c r="Q179" s="659"/>
      <c r="R179" s="213"/>
    </row>
    <row r="180" spans="1:18" s="50" customFormat="1" ht="9.6" customHeight="1">
      <c r="A180" s="338"/>
      <c r="B180" s="216"/>
      <c r="C180" s="216"/>
      <c r="D180" s="226"/>
      <c r="E180" s="201"/>
      <c r="F180" s="201"/>
      <c r="G180" s="93"/>
      <c r="H180" s="201"/>
      <c r="I180" s="655"/>
      <c r="J180" s="617" t="s">
        <v>15</v>
      </c>
      <c r="K180" s="618"/>
      <c r="L180" s="645" t="str">
        <f>UPPER(IF(OR(K180="a",K180="as"),J176,IF(OR(K180="b",K180="bs"),J184,)))</f>
        <v/>
      </c>
      <c r="M180" s="657"/>
      <c r="N180" s="647"/>
      <c r="O180" s="649"/>
      <c r="P180" s="637"/>
      <c r="Q180" s="659"/>
      <c r="R180" s="213"/>
    </row>
    <row r="181" spans="1:18" s="50" customFormat="1" ht="9.6" customHeight="1">
      <c r="A181" s="420">
        <v>39</v>
      </c>
      <c r="B181" s="202" t="str">
        <f>IF($D181="","",VLOOKUP($D181,'Boys Do Main Draw Prep'!$A$7:$V$71,20))</f>
        <v/>
      </c>
      <c r="C181" s="202" t="str">
        <f>IF($D181="","",VLOOKUP($D181,'Boys Do Main Draw Prep'!$A$7:$V$71,21))</f>
        <v/>
      </c>
      <c r="D181" s="203"/>
      <c r="E181" s="223" t="str">
        <f>UPPER(IF($D181="","",VLOOKUP($D181,'Boys Do Main Draw Prep'!$A$7:$V$71,2)))</f>
        <v/>
      </c>
      <c r="F181" s="223" t="str">
        <f>IF($D181="","",VLOOKUP($D181,'Boys Do Main Draw Prep'!$A$7:$V$71,3))</f>
        <v/>
      </c>
      <c r="G181" s="415"/>
      <c r="H181" s="223" t="str">
        <f>IF($D181="","",VLOOKUP($D181,'Boys Do Main Draw Prep'!$A$7:$V$71,4))</f>
        <v/>
      </c>
      <c r="I181" s="636"/>
      <c r="J181" s="637"/>
      <c r="K181" s="649"/>
      <c r="L181" s="637"/>
      <c r="M181" s="660"/>
      <c r="N181" s="650"/>
      <c r="O181" s="649"/>
      <c r="P181" s="637"/>
      <c r="Q181" s="659"/>
      <c r="R181" s="213"/>
    </row>
    <row r="182" spans="1:18" s="50" customFormat="1" ht="9.6" customHeight="1">
      <c r="A182" s="338"/>
      <c r="B182" s="408"/>
      <c r="C182" s="408"/>
      <c r="D182" s="408"/>
      <c r="E182" s="223" t="str">
        <f>UPPER(IF($D181="","",VLOOKUP($D181,'Boys Do Main Draw Prep'!$A$7:$V$71,7)))</f>
        <v/>
      </c>
      <c r="F182" s="223" t="str">
        <f>IF($D181="","",VLOOKUP($D181,'Boys Do Main Draw Prep'!$A$7:$V$71,8))</f>
        <v/>
      </c>
      <c r="G182" s="415"/>
      <c r="H182" s="223" t="str">
        <f>IF($D181="","",VLOOKUP($D181,'Boys Do Main Draw Prep'!$A$7:$V$71,9))</f>
        <v/>
      </c>
      <c r="I182" s="639"/>
      <c r="J182" s="640" t="str">
        <f>IF(I182="a",E181,IF(I182="b",E183,""))</f>
        <v/>
      </c>
      <c r="K182" s="649"/>
      <c r="L182" s="637"/>
      <c r="M182" s="641"/>
      <c r="N182" s="647"/>
      <c r="O182" s="649"/>
      <c r="P182" s="637"/>
      <c r="Q182" s="659"/>
      <c r="R182" s="213"/>
    </row>
    <row r="183" spans="1:18" s="50" customFormat="1" ht="9.6" customHeight="1">
      <c r="A183" s="338"/>
      <c r="B183" s="216"/>
      <c r="C183" s="216"/>
      <c r="D183" s="226"/>
      <c r="E183" s="201"/>
      <c r="F183" s="201"/>
      <c r="G183" s="93"/>
      <c r="H183" s="201"/>
      <c r="I183" s="642"/>
      <c r="J183" s="643" t="str">
        <f>UPPER(IF(OR(I184="a",I184="as"),E181,IF(OR(I184="b",I184="bs"),E185,)))</f>
        <v/>
      </c>
      <c r="K183" s="656"/>
      <c r="L183" s="637"/>
      <c r="M183" s="641"/>
      <c r="N183" s="647"/>
      <c r="O183" s="649"/>
      <c r="P183" s="637"/>
      <c r="Q183" s="659"/>
      <c r="R183" s="213"/>
    </row>
    <row r="184" spans="1:18" s="50" customFormat="1" ht="9.6" customHeight="1">
      <c r="A184" s="338"/>
      <c r="B184" s="216"/>
      <c r="C184" s="216"/>
      <c r="D184" s="226"/>
      <c r="E184" s="201"/>
      <c r="F184" s="201"/>
      <c r="G184" s="93"/>
      <c r="H184" s="617" t="s">
        <v>15</v>
      </c>
      <c r="I184" s="618"/>
      <c r="J184" s="645" t="str">
        <f>UPPER(IF(OR(I184="a",I184="as"),E182,IF(OR(I184="b",I184="bs"),E186,)))</f>
        <v/>
      </c>
      <c r="K184" s="657"/>
      <c r="L184" s="647"/>
      <c r="M184" s="641"/>
      <c r="N184" s="647"/>
      <c r="O184" s="649"/>
      <c r="P184" s="637"/>
      <c r="Q184" s="659"/>
      <c r="R184" s="213"/>
    </row>
    <row r="185" spans="1:18" s="50" customFormat="1" ht="9.6" customHeight="1">
      <c r="A185" s="405">
        <v>40</v>
      </c>
      <c r="B185" s="202" t="str">
        <f>IF($D185="","",VLOOKUP($D185,'Boys Do Main Draw Prep'!$A$7:$V$71,20))</f>
        <v/>
      </c>
      <c r="C185" s="202" t="str">
        <f>IF($D185="","",VLOOKUP($D185,'Boys Do Main Draw Prep'!$A$7:$V$71,21))</f>
        <v/>
      </c>
      <c r="D185" s="203"/>
      <c r="E185" s="204" t="str">
        <f>UPPER(IF($D185="","",VLOOKUP($D185,'Boys Do Main Draw Prep'!$A$7:$V$71,2)))</f>
        <v/>
      </c>
      <c r="F185" s="204" t="str">
        <f>IF($D185="","",VLOOKUP($D185,'Boys Do Main Draw Prep'!$A$7:$V$71,3))</f>
        <v/>
      </c>
      <c r="G185" s="406"/>
      <c r="H185" s="204" t="str">
        <f>IF($D185="","",VLOOKUP($D185,'Boys Do Main Draw Prep'!$A$7:$V$71,4))</f>
        <v/>
      </c>
      <c r="I185" s="648"/>
      <c r="J185" s="647"/>
      <c r="K185" s="641"/>
      <c r="L185" s="650"/>
      <c r="M185" s="644"/>
      <c r="N185" s="647"/>
      <c r="O185" s="649"/>
      <c r="P185" s="637"/>
      <c r="Q185" s="659"/>
      <c r="R185" s="213"/>
    </row>
    <row r="186" spans="1:18" s="50" customFormat="1" ht="9.6" customHeight="1">
      <c r="A186" s="338"/>
      <c r="B186" s="408"/>
      <c r="C186" s="408"/>
      <c r="D186" s="408"/>
      <c r="E186" s="204" t="str">
        <f>UPPER(IF($D185="","",VLOOKUP($D185,'Boys Do Main Draw Prep'!$A$7:$V$71,7)))</f>
        <v/>
      </c>
      <c r="F186" s="204" t="str">
        <f>IF($D185="","",VLOOKUP($D185,'Boys Do Main Draw Prep'!$A$7:$V$71,8))</f>
        <v/>
      </c>
      <c r="G186" s="406"/>
      <c r="H186" s="204" t="str">
        <f>IF($D185="","",VLOOKUP($D185,'Boys Do Main Draw Prep'!$A$7:$V$71,9))</f>
        <v/>
      </c>
      <c r="I186" s="639"/>
      <c r="J186" s="647"/>
      <c r="K186" s="641"/>
      <c r="L186" s="651"/>
      <c r="M186" s="652"/>
      <c r="N186" s="647"/>
      <c r="O186" s="649"/>
      <c r="P186" s="637"/>
      <c r="Q186" s="659"/>
      <c r="R186" s="213"/>
    </row>
    <row r="187" spans="1:18" s="50" customFormat="1" ht="9.6" customHeight="1">
      <c r="A187" s="338"/>
      <c r="B187" s="216"/>
      <c r="C187" s="216"/>
      <c r="D187" s="226"/>
      <c r="E187" s="201"/>
      <c r="F187" s="201"/>
      <c r="G187" s="93"/>
      <c r="H187" s="201"/>
      <c r="I187" s="653"/>
      <c r="J187" s="637"/>
      <c r="K187" s="638"/>
      <c r="L187" s="647"/>
      <c r="M187" s="641"/>
      <c r="N187" s="641"/>
      <c r="O187" s="654"/>
      <c r="P187" s="643" t="str">
        <f>UPPER(IF(OR(O188="a",O188="as"),N171,IF(OR(O188="b",O188="bs"),N203,)))</f>
        <v/>
      </c>
      <c r="Q187" s="661"/>
      <c r="R187" s="213"/>
    </row>
    <row r="188" spans="1:18" s="50" customFormat="1" ht="9.6" customHeight="1">
      <c r="A188" s="338"/>
      <c r="B188" s="216"/>
      <c r="C188" s="216"/>
      <c r="D188" s="226"/>
      <c r="E188" s="201"/>
      <c r="F188" s="201"/>
      <c r="G188" s="93"/>
      <c r="H188" s="201"/>
      <c r="I188" s="655"/>
      <c r="J188" s="637"/>
      <c r="K188" s="638"/>
      <c r="L188" s="647"/>
      <c r="M188" s="641"/>
      <c r="N188" s="617" t="s">
        <v>15</v>
      </c>
      <c r="O188" s="618"/>
      <c r="P188" s="645" t="str">
        <f>UPPER(IF(OR(O188="a",O188="as"),N172,IF(OR(O188="b",O188="bs"),N204,)))</f>
        <v/>
      </c>
      <c r="Q188" s="662"/>
      <c r="R188" s="213"/>
    </row>
    <row r="189" spans="1:18" s="50" customFormat="1" ht="9.6" customHeight="1">
      <c r="A189" s="405">
        <v>41</v>
      </c>
      <c r="B189" s="202" t="str">
        <f>IF($D189="","",VLOOKUP($D189,'Boys Do Main Draw Prep'!$A$7:$V$71,20))</f>
        <v/>
      </c>
      <c r="C189" s="202" t="str">
        <f>IF($D189="","",VLOOKUP($D189,'Boys Do Main Draw Prep'!$A$7:$V$71,21))</f>
        <v/>
      </c>
      <c r="D189" s="203"/>
      <c r="E189" s="204" t="str">
        <f>UPPER(IF($D189="","",VLOOKUP($D189,'Boys Do Main Draw Prep'!$A$7:$V$71,2)))</f>
        <v/>
      </c>
      <c r="F189" s="204" t="str">
        <f>IF($D189="","",VLOOKUP($D189,'Boys Do Main Draw Prep'!$A$7:$V$71,3))</f>
        <v/>
      </c>
      <c r="G189" s="406"/>
      <c r="H189" s="204" t="str">
        <f>IF($D189="","",VLOOKUP($D189,'Boys Do Main Draw Prep'!$A$7:$V$71,4))</f>
        <v/>
      </c>
      <c r="I189" s="636"/>
      <c r="J189" s="637"/>
      <c r="K189" s="638"/>
      <c r="L189" s="637"/>
      <c r="M189" s="638"/>
      <c r="N189" s="637"/>
      <c r="O189" s="649"/>
      <c r="P189" s="650"/>
      <c r="Q189" s="659"/>
      <c r="R189" s="213"/>
    </row>
    <row r="190" spans="1:18" s="50" customFormat="1" ht="9.6" customHeight="1">
      <c r="A190" s="338"/>
      <c r="B190" s="408"/>
      <c r="C190" s="408"/>
      <c r="D190" s="408"/>
      <c r="E190" s="204" t="str">
        <f>UPPER(IF($D189="","",VLOOKUP($D189,'Boys Do Main Draw Prep'!$A$7:$V$71,7)))</f>
        <v/>
      </c>
      <c r="F190" s="204" t="str">
        <f>IF($D189="","",VLOOKUP($D189,'Boys Do Main Draw Prep'!$A$7:$V$71,8))</f>
        <v/>
      </c>
      <c r="G190" s="406"/>
      <c r="H190" s="204" t="str">
        <f>IF($D189="","",VLOOKUP($D189,'Boys Do Main Draw Prep'!$A$7:$V$71,9))</f>
        <v/>
      </c>
      <c r="I190" s="639"/>
      <c r="J190" s="640" t="str">
        <f>IF(I190="a",E189,IF(I190="b",E191,""))</f>
        <v/>
      </c>
      <c r="K190" s="641"/>
      <c r="L190" s="637"/>
      <c r="M190" s="638"/>
      <c r="N190" s="637"/>
      <c r="O190" s="649"/>
      <c r="P190" s="651"/>
      <c r="Q190" s="663"/>
      <c r="R190" s="213"/>
    </row>
    <row r="191" spans="1:18" s="50" customFormat="1" ht="9.6" customHeight="1">
      <c r="A191" s="338"/>
      <c r="B191" s="216"/>
      <c r="C191" s="216"/>
      <c r="D191" s="226"/>
      <c r="E191" s="201"/>
      <c r="F191" s="201"/>
      <c r="G191" s="93"/>
      <c r="H191" s="201"/>
      <c r="I191" s="642"/>
      <c r="J191" s="643" t="str">
        <f>UPPER(IF(OR(I192="a",I192="as"),E189,IF(OR(I192="b",I192="bs"),E193,)))</f>
        <v/>
      </c>
      <c r="K191" s="644"/>
      <c r="L191" s="637"/>
      <c r="M191" s="638"/>
      <c r="N191" s="637"/>
      <c r="O191" s="649"/>
      <c r="P191" s="637"/>
      <c r="Q191" s="659"/>
      <c r="R191" s="213"/>
    </row>
    <row r="192" spans="1:18" s="50" customFormat="1" ht="9.6" customHeight="1">
      <c r="A192" s="338"/>
      <c r="B192" s="216"/>
      <c r="C192" s="216"/>
      <c r="D192" s="226"/>
      <c r="E192" s="201"/>
      <c r="F192" s="201"/>
      <c r="G192" s="93"/>
      <c r="H192" s="617" t="s">
        <v>15</v>
      </c>
      <c r="I192" s="618"/>
      <c r="J192" s="645" t="str">
        <f>UPPER(IF(OR(I192="a",I192="as"),E190,IF(OR(I192="b",I192="bs"),E194,)))</f>
        <v/>
      </c>
      <c r="K192" s="646"/>
      <c r="L192" s="647"/>
      <c r="M192" s="641"/>
      <c r="N192" s="637"/>
      <c r="O192" s="649"/>
      <c r="P192" s="637"/>
      <c r="Q192" s="659"/>
      <c r="R192" s="213"/>
    </row>
    <row r="193" spans="1:18" s="50" customFormat="1" ht="9.6" customHeight="1">
      <c r="A193" s="338">
        <v>42</v>
      </c>
      <c r="B193" s="202" t="str">
        <f>IF($D193="","",VLOOKUP($D193,'Boys Do Main Draw Prep'!$A$7:$V$71,20))</f>
        <v/>
      </c>
      <c r="C193" s="202" t="str">
        <f>IF($D193="","",VLOOKUP($D193,'Boys Do Main Draw Prep'!$A$7:$V$71,21))</f>
        <v/>
      </c>
      <c r="D193" s="203"/>
      <c r="E193" s="223" t="str">
        <f>UPPER(IF($D193="","",VLOOKUP($D193,'Boys Do Main Draw Prep'!$A$7:$V$71,2)))</f>
        <v/>
      </c>
      <c r="F193" s="223" t="str">
        <f>IF($D193="","",VLOOKUP($D193,'Boys Do Main Draw Prep'!$A$7:$V$71,3))</f>
        <v/>
      </c>
      <c r="G193" s="415"/>
      <c r="H193" s="223" t="str">
        <f>IF($D193="","",VLOOKUP($D193,'Boys Do Main Draw Prep'!$A$7:$V$71,4))</f>
        <v/>
      </c>
      <c r="I193" s="648"/>
      <c r="J193" s="647"/>
      <c r="K193" s="649"/>
      <c r="L193" s="650"/>
      <c r="M193" s="644"/>
      <c r="N193" s="637"/>
      <c r="O193" s="649"/>
      <c r="P193" s="637"/>
      <c r="Q193" s="659"/>
      <c r="R193" s="213"/>
    </row>
    <row r="194" spans="1:18" s="50" customFormat="1" ht="9.6" customHeight="1">
      <c r="A194" s="338"/>
      <c r="B194" s="408"/>
      <c r="C194" s="408"/>
      <c r="D194" s="408"/>
      <c r="E194" s="223" t="str">
        <f>UPPER(IF($D193="","",VLOOKUP($D193,'Boys Do Main Draw Prep'!$A$7:$V$71,7)))</f>
        <v/>
      </c>
      <c r="F194" s="223" t="str">
        <f>IF($D193="","",VLOOKUP($D193,'Boys Do Main Draw Prep'!$A$7:$V$71,8))</f>
        <v/>
      </c>
      <c r="G194" s="415"/>
      <c r="H194" s="223" t="str">
        <f>IF($D193="","",VLOOKUP($D193,'Boys Do Main Draw Prep'!$A$7:$V$71,9))</f>
        <v/>
      </c>
      <c r="I194" s="639"/>
      <c r="J194" s="647"/>
      <c r="K194" s="649"/>
      <c r="L194" s="651"/>
      <c r="M194" s="652"/>
      <c r="N194" s="637"/>
      <c r="O194" s="649"/>
      <c r="P194" s="637"/>
      <c r="Q194" s="659"/>
      <c r="R194" s="213"/>
    </row>
    <row r="195" spans="1:18" s="50" customFormat="1" ht="9.6" customHeight="1">
      <c r="A195" s="338"/>
      <c r="B195" s="216"/>
      <c r="C195" s="216"/>
      <c r="D195" s="226"/>
      <c r="E195" s="201"/>
      <c r="F195" s="201"/>
      <c r="G195" s="93"/>
      <c r="H195" s="201"/>
      <c r="I195" s="653"/>
      <c r="J195" s="637"/>
      <c r="K195" s="654"/>
      <c r="L195" s="643" t="str">
        <f>UPPER(IF(OR(K196="a",K196="as"),J191,IF(OR(K196="b",K196="bs"),J199,)))</f>
        <v/>
      </c>
      <c r="M195" s="641"/>
      <c r="N195" s="637"/>
      <c r="O195" s="649"/>
      <c r="P195" s="637"/>
      <c r="Q195" s="659"/>
      <c r="R195" s="213"/>
    </row>
    <row r="196" spans="1:18" s="50" customFormat="1" ht="9.6" customHeight="1">
      <c r="A196" s="338"/>
      <c r="B196" s="216"/>
      <c r="C196" s="216"/>
      <c r="D196" s="226"/>
      <c r="E196" s="201"/>
      <c r="F196" s="201"/>
      <c r="G196" s="93"/>
      <c r="H196" s="201"/>
      <c r="I196" s="655"/>
      <c r="J196" s="617" t="s">
        <v>15</v>
      </c>
      <c r="K196" s="618"/>
      <c r="L196" s="645" t="str">
        <f>UPPER(IF(OR(K196="a",K196="as"),J192,IF(OR(K196="b",K196="bs"),J200,)))</f>
        <v/>
      </c>
      <c r="M196" s="646"/>
      <c r="N196" s="647"/>
      <c r="O196" s="649"/>
      <c r="P196" s="637"/>
      <c r="Q196" s="659"/>
      <c r="R196" s="213"/>
    </row>
    <row r="197" spans="1:18" s="50" customFormat="1" ht="9.6" customHeight="1">
      <c r="A197" s="420">
        <v>43</v>
      </c>
      <c r="B197" s="202" t="str">
        <f>IF($D197="","",VLOOKUP($D197,'Boys Do Main Draw Prep'!$A$7:$V$71,20))</f>
        <v/>
      </c>
      <c r="C197" s="202" t="str">
        <f>IF($D197="","",VLOOKUP($D197,'Boys Do Main Draw Prep'!$A$7:$V$71,21))</f>
        <v/>
      </c>
      <c r="D197" s="203"/>
      <c r="E197" s="223" t="str">
        <f>UPPER(IF($D197="","",VLOOKUP($D197,'Boys Do Main Draw Prep'!$A$7:$V$71,2)))</f>
        <v/>
      </c>
      <c r="F197" s="223" t="str">
        <f>IF($D197="","",VLOOKUP($D197,'Boys Do Main Draw Prep'!$A$7:$V$71,3))</f>
        <v/>
      </c>
      <c r="G197" s="415"/>
      <c r="H197" s="223" t="str">
        <f>IF($D197="","",VLOOKUP($D197,'Boys Do Main Draw Prep'!$A$7:$V$71,4))</f>
        <v/>
      </c>
      <c r="I197" s="636"/>
      <c r="J197" s="637"/>
      <c r="K197" s="649"/>
      <c r="L197" s="637"/>
      <c r="M197" s="649"/>
      <c r="N197" s="650"/>
      <c r="O197" s="649"/>
      <c r="P197" s="637"/>
      <c r="Q197" s="659"/>
      <c r="R197" s="213"/>
    </row>
    <row r="198" spans="1:18" s="50" customFormat="1" ht="9.6" customHeight="1">
      <c r="A198" s="338"/>
      <c r="B198" s="408"/>
      <c r="C198" s="408"/>
      <c r="D198" s="408"/>
      <c r="E198" s="223" t="str">
        <f>UPPER(IF($D197="","",VLOOKUP($D197,'Boys Do Main Draw Prep'!$A$7:$V$71,7)))</f>
        <v/>
      </c>
      <c r="F198" s="223" t="str">
        <f>IF($D197="","",VLOOKUP($D197,'Boys Do Main Draw Prep'!$A$7:$V$71,8))</f>
        <v/>
      </c>
      <c r="G198" s="415"/>
      <c r="H198" s="223" t="str">
        <f>IF($D197="","",VLOOKUP($D197,'Boys Do Main Draw Prep'!$A$7:$V$71,9))</f>
        <v/>
      </c>
      <c r="I198" s="639"/>
      <c r="J198" s="640" t="str">
        <f>IF(I198="a",E197,IF(I198="b",E199,""))</f>
        <v/>
      </c>
      <c r="K198" s="649"/>
      <c r="L198" s="637"/>
      <c r="M198" s="649"/>
      <c r="N198" s="647"/>
      <c r="O198" s="649"/>
      <c r="P198" s="637"/>
      <c r="Q198" s="659"/>
      <c r="R198" s="213"/>
    </row>
    <row r="199" spans="1:18" s="50" customFormat="1" ht="9.6" customHeight="1">
      <c r="A199" s="338"/>
      <c r="B199" s="216"/>
      <c r="C199" s="216"/>
      <c r="D199" s="216"/>
      <c r="E199" s="201"/>
      <c r="F199" s="201"/>
      <c r="G199" s="93"/>
      <c r="H199" s="201"/>
      <c r="I199" s="642"/>
      <c r="J199" s="643" t="str">
        <f>UPPER(IF(OR(I200="a",I200="as"),E197,IF(OR(I200="b",I200="bs"),E201,)))</f>
        <v/>
      </c>
      <c r="K199" s="656"/>
      <c r="L199" s="637"/>
      <c r="M199" s="649"/>
      <c r="N199" s="647"/>
      <c r="O199" s="649"/>
      <c r="P199" s="637"/>
      <c r="Q199" s="659"/>
      <c r="R199" s="213"/>
    </row>
    <row r="200" spans="1:18" s="50" customFormat="1" ht="9.6" customHeight="1">
      <c r="A200" s="338"/>
      <c r="B200" s="216"/>
      <c r="C200" s="216"/>
      <c r="D200" s="216"/>
      <c r="E200" s="201"/>
      <c r="F200" s="201"/>
      <c r="G200" s="93"/>
      <c r="H200" s="617" t="s">
        <v>15</v>
      </c>
      <c r="I200" s="618"/>
      <c r="J200" s="645" t="str">
        <f>UPPER(IF(OR(I200="a",I200="as"),E198,IF(OR(I200="b",I200="bs"),E202,)))</f>
        <v/>
      </c>
      <c r="K200" s="657"/>
      <c r="L200" s="647"/>
      <c r="M200" s="649"/>
      <c r="N200" s="647"/>
      <c r="O200" s="649"/>
      <c r="P200" s="637"/>
      <c r="Q200" s="659"/>
      <c r="R200" s="213"/>
    </row>
    <row r="201" spans="1:18" s="50" customFormat="1" ht="9.6" customHeight="1">
      <c r="A201" s="338">
        <v>44</v>
      </c>
      <c r="B201" s="202" t="str">
        <f>IF($D201="","",VLOOKUP($D201,'Boys Do Main Draw Prep'!$A$7:$V$71,20))</f>
        <v/>
      </c>
      <c r="C201" s="202" t="str">
        <f>IF($D201="","",VLOOKUP($D201,'Boys Do Main Draw Prep'!$A$7:$V$71,21))</f>
        <v/>
      </c>
      <c r="D201" s="203"/>
      <c r="E201" s="204" t="str">
        <f>UPPER(IF($D201="","",VLOOKUP($D201,'Boys Do Main Draw Prep'!$A$7:$V$71,2)))</f>
        <v/>
      </c>
      <c r="F201" s="204" t="str">
        <f>IF($D201="","",VLOOKUP($D201,'Boys Do Main Draw Prep'!$A$7:$V$71,3))</f>
        <v/>
      </c>
      <c r="G201" s="406"/>
      <c r="H201" s="204" t="str">
        <f>IF($D201="","",VLOOKUP($D201,'Boys Do Main Draw Prep'!$A$7:$V$71,4))</f>
        <v/>
      </c>
      <c r="I201" s="648"/>
      <c r="J201" s="647"/>
      <c r="K201" s="641"/>
      <c r="L201" s="650"/>
      <c r="M201" s="656"/>
      <c r="N201" s="647"/>
      <c r="O201" s="649"/>
      <c r="P201" s="637"/>
      <c r="Q201" s="659"/>
      <c r="R201" s="213"/>
    </row>
    <row r="202" spans="1:18" s="50" customFormat="1" ht="9.6" customHeight="1">
      <c r="A202" s="338"/>
      <c r="B202" s="408"/>
      <c r="C202" s="408"/>
      <c r="D202" s="408"/>
      <c r="E202" s="204" t="str">
        <f>UPPER(IF($D201="","",VLOOKUP($D201,'Boys Do Main Draw Prep'!$A$7:$V$71,7)))</f>
        <v/>
      </c>
      <c r="F202" s="204" t="str">
        <f>IF($D201="","",VLOOKUP($D201,'Boys Do Main Draw Prep'!$A$7:$V$71,8))</f>
        <v/>
      </c>
      <c r="G202" s="406"/>
      <c r="H202" s="204" t="str">
        <f>IF($D201="","",VLOOKUP($D201,'Boys Do Main Draw Prep'!$A$7:$V$71,9))</f>
        <v/>
      </c>
      <c r="I202" s="639"/>
      <c r="J202" s="647"/>
      <c r="K202" s="641"/>
      <c r="L202" s="651"/>
      <c r="M202" s="658"/>
      <c r="N202" s="647"/>
      <c r="O202" s="649"/>
      <c r="P202" s="637"/>
      <c r="Q202" s="659"/>
      <c r="R202" s="213"/>
    </row>
    <row r="203" spans="1:18" s="50" customFormat="1" ht="9.6" customHeight="1">
      <c r="A203" s="338"/>
      <c r="B203" s="216"/>
      <c r="C203" s="216"/>
      <c r="D203" s="216"/>
      <c r="E203" s="201"/>
      <c r="F203" s="201"/>
      <c r="G203" s="93"/>
      <c r="H203" s="201"/>
      <c r="I203" s="653"/>
      <c r="J203" s="637"/>
      <c r="K203" s="638"/>
      <c r="L203" s="647"/>
      <c r="M203" s="654"/>
      <c r="N203" s="643" t="str">
        <f>UPPER(IF(OR(M204="a",M204="as"),L195,IF(OR(M204="b",M204="bs"),L211,)))</f>
        <v/>
      </c>
      <c r="O203" s="649"/>
      <c r="P203" s="637"/>
      <c r="Q203" s="659"/>
      <c r="R203" s="213"/>
    </row>
    <row r="204" spans="1:18" s="50" customFormat="1" ht="9.6" customHeight="1">
      <c r="A204" s="338"/>
      <c r="B204" s="216"/>
      <c r="C204" s="216"/>
      <c r="D204" s="216"/>
      <c r="E204" s="201"/>
      <c r="F204" s="201"/>
      <c r="G204" s="93"/>
      <c r="H204" s="201"/>
      <c r="I204" s="655"/>
      <c r="J204" s="637"/>
      <c r="K204" s="638"/>
      <c r="L204" s="617" t="s">
        <v>15</v>
      </c>
      <c r="M204" s="618"/>
      <c r="N204" s="645" t="str">
        <f>UPPER(IF(OR(M204="a",M204="as"),L196,IF(OR(M204="b",M204="bs"),L212,)))</f>
        <v/>
      </c>
      <c r="O204" s="657"/>
      <c r="P204" s="647"/>
      <c r="Q204" s="659"/>
      <c r="R204" s="213"/>
    </row>
    <row r="205" spans="1:18" s="50" customFormat="1" ht="9.6" customHeight="1">
      <c r="A205" s="420">
        <v>45</v>
      </c>
      <c r="B205" s="202" t="str">
        <f>IF($D205="","",VLOOKUP($D205,'Boys Do Main Draw Prep'!$A$7:$V$71,20))</f>
        <v/>
      </c>
      <c r="C205" s="202" t="str">
        <f>IF($D205="","",VLOOKUP($D205,'Boys Do Main Draw Prep'!$A$7:$V$71,21))</f>
        <v/>
      </c>
      <c r="D205" s="203"/>
      <c r="E205" s="223" t="str">
        <f>UPPER(IF($D205="","",VLOOKUP($D205,'Boys Do Main Draw Prep'!$A$7:$V$71,2)))</f>
        <v/>
      </c>
      <c r="F205" s="223" t="str">
        <f>IF($D205="","",VLOOKUP($D205,'Boys Do Main Draw Prep'!$A$7:$V$71,3))</f>
        <v/>
      </c>
      <c r="G205" s="415"/>
      <c r="H205" s="223" t="str">
        <f>IF($D205="","",VLOOKUP($D205,'Boys Do Main Draw Prep'!$A$7:$V$71,4))</f>
        <v/>
      </c>
      <c r="I205" s="636"/>
      <c r="J205" s="637"/>
      <c r="K205" s="638"/>
      <c r="L205" s="637"/>
      <c r="M205" s="649"/>
      <c r="N205" s="637"/>
      <c r="O205" s="660"/>
      <c r="P205" s="637"/>
      <c r="Q205" s="627"/>
      <c r="R205" s="213"/>
    </row>
    <row r="206" spans="1:18" s="50" customFormat="1" ht="9.6" customHeight="1">
      <c r="A206" s="338"/>
      <c r="B206" s="408"/>
      <c r="C206" s="408"/>
      <c r="D206" s="408"/>
      <c r="E206" s="223" t="str">
        <f>UPPER(IF($D205="","",VLOOKUP($D205,'Boys Do Main Draw Prep'!$A$7:$V$71,7)))</f>
        <v/>
      </c>
      <c r="F206" s="223" t="str">
        <f>IF($D205="","",VLOOKUP($D205,'Boys Do Main Draw Prep'!$A$7:$V$71,8))</f>
        <v/>
      </c>
      <c r="G206" s="415"/>
      <c r="H206" s="223" t="str">
        <f>IF($D205="","",VLOOKUP($D205,'Boys Do Main Draw Prep'!$A$7:$V$71,9))</f>
        <v/>
      </c>
      <c r="I206" s="639"/>
      <c r="J206" s="640" t="str">
        <f>IF(I206="a",E205,IF(I206="b",E207,""))</f>
        <v/>
      </c>
      <c r="K206" s="641"/>
      <c r="L206" s="637"/>
      <c r="M206" s="649"/>
      <c r="N206" s="637"/>
      <c r="O206" s="641"/>
      <c r="P206" s="637"/>
      <c r="Q206" s="627"/>
      <c r="R206" s="213"/>
    </row>
    <row r="207" spans="1:18" s="50" customFormat="1" ht="9.6" customHeight="1">
      <c r="A207" s="338"/>
      <c r="B207" s="216"/>
      <c r="C207" s="216"/>
      <c r="D207" s="226"/>
      <c r="E207" s="201"/>
      <c r="F207" s="201"/>
      <c r="G207" s="93"/>
      <c r="H207" s="201"/>
      <c r="I207" s="642"/>
      <c r="J207" s="643" t="str">
        <f>UPPER(IF(OR(I208="a",I208="as"),E205,IF(OR(I208="b",I208="bs"),E209,)))</f>
        <v/>
      </c>
      <c r="K207" s="644"/>
      <c r="L207" s="637"/>
      <c r="M207" s="649"/>
      <c r="N207" s="637"/>
      <c r="O207" s="641"/>
      <c r="P207" s="637"/>
      <c r="Q207" s="627"/>
      <c r="R207" s="213"/>
    </row>
    <row r="208" spans="1:18" s="50" customFormat="1" ht="9.6" customHeight="1">
      <c r="A208" s="338"/>
      <c r="B208" s="216"/>
      <c r="C208" s="216"/>
      <c r="D208" s="226"/>
      <c r="E208" s="201"/>
      <c r="F208" s="201"/>
      <c r="G208" s="93"/>
      <c r="H208" s="617" t="s">
        <v>15</v>
      </c>
      <c r="I208" s="618"/>
      <c r="J208" s="645" t="str">
        <f>UPPER(IF(OR(I208="a",I208="as"),E206,IF(OR(I208="b",I208="bs"),E210,)))</f>
        <v/>
      </c>
      <c r="K208" s="646"/>
      <c r="L208" s="647"/>
      <c r="M208" s="649"/>
      <c r="N208" s="637"/>
      <c r="O208" s="641"/>
      <c r="P208" s="637"/>
      <c r="Q208" s="627"/>
      <c r="R208" s="213"/>
    </row>
    <row r="209" spans="1:18" s="50" customFormat="1" ht="9.6" customHeight="1">
      <c r="A209" s="338">
        <v>46</v>
      </c>
      <c r="B209" s="202" t="str">
        <f>IF($D209="","",VLOOKUP($D209,'Boys Do Main Draw Prep'!$A$7:$V$71,20))</f>
        <v/>
      </c>
      <c r="C209" s="202" t="str">
        <f>IF($D209="","",VLOOKUP($D209,'Boys Do Main Draw Prep'!$A$7:$V$71,21))</f>
        <v/>
      </c>
      <c r="D209" s="203"/>
      <c r="E209" s="223" t="str">
        <f>UPPER(IF($D209="","",VLOOKUP($D209,'Boys Do Main Draw Prep'!$A$7:$V$71,2)))</f>
        <v/>
      </c>
      <c r="F209" s="223" t="str">
        <f>IF($D209="","",VLOOKUP($D209,'Boys Do Main Draw Prep'!$A$7:$V$71,3))</f>
        <v/>
      </c>
      <c r="G209" s="415"/>
      <c r="H209" s="223" t="str">
        <f>IF($D209="","",VLOOKUP($D209,'Boys Do Main Draw Prep'!$A$7:$V$71,4))</f>
        <v/>
      </c>
      <c r="I209" s="648"/>
      <c r="J209" s="647"/>
      <c r="K209" s="649"/>
      <c r="L209" s="650"/>
      <c r="M209" s="656"/>
      <c r="N209" s="637"/>
      <c r="O209" s="641"/>
      <c r="P209" s="637"/>
      <c r="Q209" s="627"/>
      <c r="R209" s="213"/>
    </row>
    <row r="210" spans="1:18" s="50" customFormat="1" ht="9.6" customHeight="1">
      <c r="A210" s="338"/>
      <c r="B210" s="408"/>
      <c r="C210" s="408"/>
      <c r="D210" s="408"/>
      <c r="E210" s="223" t="str">
        <f>UPPER(IF($D209="","",VLOOKUP($D209,'Boys Do Main Draw Prep'!$A$7:$V$71,7)))</f>
        <v/>
      </c>
      <c r="F210" s="223" t="str">
        <f>IF($D209="","",VLOOKUP($D209,'Boys Do Main Draw Prep'!$A$7:$V$71,8))</f>
        <v/>
      </c>
      <c r="G210" s="415"/>
      <c r="H210" s="223" t="str">
        <f>IF($D209="","",VLOOKUP($D209,'Boys Do Main Draw Prep'!$A$7:$V$71,9))</f>
        <v/>
      </c>
      <c r="I210" s="639"/>
      <c r="J210" s="647"/>
      <c r="K210" s="649"/>
      <c r="L210" s="651"/>
      <c r="M210" s="658"/>
      <c r="N210" s="637"/>
      <c r="O210" s="641"/>
      <c r="P210" s="637"/>
      <c r="Q210" s="627"/>
      <c r="R210" s="213"/>
    </row>
    <row r="211" spans="1:18" s="50" customFormat="1" ht="9.6" customHeight="1">
      <c r="A211" s="338"/>
      <c r="B211" s="216"/>
      <c r="C211" s="216"/>
      <c r="D211" s="226"/>
      <c r="E211" s="201"/>
      <c r="F211" s="201"/>
      <c r="G211" s="93"/>
      <c r="H211" s="201"/>
      <c r="I211" s="653"/>
      <c r="J211" s="637"/>
      <c r="K211" s="654"/>
      <c r="L211" s="643" t="str">
        <f>UPPER(IF(OR(K212="a",K212="as"),J207,IF(OR(K212="b",K212="bs"),J215,)))</f>
        <v/>
      </c>
      <c r="M211" s="649"/>
      <c r="N211" s="637"/>
      <c r="O211" s="641"/>
      <c r="P211" s="637"/>
      <c r="Q211" s="627"/>
      <c r="R211" s="213"/>
    </row>
    <row r="212" spans="1:18" s="50" customFormat="1" ht="9.6" customHeight="1">
      <c r="A212" s="338"/>
      <c r="B212" s="216"/>
      <c r="C212" s="216"/>
      <c r="D212" s="226"/>
      <c r="E212" s="201"/>
      <c r="F212" s="201"/>
      <c r="G212" s="93"/>
      <c r="H212" s="201"/>
      <c r="I212" s="655"/>
      <c r="J212" s="617" t="s">
        <v>15</v>
      </c>
      <c r="K212" s="618"/>
      <c r="L212" s="645" t="str">
        <f>UPPER(IF(OR(K212="a",K212="as"),J208,IF(OR(K212="b",K212="bs"),J216,)))</f>
        <v/>
      </c>
      <c r="M212" s="657"/>
      <c r="N212" s="647"/>
      <c r="O212" s="641"/>
      <c r="P212" s="637"/>
      <c r="Q212" s="627"/>
      <c r="R212" s="213"/>
    </row>
    <row r="213" spans="1:18" s="50" customFormat="1" ht="9.6" customHeight="1">
      <c r="A213" s="420">
        <v>47</v>
      </c>
      <c r="B213" s="202" t="str">
        <f>IF($D213="","",VLOOKUP($D213,'Boys Do Main Draw Prep'!$A$7:$V$71,20))</f>
        <v/>
      </c>
      <c r="C213" s="202" t="str">
        <f>IF($D213="","",VLOOKUP($D213,'Boys Do Main Draw Prep'!$A$7:$V$71,21))</f>
        <v/>
      </c>
      <c r="D213" s="203"/>
      <c r="E213" s="223" t="str">
        <f>UPPER(IF($D213="","",VLOOKUP($D213,'Boys Do Main Draw Prep'!$A$7:$V$71,2)))</f>
        <v/>
      </c>
      <c r="F213" s="223" t="str">
        <f>IF($D213="","",VLOOKUP($D213,'Boys Do Main Draw Prep'!$A$7:$V$71,3))</f>
        <v/>
      </c>
      <c r="G213" s="415"/>
      <c r="H213" s="223" t="str">
        <f>IF($D213="","",VLOOKUP($D213,'Boys Do Main Draw Prep'!$A$7:$V$71,4))</f>
        <v/>
      </c>
      <c r="I213" s="636"/>
      <c r="J213" s="637"/>
      <c r="K213" s="649"/>
      <c r="L213" s="637"/>
      <c r="M213" s="660"/>
      <c r="N213" s="650"/>
      <c r="O213" s="641"/>
      <c r="P213" s="637"/>
      <c r="Q213" s="627"/>
      <c r="R213" s="213"/>
    </row>
    <row r="214" spans="1:18" s="50" customFormat="1" ht="9.6" customHeight="1">
      <c r="A214" s="338"/>
      <c r="B214" s="408"/>
      <c r="C214" s="408"/>
      <c r="D214" s="408"/>
      <c r="E214" s="223" t="str">
        <f>UPPER(IF($D213="","",VLOOKUP($D213,'Boys Do Main Draw Prep'!$A$7:$V$71,7)))</f>
        <v/>
      </c>
      <c r="F214" s="223" t="str">
        <f>IF($D213="","",VLOOKUP($D213,'Boys Do Main Draw Prep'!$A$7:$V$71,8))</f>
        <v/>
      </c>
      <c r="G214" s="415"/>
      <c r="H214" s="223" t="str">
        <f>IF($D213="","",VLOOKUP($D213,'Boys Do Main Draw Prep'!$A$7:$V$71,9))</f>
        <v/>
      </c>
      <c r="I214" s="639"/>
      <c r="J214" s="640" t="str">
        <f>IF(I214="a",E213,IF(I214="b",E215,""))</f>
        <v/>
      </c>
      <c r="K214" s="649"/>
      <c r="L214" s="637"/>
      <c r="M214" s="641"/>
      <c r="N214" s="647"/>
      <c r="O214" s="641"/>
      <c r="P214" s="637"/>
      <c r="Q214" s="627"/>
      <c r="R214" s="213"/>
    </row>
    <row r="215" spans="1:18" s="50" customFormat="1" ht="9.6" customHeight="1">
      <c r="A215" s="338"/>
      <c r="B215" s="216"/>
      <c r="C215" s="216"/>
      <c r="D215" s="216"/>
      <c r="E215" s="240"/>
      <c r="F215" s="240"/>
      <c r="G215" s="427"/>
      <c r="H215" s="240"/>
      <c r="I215" s="642"/>
      <c r="J215" s="643" t="str">
        <f>UPPER(IF(OR(I216="a",I216="as"),E213,IF(OR(I216="b",I216="bs"),E217,)))</f>
        <v/>
      </c>
      <c r="K215" s="656"/>
      <c r="L215" s="637"/>
      <c r="M215" s="641"/>
      <c r="N215" s="647"/>
      <c r="O215" s="641"/>
      <c r="P215" s="637"/>
      <c r="Q215" s="627"/>
      <c r="R215" s="213"/>
    </row>
    <row r="216" spans="1:18" s="50" customFormat="1" ht="9.6" customHeight="1">
      <c r="A216" s="338"/>
      <c r="B216" s="216"/>
      <c r="C216" s="216"/>
      <c r="D216" s="216"/>
      <c r="E216" s="207"/>
      <c r="F216" s="207"/>
      <c r="G216" s="93"/>
      <c r="H216" s="617" t="s">
        <v>15</v>
      </c>
      <c r="I216" s="618"/>
      <c r="J216" s="645" t="str">
        <f>UPPER(IF(OR(I216="a",I216="as"),E214,IF(OR(I216="b",I216="bs"),E218,)))</f>
        <v/>
      </c>
      <c r="K216" s="657"/>
      <c r="L216" s="647"/>
      <c r="M216" s="641"/>
      <c r="N216" s="647"/>
      <c r="O216" s="641"/>
      <c r="P216" s="637"/>
      <c r="Q216" s="627"/>
      <c r="R216" s="213"/>
    </row>
    <row r="217" spans="1:18" s="50" customFormat="1" ht="9.6" customHeight="1">
      <c r="A217" s="426">
        <v>48</v>
      </c>
      <c r="B217" s="202" t="str">
        <f>IF($D217="","",VLOOKUP($D217,'Boys Do Main Draw Prep'!$A$7:$V$71,20))</f>
        <v/>
      </c>
      <c r="C217" s="202" t="str">
        <f>IF($D217="","",VLOOKUP($D217,'Boys Do Main Draw Prep'!$A$7:$V$71,21))</f>
        <v/>
      </c>
      <c r="D217" s="203"/>
      <c r="E217" s="204" t="str">
        <f>UPPER(IF($D217="","",VLOOKUP($D217,'Boys Do Main Draw Prep'!$A$7:$V$71,2)))</f>
        <v/>
      </c>
      <c r="F217" s="204" t="str">
        <f>IF($D217="","",VLOOKUP($D217,'Boys Do Main Draw Prep'!$A$7:$V$71,3))</f>
        <v/>
      </c>
      <c r="G217" s="406"/>
      <c r="H217" s="204" t="str">
        <f>IF($D217="","",VLOOKUP($D217,'Boys Do Main Draw Prep'!$A$7:$V$71,4))</f>
        <v/>
      </c>
      <c r="I217" s="648"/>
      <c r="J217" s="647"/>
      <c r="K217" s="641"/>
      <c r="L217" s="650"/>
      <c r="M217" s="644"/>
      <c r="N217" s="647"/>
      <c r="O217" s="641"/>
      <c r="P217" s="637"/>
      <c r="Q217" s="627"/>
      <c r="R217" s="213"/>
    </row>
    <row r="218" spans="1:18" s="50" customFormat="1" ht="9.6" customHeight="1">
      <c r="A218" s="338"/>
      <c r="B218" s="408"/>
      <c r="C218" s="408"/>
      <c r="D218" s="408"/>
      <c r="E218" s="204" t="str">
        <f>UPPER(IF($D217="","",VLOOKUP($D217,'Boys Do Main Draw Prep'!$A$7:$V$71,7)))</f>
        <v/>
      </c>
      <c r="F218" s="204" t="str">
        <f>IF($D217="","",VLOOKUP($D217,'Boys Do Main Draw Prep'!$A$7:$V$71,8))</f>
        <v/>
      </c>
      <c r="G218" s="406"/>
      <c r="H218" s="204" t="str">
        <f>IF($D217="","",VLOOKUP($D217,'Boys Do Main Draw Prep'!$A$7:$V$71,9))</f>
        <v/>
      </c>
      <c r="I218" s="639"/>
      <c r="J218" s="647"/>
      <c r="K218" s="641"/>
      <c r="L218" s="651"/>
      <c r="M218" s="652"/>
      <c r="N218" s="647"/>
      <c r="O218" s="641"/>
      <c r="P218" s="637"/>
      <c r="Q218" s="627"/>
      <c r="R218" s="213"/>
    </row>
    <row r="219" spans="1:18" s="50" customFormat="1" ht="9.6" customHeight="1">
      <c r="A219" s="428"/>
      <c r="B219" s="429"/>
      <c r="C219" s="429"/>
      <c r="D219" s="430"/>
      <c r="E219" s="244"/>
      <c r="F219" s="244"/>
      <c r="G219" s="196"/>
      <c r="H219" s="244"/>
      <c r="I219" s="431"/>
      <c r="J219" s="211"/>
      <c r="K219" s="212"/>
      <c r="L219" s="211"/>
      <c r="M219" s="212"/>
      <c r="N219" s="211"/>
      <c r="O219" s="212"/>
      <c r="P219" s="211"/>
      <c r="Q219" s="212"/>
      <c r="R219" s="213"/>
    </row>
    <row r="220" spans="1:18" s="2" customFormat="1" ht="6" customHeight="1">
      <c r="A220" s="428"/>
      <c r="B220" s="429"/>
      <c r="C220" s="429"/>
      <c r="D220" s="430"/>
      <c r="E220" s="244"/>
      <c r="F220" s="244"/>
      <c r="G220" s="432"/>
      <c r="H220" s="244"/>
      <c r="I220" s="431"/>
      <c r="J220" s="211"/>
      <c r="K220" s="212"/>
      <c r="L220" s="251"/>
      <c r="M220" s="252"/>
      <c r="N220" s="251"/>
      <c r="O220" s="252"/>
      <c r="P220" s="251"/>
      <c r="Q220" s="463" t="s">
        <v>271</v>
      </c>
      <c r="R220" s="253"/>
    </row>
    <row r="221" spans="1:18" s="19" customFormat="1" ht="10.5" customHeight="1">
      <c r="A221" s="254" t="s">
        <v>61</v>
      </c>
      <c r="B221" s="255"/>
      <c r="C221" s="256"/>
      <c r="D221" s="257" t="s">
        <v>62</v>
      </c>
      <c r="E221" s="351" t="s">
        <v>266</v>
      </c>
      <c r="F221" s="258" t="s">
        <v>62</v>
      </c>
      <c r="G221" s="258" t="s">
        <v>266</v>
      </c>
      <c r="H221" s="454"/>
      <c r="I221" s="258" t="s">
        <v>62</v>
      </c>
      <c r="J221" s="351" t="s">
        <v>266</v>
      </c>
      <c r="K221" s="258" t="s">
        <v>62</v>
      </c>
      <c r="L221" s="258" t="s">
        <v>266</v>
      </c>
      <c r="M221" s="454"/>
      <c r="N221" s="263" t="s">
        <v>66</v>
      </c>
      <c r="O221" s="263"/>
      <c r="P221" s="264">
        <f>P71</f>
        <v>0</v>
      </c>
      <c r="Q221" s="265"/>
    </row>
    <row r="222" spans="1:18" s="19" customFormat="1" ht="9" customHeight="1">
      <c r="A222" s="267" t="s">
        <v>67</v>
      </c>
      <c r="B222" s="266"/>
      <c r="C222" s="268">
        <f>C72</f>
        <v>0</v>
      </c>
      <c r="D222" s="271">
        <v>1</v>
      </c>
      <c r="E222" s="433">
        <f t="shared" ref="E222:E229" si="0">E72</f>
        <v>0</v>
      </c>
      <c r="F222" s="465" t="s">
        <v>77</v>
      </c>
      <c r="G222" s="465">
        <f t="shared" ref="G222:G229" si="1">G72</f>
        <v>0</v>
      </c>
      <c r="H222" s="433"/>
      <c r="I222" s="434" t="s">
        <v>88</v>
      </c>
      <c r="J222" s="466">
        <f t="shared" ref="J222:J229" si="2">J72</f>
        <v>0</v>
      </c>
      <c r="K222" s="434" t="s">
        <v>92</v>
      </c>
      <c r="L222" s="434">
        <f t="shared" ref="L222:L229" si="3">L72</f>
        <v>0</v>
      </c>
      <c r="M222" s="466"/>
      <c r="N222" s="275" t="s">
        <v>267</v>
      </c>
      <c r="O222" s="276"/>
      <c r="P222" s="276"/>
      <c r="Q222" s="277"/>
    </row>
    <row r="223" spans="1:18" s="19" customFormat="1" ht="9" customHeight="1">
      <c r="A223" s="267" t="s">
        <v>70</v>
      </c>
      <c r="B223" s="266"/>
      <c r="C223" s="268">
        <f>C73</f>
        <v>0</v>
      </c>
      <c r="D223" s="271">
        <v>0</v>
      </c>
      <c r="E223" s="433">
        <f t="shared" si="0"/>
        <v>0</v>
      </c>
      <c r="F223" s="465">
        <v>0</v>
      </c>
      <c r="G223" s="465">
        <f t="shared" si="1"/>
        <v>0</v>
      </c>
      <c r="H223" s="433"/>
      <c r="I223" s="434">
        <v>0</v>
      </c>
      <c r="J223" s="466">
        <f t="shared" si="2"/>
        <v>0</v>
      </c>
      <c r="K223" s="434">
        <v>0</v>
      </c>
      <c r="L223" s="434">
        <f t="shared" si="3"/>
        <v>0</v>
      </c>
      <c r="M223" s="466"/>
      <c r="N223" s="280">
        <f>N73</f>
        <v>0</v>
      </c>
      <c r="O223" s="279"/>
      <c r="P223" s="280"/>
      <c r="Q223" s="281"/>
    </row>
    <row r="224" spans="1:18" s="19" customFormat="1" ht="9" customHeight="1">
      <c r="A224" s="282" t="s">
        <v>72</v>
      </c>
      <c r="B224" s="280"/>
      <c r="C224" s="283">
        <f>C74</f>
        <v>0</v>
      </c>
      <c r="D224" s="271">
        <v>2</v>
      </c>
      <c r="E224" s="433">
        <f t="shared" si="0"/>
        <v>0</v>
      </c>
      <c r="F224" s="465" t="s">
        <v>78</v>
      </c>
      <c r="G224" s="465">
        <f t="shared" si="1"/>
        <v>0</v>
      </c>
      <c r="H224" s="433"/>
      <c r="I224" s="434" t="s">
        <v>89</v>
      </c>
      <c r="J224" s="466">
        <f t="shared" si="2"/>
        <v>0</v>
      </c>
      <c r="K224" s="434" t="s">
        <v>93</v>
      </c>
      <c r="L224" s="434">
        <f t="shared" si="3"/>
        <v>0</v>
      </c>
      <c r="M224" s="466"/>
      <c r="N224" s="275" t="s">
        <v>74</v>
      </c>
      <c r="O224" s="276"/>
      <c r="P224" s="276"/>
      <c r="Q224" s="277"/>
    </row>
    <row r="225" spans="1:20" s="19" customFormat="1" ht="9" customHeight="1">
      <c r="A225" s="284"/>
      <c r="B225" s="188"/>
      <c r="C225" s="285"/>
      <c r="D225" s="271">
        <v>0</v>
      </c>
      <c r="E225" s="433">
        <f t="shared" si="0"/>
        <v>0</v>
      </c>
      <c r="F225" s="465">
        <v>0</v>
      </c>
      <c r="G225" s="465">
        <f t="shared" si="1"/>
        <v>0</v>
      </c>
      <c r="H225" s="433"/>
      <c r="I225" s="434">
        <v>0</v>
      </c>
      <c r="J225" s="466">
        <f t="shared" si="2"/>
        <v>0</v>
      </c>
      <c r="K225" s="434">
        <v>0</v>
      </c>
      <c r="L225" s="434">
        <f t="shared" si="3"/>
        <v>0</v>
      </c>
      <c r="M225" s="466"/>
      <c r="N225" s="266"/>
      <c r="O225" s="272"/>
      <c r="P225" s="266"/>
      <c r="Q225" s="273"/>
    </row>
    <row r="226" spans="1:20" s="19" customFormat="1" ht="9" customHeight="1">
      <c r="A226" s="286" t="s">
        <v>76</v>
      </c>
      <c r="B226" s="287"/>
      <c r="C226" s="288"/>
      <c r="D226" s="271">
        <v>3</v>
      </c>
      <c r="E226" s="433">
        <f t="shared" si="0"/>
        <v>0</v>
      </c>
      <c r="F226" s="465" t="s">
        <v>80</v>
      </c>
      <c r="G226" s="465">
        <f t="shared" si="1"/>
        <v>0</v>
      </c>
      <c r="H226" s="433"/>
      <c r="I226" s="434" t="s">
        <v>90</v>
      </c>
      <c r="J226" s="466">
        <f t="shared" si="2"/>
        <v>0</v>
      </c>
      <c r="K226" s="434" t="s">
        <v>93</v>
      </c>
      <c r="L226" s="434">
        <f t="shared" si="3"/>
        <v>0</v>
      </c>
      <c r="M226" s="466"/>
      <c r="N226" s="280">
        <f>N76</f>
        <v>0</v>
      </c>
      <c r="O226" s="279"/>
      <c r="P226" s="280"/>
      <c r="Q226" s="281"/>
    </row>
    <row r="227" spans="1:20" s="19" customFormat="1" ht="9" customHeight="1">
      <c r="A227" s="267" t="s">
        <v>67</v>
      </c>
      <c r="B227" s="266"/>
      <c r="C227" s="268">
        <f>C77</f>
        <v>0</v>
      </c>
      <c r="D227" s="271">
        <v>0</v>
      </c>
      <c r="E227" s="433">
        <f t="shared" si="0"/>
        <v>0</v>
      </c>
      <c r="F227" s="465">
        <v>0</v>
      </c>
      <c r="G227" s="465">
        <f t="shared" si="1"/>
        <v>0</v>
      </c>
      <c r="H227" s="433"/>
      <c r="I227" s="434">
        <v>0</v>
      </c>
      <c r="J227" s="466">
        <f t="shared" si="2"/>
        <v>0</v>
      </c>
      <c r="K227" s="434">
        <v>0</v>
      </c>
      <c r="L227" s="434">
        <f t="shared" si="3"/>
        <v>0</v>
      </c>
      <c r="M227" s="466"/>
      <c r="N227" s="275" t="s">
        <v>24</v>
      </c>
      <c r="O227" s="276"/>
      <c r="P227" s="276"/>
      <c r="Q227" s="277"/>
    </row>
    <row r="228" spans="1:20" s="19" customFormat="1" ht="9" customHeight="1">
      <c r="A228" s="267" t="s">
        <v>79</v>
      </c>
      <c r="B228" s="266"/>
      <c r="C228" s="268">
        <f>C78</f>
        <v>0</v>
      </c>
      <c r="D228" s="271">
        <v>4</v>
      </c>
      <c r="E228" s="433">
        <f t="shared" si="0"/>
        <v>0</v>
      </c>
      <c r="F228" s="465" t="s">
        <v>82</v>
      </c>
      <c r="G228" s="465">
        <f t="shared" si="1"/>
        <v>0</v>
      </c>
      <c r="H228" s="433"/>
      <c r="I228" s="434" t="s">
        <v>91</v>
      </c>
      <c r="J228" s="466">
        <f t="shared" si="2"/>
        <v>0</v>
      </c>
      <c r="K228" s="434" t="s">
        <v>93</v>
      </c>
      <c r="L228" s="434">
        <f t="shared" si="3"/>
        <v>0</v>
      </c>
      <c r="M228" s="466"/>
      <c r="N228" s="266"/>
      <c r="O228" s="272"/>
      <c r="P228" s="266"/>
      <c r="Q228" s="273"/>
    </row>
    <row r="229" spans="1:20" s="19" customFormat="1" ht="9" customHeight="1">
      <c r="A229" s="282" t="s">
        <v>81</v>
      </c>
      <c r="B229" s="280"/>
      <c r="C229" s="283">
        <f>C79</f>
        <v>0</v>
      </c>
      <c r="D229" s="295">
        <v>0</v>
      </c>
      <c r="E229" s="436">
        <f t="shared" si="0"/>
        <v>0</v>
      </c>
      <c r="F229" s="467">
        <v>0</v>
      </c>
      <c r="G229" s="467">
        <f t="shared" si="1"/>
        <v>0</v>
      </c>
      <c r="H229" s="436"/>
      <c r="I229" s="437">
        <v>0</v>
      </c>
      <c r="J229" s="468">
        <f t="shared" si="2"/>
        <v>0</v>
      </c>
      <c r="K229" s="437">
        <v>0</v>
      </c>
      <c r="L229" s="437">
        <f t="shared" si="3"/>
        <v>0</v>
      </c>
      <c r="M229" s="468"/>
      <c r="N229" s="280">
        <f>N79</f>
        <v>0</v>
      </c>
      <c r="O229" s="279"/>
      <c r="P229" s="280"/>
      <c r="Q229" s="281"/>
    </row>
    <row r="230" spans="1:20" s="20" customFormat="1" ht="9.75">
      <c r="A230" s="401"/>
      <c r="B230" s="65" t="s">
        <v>52</v>
      </c>
      <c r="C230" s="65" t="str">
        <f>IF(OR(F228="Week 3",F228="Masters"),"CP","Rank")</f>
        <v>Rank</v>
      </c>
      <c r="D230" s="65" t="s">
        <v>54</v>
      </c>
      <c r="E230" s="67" t="s">
        <v>55</v>
      </c>
      <c r="F230" s="67" t="s">
        <v>14</v>
      </c>
      <c r="G230" s="67"/>
      <c r="H230" s="67" t="s">
        <v>56</v>
      </c>
      <c r="I230" s="67"/>
      <c r="J230" s="65" t="s">
        <v>57</v>
      </c>
      <c r="K230" s="402"/>
      <c r="L230" s="65" t="s">
        <v>87</v>
      </c>
      <c r="M230" s="402"/>
      <c r="N230" s="65" t="s">
        <v>84</v>
      </c>
      <c r="O230" s="402"/>
      <c r="P230" s="65" t="s">
        <v>269</v>
      </c>
      <c r="Q230" s="403"/>
    </row>
    <row r="231" spans="1:20" s="20" customFormat="1" ht="3.75" customHeight="1" thickBot="1">
      <c r="A231" s="404"/>
      <c r="B231" s="91"/>
      <c r="C231" s="91"/>
      <c r="D231" s="91"/>
      <c r="E231" s="23"/>
      <c r="F231" s="23"/>
      <c r="G231" s="93"/>
      <c r="H231" s="23"/>
      <c r="I231" s="151"/>
      <c r="J231" s="91"/>
      <c r="K231" s="151"/>
      <c r="L231" s="91"/>
      <c r="M231" s="151"/>
      <c r="N231" s="91"/>
      <c r="O231" s="151"/>
      <c r="P231" s="91"/>
      <c r="Q231" s="181"/>
    </row>
    <row r="232" spans="1:20" s="50" customFormat="1" ht="10.5" customHeight="1">
      <c r="A232" s="405">
        <v>49</v>
      </c>
      <c r="B232" s="202" t="str">
        <f>IF($D232="","",VLOOKUP($D232,'Boys Do Main Draw Prep'!$A$7:$V$71,20))</f>
        <v/>
      </c>
      <c r="C232" s="202" t="str">
        <f>IF($D232="","",VLOOKUP($D232,'Boys Do Main Draw Prep'!$A$7:$V$71,21))</f>
        <v/>
      </c>
      <c r="D232" s="469"/>
      <c r="E232" s="204" t="str">
        <f>UPPER(IF($D232="","",VLOOKUP($D232,'Boys Do Main Draw Prep'!$A$7:$V$71,2)))</f>
        <v/>
      </c>
      <c r="F232" s="204" t="str">
        <f>IF($D232="","",VLOOKUP($D232,'Boys Do Main Draw Prep'!$A$7:$V$71,3))</f>
        <v/>
      </c>
      <c r="G232" s="406"/>
      <c r="H232" s="204" t="str">
        <f>IF($D232="","",VLOOKUP($D232,'Boys Do Main Draw Prep'!$A$7:$V$71,4))</f>
        <v/>
      </c>
      <c r="I232" s="636"/>
      <c r="J232" s="637"/>
      <c r="K232" s="638"/>
      <c r="L232" s="637"/>
      <c r="M232" s="638"/>
      <c r="N232" s="637"/>
      <c r="O232" s="638"/>
      <c r="P232" s="637"/>
      <c r="Q232" s="610" t="s">
        <v>275</v>
      </c>
      <c r="R232" s="213"/>
      <c r="T232" s="214" t="e">
        <f>#REF!</f>
        <v>#REF!</v>
      </c>
    </row>
    <row r="233" spans="1:20" s="50" customFormat="1" ht="9.6" customHeight="1">
      <c r="A233" s="338"/>
      <c r="B233" s="408"/>
      <c r="C233" s="408"/>
      <c r="D233" s="408"/>
      <c r="E233" s="204" t="str">
        <f>UPPER(IF($D232="","",VLOOKUP($D232,'Boys Do Main Draw Prep'!$A$7:$V$71,7)))</f>
        <v/>
      </c>
      <c r="F233" s="204" t="str">
        <f>IF($D232="","",VLOOKUP($D232,'Boys Do Main Draw Prep'!$A$7:$V$71,8))</f>
        <v/>
      </c>
      <c r="G233" s="406"/>
      <c r="H233" s="204" t="str">
        <f>IF($D232="","",VLOOKUP($D232,'Boys Do Main Draw Prep'!$A$7:$V$71,9))</f>
        <v/>
      </c>
      <c r="I233" s="639"/>
      <c r="J233" s="640" t="str">
        <f>IF(I233="a",E232,IF(I233="b",E234,""))</f>
        <v/>
      </c>
      <c r="K233" s="641"/>
      <c r="L233" s="637"/>
      <c r="M233" s="638"/>
      <c r="N233" s="637"/>
      <c r="O233" s="638"/>
      <c r="P233" s="637"/>
      <c r="Q233" s="627"/>
      <c r="R233" s="213"/>
      <c r="T233" s="222" t="e">
        <f>#REF!</f>
        <v>#REF!</v>
      </c>
    </row>
    <row r="234" spans="1:20" s="50" customFormat="1" ht="9.6" customHeight="1">
      <c r="A234" s="338"/>
      <c r="B234" s="216"/>
      <c r="C234" s="216"/>
      <c r="D234" s="216"/>
      <c r="E234" s="201"/>
      <c r="F234" s="201"/>
      <c r="G234" s="93"/>
      <c r="H234" s="201"/>
      <c r="I234" s="642"/>
      <c r="J234" s="643" t="str">
        <f>UPPER(IF(OR(I235="a",I235="as"),E232,IF(OR(I235="b",I235="bs"),E236,)))</f>
        <v/>
      </c>
      <c r="K234" s="644"/>
      <c r="L234" s="637"/>
      <c r="M234" s="638"/>
      <c r="N234" s="637"/>
      <c r="O234" s="638"/>
      <c r="P234" s="637"/>
      <c r="Q234" s="627"/>
      <c r="R234" s="213"/>
      <c r="T234" s="222" t="e">
        <f>#REF!</f>
        <v>#REF!</v>
      </c>
    </row>
    <row r="235" spans="1:20" s="50" customFormat="1" ht="9.6" customHeight="1">
      <c r="A235" s="338"/>
      <c r="B235" s="216"/>
      <c r="C235" s="216"/>
      <c r="D235" s="216"/>
      <c r="E235" s="201"/>
      <c r="F235" s="201"/>
      <c r="G235" s="93"/>
      <c r="H235" s="617" t="s">
        <v>15</v>
      </c>
      <c r="I235" s="618"/>
      <c r="J235" s="645" t="str">
        <f>UPPER(IF(OR(I235="a",I235="as"),E233,IF(OR(I235="b",I235="bs"),E237,)))</f>
        <v/>
      </c>
      <c r="K235" s="646"/>
      <c r="L235" s="647"/>
      <c r="M235" s="641"/>
      <c r="N235" s="637"/>
      <c r="O235" s="638"/>
      <c r="P235" s="637"/>
      <c r="Q235" s="627"/>
      <c r="R235" s="213"/>
      <c r="T235" s="222" t="e">
        <f>#REF!</f>
        <v>#REF!</v>
      </c>
    </row>
    <row r="236" spans="1:20" s="50" customFormat="1" ht="9.6" customHeight="1">
      <c r="A236" s="338">
        <v>50</v>
      </c>
      <c r="B236" s="202" t="str">
        <f>IF($D236="","",VLOOKUP($D236,'Boys Do Main Draw Prep'!$A$7:$V$71,20))</f>
        <v/>
      </c>
      <c r="C236" s="202" t="str">
        <f>IF($D236="","",VLOOKUP($D236,'Boys Do Main Draw Prep'!$A$7:$V$71,21))</f>
        <v/>
      </c>
      <c r="D236" s="203"/>
      <c r="E236" s="223" t="str">
        <f>UPPER(IF($D236="","",VLOOKUP($D236,'Boys Do Main Draw Prep'!$A$7:$V$71,2)))</f>
        <v/>
      </c>
      <c r="F236" s="223" t="str">
        <f>IF($D236="","",VLOOKUP($D236,'Boys Do Main Draw Prep'!$A$7:$V$71,3))</f>
        <v/>
      </c>
      <c r="G236" s="415"/>
      <c r="H236" s="223" t="str">
        <f>IF($D236="","",VLOOKUP($D236,'Boys Do Main Draw Prep'!$A$7:$V$71,4))</f>
        <v/>
      </c>
      <c r="I236" s="648"/>
      <c r="J236" s="647"/>
      <c r="K236" s="649"/>
      <c r="L236" s="650"/>
      <c r="M236" s="644"/>
      <c r="N236" s="637"/>
      <c r="O236" s="638"/>
      <c r="P236" s="637"/>
      <c r="Q236" s="627"/>
      <c r="R236" s="213"/>
      <c r="T236" s="222" t="e">
        <f>#REF!</f>
        <v>#REF!</v>
      </c>
    </row>
    <row r="237" spans="1:20" s="50" customFormat="1" ht="9.6" customHeight="1">
      <c r="A237" s="338"/>
      <c r="B237" s="408"/>
      <c r="C237" s="408"/>
      <c r="D237" s="408"/>
      <c r="E237" s="223" t="str">
        <f>UPPER(IF($D236="","",VLOOKUP($D236,'Boys Do Main Draw Prep'!$A$7:$V$71,7)))</f>
        <v/>
      </c>
      <c r="F237" s="223" t="str">
        <f>IF($D236="","",VLOOKUP($D236,'Boys Do Main Draw Prep'!$A$7:$V$71,8))</f>
        <v/>
      </c>
      <c r="G237" s="415"/>
      <c r="H237" s="223" t="str">
        <f>IF($D236="","",VLOOKUP($D236,'Boys Do Main Draw Prep'!$A$7:$V$71,9))</f>
        <v/>
      </c>
      <c r="I237" s="639"/>
      <c r="J237" s="647"/>
      <c r="K237" s="649"/>
      <c r="L237" s="651"/>
      <c r="M237" s="652"/>
      <c r="N237" s="637"/>
      <c r="O237" s="638"/>
      <c r="P237" s="637"/>
      <c r="Q237" s="627"/>
      <c r="R237" s="213"/>
      <c r="T237" s="222" t="e">
        <f>#REF!</f>
        <v>#REF!</v>
      </c>
    </row>
    <row r="238" spans="1:20" s="50" customFormat="1" ht="9.6" customHeight="1">
      <c r="A238" s="338"/>
      <c r="B238" s="216"/>
      <c r="C238" s="216"/>
      <c r="D238" s="226"/>
      <c r="E238" s="201"/>
      <c r="F238" s="201"/>
      <c r="G238" s="93"/>
      <c r="H238" s="201"/>
      <c r="I238" s="653"/>
      <c r="J238" s="637"/>
      <c r="K238" s="654"/>
      <c r="L238" s="643" t="str">
        <f>UPPER(IF(OR(K239="a",K239="as"),J234,IF(OR(K239="b",K239="bs"),J242,)))</f>
        <v/>
      </c>
      <c r="M238" s="641"/>
      <c r="N238" s="637"/>
      <c r="O238" s="638"/>
      <c r="P238" s="637"/>
      <c r="Q238" s="627"/>
      <c r="R238" s="213"/>
      <c r="T238" s="222" t="e">
        <f>#REF!</f>
        <v>#REF!</v>
      </c>
    </row>
    <row r="239" spans="1:20" s="50" customFormat="1" ht="9.6" customHeight="1">
      <c r="A239" s="338"/>
      <c r="B239" s="216"/>
      <c r="C239" s="216"/>
      <c r="D239" s="226"/>
      <c r="E239" s="201"/>
      <c r="F239" s="201"/>
      <c r="G239" s="93"/>
      <c r="H239" s="201"/>
      <c r="I239" s="655"/>
      <c r="J239" s="617" t="s">
        <v>15</v>
      </c>
      <c r="K239" s="618"/>
      <c r="L239" s="645" t="str">
        <f>UPPER(IF(OR(K239="a",K239="as"),J235,IF(OR(K239="b",K239="bs"),J243,)))</f>
        <v/>
      </c>
      <c r="M239" s="646"/>
      <c r="N239" s="647"/>
      <c r="O239" s="641"/>
      <c r="P239" s="637"/>
      <c r="Q239" s="627"/>
      <c r="R239" s="213"/>
      <c r="T239" s="222" t="e">
        <f>#REF!</f>
        <v>#REF!</v>
      </c>
    </row>
    <row r="240" spans="1:20" s="50" customFormat="1" ht="9.6" customHeight="1">
      <c r="A240" s="420">
        <v>51</v>
      </c>
      <c r="B240" s="202" t="str">
        <f>IF($D240="","",VLOOKUP($D240,'Boys Do Main Draw Prep'!$A$7:$V$71,20))</f>
        <v/>
      </c>
      <c r="C240" s="202" t="str">
        <f>IF($D240="","",VLOOKUP($D240,'Boys Do Main Draw Prep'!$A$7:$V$71,21))</f>
        <v/>
      </c>
      <c r="D240" s="203"/>
      <c r="E240" s="223" t="str">
        <f>UPPER(IF($D240="","",VLOOKUP($D240,'Boys Do Main Draw Prep'!$A$7:$V$71,2)))</f>
        <v/>
      </c>
      <c r="F240" s="223" t="str">
        <f>IF($D240="","",VLOOKUP($D240,'Boys Do Main Draw Prep'!$A$7:$V$71,3))</f>
        <v/>
      </c>
      <c r="G240" s="415"/>
      <c r="H240" s="223" t="str">
        <f>IF($D240="","",VLOOKUP($D240,'Boys Do Main Draw Prep'!$A$7:$V$71,4))</f>
        <v/>
      </c>
      <c r="I240" s="636"/>
      <c r="J240" s="637"/>
      <c r="K240" s="649"/>
      <c r="L240" s="637"/>
      <c r="M240" s="649"/>
      <c r="N240" s="650"/>
      <c r="O240" s="641"/>
      <c r="P240" s="637"/>
      <c r="Q240" s="627"/>
      <c r="R240" s="213"/>
      <c r="T240" s="222" t="e">
        <f>#REF!</f>
        <v>#REF!</v>
      </c>
    </row>
    <row r="241" spans="1:20" s="50" customFormat="1" ht="9.6" customHeight="1" thickBot="1">
      <c r="A241" s="338"/>
      <c r="B241" s="408"/>
      <c r="C241" s="408"/>
      <c r="D241" s="408"/>
      <c r="E241" s="223" t="str">
        <f>UPPER(IF($D240="","",VLOOKUP($D240,'Boys Do Main Draw Prep'!$A$7:$V$71,7)))</f>
        <v/>
      </c>
      <c r="F241" s="223" t="str">
        <f>IF($D240="","",VLOOKUP($D240,'Boys Do Main Draw Prep'!$A$7:$V$71,8))</f>
        <v/>
      </c>
      <c r="G241" s="415"/>
      <c r="H241" s="223" t="str">
        <f>IF($D240="","",VLOOKUP($D240,'Boys Do Main Draw Prep'!$A$7:$V$71,9))</f>
        <v/>
      </c>
      <c r="I241" s="639"/>
      <c r="J241" s="640" t="str">
        <f>IF(I241="a",E240,IF(I241="b",E242,""))</f>
        <v/>
      </c>
      <c r="K241" s="649"/>
      <c r="L241" s="637"/>
      <c r="M241" s="649"/>
      <c r="N241" s="647"/>
      <c r="O241" s="641"/>
      <c r="P241" s="637"/>
      <c r="Q241" s="627"/>
      <c r="R241" s="213"/>
      <c r="T241" s="237" t="e">
        <f>#REF!</f>
        <v>#REF!</v>
      </c>
    </row>
    <row r="242" spans="1:20" s="50" customFormat="1" ht="9.6" customHeight="1">
      <c r="A242" s="338"/>
      <c r="B242" s="216"/>
      <c r="C242" s="216"/>
      <c r="D242" s="226"/>
      <c r="E242" s="201"/>
      <c r="F242" s="201"/>
      <c r="G242" s="93"/>
      <c r="H242" s="201"/>
      <c r="I242" s="642"/>
      <c r="J242" s="643" t="str">
        <f>UPPER(IF(OR(I243="a",I243="as"),E240,IF(OR(I243="b",I243="bs"),E244,)))</f>
        <v/>
      </c>
      <c r="K242" s="656"/>
      <c r="L242" s="637"/>
      <c r="M242" s="649"/>
      <c r="N242" s="647"/>
      <c r="O242" s="641"/>
      <c r="P242" s="637"/>
      <c r="Q242" s="627"/>
      <c r="R242" s="213"/>
    </row>
    <row r="243" spans="1:20" s="50" customFormat="1" ht="9.6" customHeight="1">
      <c r="A243" s="338"/>
      <c r="B243" s="216"/>
      <c r="C243" s="216"/>
      <c r="D243" s="226"/>
      <c r="E243" s="201"/>
      <c r="F243" s="201"/>
      <c r="G243" s="93"/>
      <c r="H243" s="617" t="s">
        <v>15</v>
      </c>
      <c r="I243" s="618"/>
      <c r="J243" s="645" t="str">
        <f>UPPER(IF(OR(I243="a",I243="as"),E241,IF(OR(I243="b",I243="bs"),E245,)))</f>
        <v/>
      </c>
      <c r="K243" s="657"/>
      <c r="L243" s="647"/>
      <c r="M243" s="649"/>
      <c r="N243" s="647"/>
      <c r="O243" s="641"/>
      <c r="P243" s="637"/>
      <c r="Q243" s="627"/>
      <c r="R243" s="213"/>
    </row>
    <row r="244" spans="1:20" s="50" customFormat="1" ht="9.6" customHeight="1">
      <c r="A244" s="338">
        <v>52</v>
      </c>
      <c r="B244" s="202" t="str">
        <f>IF($D244="","",VLOOKUP($D244,'Boys Do Main Draw Prep'!$A$7:$V$71,20))</f>
        <v/>
      </c>
      <c r="C244" s="202" t="str">
        <f>IF($D244="","",VLOOKUP($D244,'Boys Do Main Draw Prep'!$A$7:$V$71,21))</f>
        <v/>
      </c>
      <c r="D244" s="203"/>
      <c r="E244" s="223" t="str">
        <f>UPPER(IF($D244="","",VLOOKUP($D244,'Boys Do Main Draw Prep'!$A$7:$V$71,2)))</f>
        <v/>
      </c>
      <c r="F244" s="223" t="str">
        <f>IF($D244="","",VLOOKUP($D244,'Boys Do Main Draw Prep'!$A$7:$V$71,3))</f>
        <v/>
      </c>
      <c r="G244" s="415"/>
      <c r="H244" s="223" t="str">
        <f>IF($D244="","",VLOOKUP($D244,'Boys Do Main Draw Prep'!$A$7:$V$71,4))</f>
        <v/>
      </c>
      <c r="I244" s="648"/>
      <c r="J244" s="647"/>
      <c r="K244" s="641"/>
      <c r="L244" s="650"/>
      <c r="M244" s="656"/>
      <c r="N244" s="647"/>
      <c r="O244" s="641"/>
      <c r="P244" s="637"/>
      <c r="Q244" s="627"/>
      <c r="R244" s="213"/>
    </row>
    <row r="245" spans="1:20" s="50" customFormat="1" ht="9.6" customHeight="1">
      <c r="A245" s="338"/>
      <c r="B245" s="408"/>
      <c r="C245" s="408"/>
      <c r="D245" s="408"/>
      <c r="E245" s="223" t="str">
        <f>UPPER(IF($D244="","",VLOOKUP($D244,'Boys Do Main Draw Prep'!$A$7:$V$71,7)))</f>
        <v/>
      </c>
      <c r="F245" s="223" t="str">
        <f>IF($D244="","",VLOOKUP($D244,'Boys Do Main Draw Prep'!$A$7:$V$71,8))</f>
        <v/>
      </c>
      <c r="G245" s="415"/>
      <c r="H245" s="223" t="str">
        <f>IF($D244="","",VLOOKUP($D244,'Boys Do Main Draw Prep'!$A$7:$V$71,9))</f>
        <v/>
      </c>
      <c r="I245" s="639"/>
      <c r="J245" s="647"/>
      <c r="K245" s="641"/>
      <c r="L245" s="651"/>
      <c r="M245" s="658"/>
      <c r="N245" s="647"/>
      <c r="O245" s="641"/>
      <c r="P245" s="637"/>
      <c r="Q245" s="627"/>
      <c r="R245" s="213"/>
    </row>
    <row r="246" spans="1:20" s="50" customFormat="1" ht="9.6" customHeight="1">
      <c r="A246" s="338"/>
      <c r="B246" s="216"/>
      <c r="C246" s="216"/>
      <c r="D246" s="216"/>
      <c r="E246" s="201"/>
      <c r="F246" s="201"/>
      <c r="G246" s="93"/>
      <c r="H246" s="201"/>
      <c r="I246" s="653"/>
      <c r="J246" s="637"/>
      <c r="K246" s="638"/>
      <c r="L246" s="647"/>
      <c r="M246" s="654"/>
      <c r="N246" s="643" t="str">
        <f>UPPER(IF(OR(M247="a",M247="as"),L238,IF(OR(M247="b",M247="bs"),L254,)))</f>
        <v/>
      </c>
      <c r="O246" s="641"/>
      <c r="P246" s="637"/>
      <c r="Q246" s="627"/>
      <c r="R246" s="213"/>
    </row>
    <row r="247" spans="1:20" s="50" customFormat="1" ht="9.6" customHeight="1">
      <c r="A247" s="338"/>
      <c r="B247" s="216"/>
      <c r="C247" s="216"/>
      <c r="D247" s="216"/>
      <c r="E247" s="201"/>
      <c r="F247" s="201"/>
      <c r="G247" s="93"/>
      <c r="H247" s="201"/>
      <c r="I247" s="655"/>
      <c r="J247" s="637"/>
      <c r="K247" s="638"/>
      <c r="L247" s="617" t="s">
        <v>15</v>
      </c>
      <c r="M247" s="618"/>
      <c r="N247" s="645" t="str">
        <f>UPPER(IF(OR(M247="a",M247="as"),L239,IF(OR(M247="b",M247="bs"),L255,)))</f>
        <v/>
      </c>
      <c r="O247" s="646"/>
      <c r="P247" s="647"/>
      <c r="Q247" s="659"/>
      <c r="R247" s="213"/>
    </row>
    <row r="248" spans="1:20" s="50" customFormat="1" ht="9.6" customHeight="1">
      <c r="A248" s="338">
        <v>53</v>
      </c>
      <c r="B248" s="202" t="str">
        <f>IF($D248="","",VLOOKUP($D248,'Boys Do Main Draw Prep'!$A$7:$V$71,20))</f>
        <v/>
      </c>
      <c r="C248" s="202" t="str">
        <f>IF($D248="","",VLOOKUP($D248,'Boys Do Main Draw Prep'!$A$7:$V$71,21))</f>
        <v/>
      </c>
      <c r="D248" s="203"/>
      <c r="E248" s="204" t="str">
        <f>UPPER(IF($D248="","",VLOOKUP($D248,'Boys Do Main Draw Prep'!$A$7:$V$71,2)))</f>
        <v/>
      </c>
      <c r="F248" s="204" t="str">
        <f>IF($D248="","",VLOOKUP($D248,'Boys Do Main Draw Prep'!$A$7:$V$71,3))</f>
        <v/>
      </c>
      <c r="G248" s="406"/>
      <c r="H248" s="204" t="str">
        <f>IF($D248="","",VLOOKUP($D248,'Boys Do Main Draw Prep'!$A$7:$V$71,4))</f>
        <v/>
      </c>
      <c r="I248" s="636"/>
      <c r="J248" s="637"/>
      <c r="K248" s="638"/>
      <c r="L248" s="637"/>
      <c r="M248" s="649"/>
      <c r="N248" s="637"/>
      <c r="O248" s="649"/>
      <c r="P248" s="637"/>
      <c r="Q248" s="659"/>
      <c r="R248" s="213"/>
    </row>
    <row r="249" spans="1:20" s="50" customFormat="1" ht="9.6" customHeight="1">
      <c r="A249" s="338"/>
      <c r="B249" s="408"/>
      <c r="C249" s="408"/>
      <c r="D249" s="408"/>
      <c r="E249" s="204" t="str">
        <f>UPPER(IF($D248="","",VLOOKUP($D248,'Boys Do Main Draw Prep'!$A$7:$V$71,7)))</f>
        <v/>
      </c>
      <c r="F249" s="204" t="str">
        <f>IF($D248="","",VLOOKUP($D248,'Boys Do Main Draw Prep'!$A$7:$V$71,8))</f>
        <v/>
      </c>
      <c r="G249" s="406"/>
      <c r="H249" s="204" t="str">
        <f>IF($D248="","",VLOOKUP($D248,'Boys Do Main Draw Prep'!$A$7:$V$71,9))</f>
        <v/>
      </c>
      <c r="I249" s="639"/>
      <c r="J249" s="640" t="str">
        <f>IF(I249="a",E248,IF(I249="b",E250,""))</f>
        <v/>
      </c>
      <c r="K249" s="641"/>
      <c r="L249" s="637"/>
      <c r="M249" s="649"/>
      <c r="N249" s="637"/>
      <c r="O249" s="649"/>
      <c r="P249" s="637"/>
      <c r="Q249" s="659"/>
      <c r="R249" s="213"/>
    </row>
    <row r="250" spans="1:20" s="50" customFormat="1" ht="9.6" customHeight="1">
      <c r="A250" s="338"/>
      <c r="B250" s="216"/>
      <c r="C250" s="216"/>
      <c r="D250" s="216"/>
      <c r="E250" s="201"/>
      <c r="F250" s="201"/>
      <c r="G250" s="93"/>
      <c r="H250" s="201"/>
      <c r="I250" s="642"/>
      <c r="J250" s="643" t="str">
        <f>UPPER(IF(OR(I251="a",I251="as"),E248,IF(OR(I251="b",I251="bs"),E252,)))</f>
        <v/>
      </c>
      <c r="K250" s="644"/>
      <c r="L250" s="637"/>
      <c r="M250" s="649"/>
      <c r="N250" s="637"/>
      <c r="O250" s="649"/>
      <c r="P250" s="637"/>
      <c r="Q250" s="659"/>
      <c r="R250" s="213"/>
    </row>
    <row r="251" spans="1:20" s="50" customFormat="1" ht="9.6" customHeight="1">
      <c r="A251" s="338"/>
      <c r="B251" s="216"/>
      <c r="C251" s="216"/>
      <c r="D251" s="216"/>
      <c r="E251" s="201"/>
      <c r="F251" s="201"/>
      <c r="G251" s="93"/>
      <c r="H251" s="617" t="s">
        <v>15</v>
      </c>
      <c r="I251" s="618"/>
      <c r="J251" s="645" t="str">
        <f>UPPER(IF(OR(I251="a",I251="as"),E249,IF(OR(I251="b",I251="bs"),E253,)))</f>
        <v/>
      </c>
      <c r="K251" s="646"/>
      <c r="L251" s="647"/>
      <c r="M251" s="649"/>
      <c r="N251" s="637"/>
      <c r="O251" s="649"/>
      <c r="P251" s="637"/>
      <c r="Q251" s="659"/>
      <c r="R251" s="213"/>
    </row>
    <row r="252" spans="1:20" s="50" customFormat="1" ht="9.6" customHeight="1">
      <c r="A252" s="338">
        <v>54</v>
      </c>
      <c r="B252" s="202" t="str">
        <f>IF($D252="","",VLOOKUP($D252,'Boys Do Main Draw Prep'!$A$7:$V$71,20))</f>
        <v/>
      </c>
      <c r="C252" s="202" t="str">
        <f>IF($D252="","",VLOOKUP($D252,'Boys Do Main Draw Prep'!$A$7:$V$71,21))</f>
        <v/>
      </c>
      <c r="D252" s="203"/>
      <c r="E252" s="223" t="str">
        <f>UPPER(IF($D252="","",VLOOKUP($D252,'Boys Do Main Draw Prep'!$A$7:$V$71,2)))</f>
        <v/>
      </c>
      <c r="F252" s="223" t="str">
        <f>IF($D252="","",VLOOKUP($D252,'Boys Do Main Draw Prep'!$A$7:$V$71,3))</f>
        <v/>
      </c>
      <c r="G252" s="415"/>
      <c r="H252" s="223" t="str">
        <f>IF($D252="","",VLOOKUP($D252,'Boys Do Main Draw Prep'!$A$7:$V$71,4))</f>
        <v/>
      </c>
      <c r="I252" s="648"/>
      <c r="J252" s="647"/>
      <c r="K252" s="649"/>
      <c r="L252" s="650"/>
      <c r="M252" s="656"/>
      <c r="N252" s="637"/>
      <c r="O252" s="649"/>
      <c r="P252" s="637"/>
      <c r="Q252" s="659"/>
      <c r="R252" s="213"/>
    </row>
    <row r="253" spans="1:20" s="50" customFormat="1" ht="9.6" customHeight="1">
      <c r="A253" s="338"/>
      <c r="B253" s="408"/>
      <c r="C253" s="408"/>
      <c r="D253" s="408"/>
      <c r="E253" s="223" t="str">
        <f>UPPER(IF($D252="","",VLOOKUP($D252,'Boys Do Main Draw Prep'!$A$7:$V$71,7)))</f>
        <v/>
      </c>
      <c r="F253" s="223" t="str">
        <f>IF($D252="","",VLOOKUP($D252,'Boys Do Main Draw Prep'!$A$7:$V$71,8))</f>
        <v/>
      </c>
      <c r="G253" s="415"/>
      <c r="H253" s="223" t="str">
        <f>IF($D252="","",VLOOKUP($D252,'Boys Do Main Draw Prep'!$A$7:$V$71,9))</f>
        <v/>
      </c>
      <c r="I253" s="639"/>
      <c r="J253" s="647"/>
      <c r="K253" s="649"/>
      <c r="L253" s="651"/>
      <c r="M253" s="658"/>
      <c r="N253" s="637"/>
      <c r="O253" s="649"/>
      <c r="P253" s="637"/>
      <c r="Q253" s="659"/>
      <c r="R253" s="213"/>
    </row>
    <row r="254" spans="1:20" s="50" customFormat="1" ht="9.6" customHeight="1">
      <c r="A254" s="338"/>
      <c r="B254" s="216"/>
      <c r="C254" s="216"/>
      <c r="D254" s="226"/>
      <c r="E254" s="201"/>
      <c r="F254" s="201"/>
      <c r="G254" s="93"/>
      <c r="H254" s="201"/>
      <c r="I254" s="653"/>
      <c r="J254" s="637"/>
      <c r="K254" s="654"/>
      <c r="L254" s="643" t="str">
        <f>UPPER(IF(OR(K255="a",K255="as"),J250,IF(OR(K255="b",K255="bs"),J258,)))</f>
        <v/>
      </c>
      <c r="M254" s="649"/>
      <c r="N254" s="637"/>
      <c r="O254" s="649"/>
      <c r="P254" s="637"/>
      <c r="Q254" s="659"/>
      <c r="R254" s="213"/>
    </row>
    <row r="255" spans="1:20" s="50" customFormat="1" ht="9.6" customHeight="1">
      <c r="A255" s="338"/>
      <c r="B255" s="216"/>
      <c r="C255" s="216"/>
      <c r="D255" s="226"/>
      <c r="E255" s="201"/>
      <c r="F255" s="201"/>
      <c r="G255" s="93"/>
      <c r="H255" s="201"/>
      <c r="I255" s="655"/>
      <c r="J255" s="617" t="s">
        <v>15</v>
      </c>
      <c r="K255" s="618"/>
      <c r="L255" s="645" t="str">
        <f>UPPER(IF(OR(K255="a",K255="as"),J251,IF(OR(K255="b",K255="bs"),J259,)))</f>
        <v/>
      </c>
      <c r="M255" s="657"/>
      <c r="N255" s="647"/>
      <c r="O255" s="649"/>
      <c r="P255" s="637"/>
      <c r="Q255" s="659"/>
      <c r="R255" s="213"/>
    </row>
    <row r="256" spans="1:20" s="50" customFormat="1" ht="9.6" customHeight="1">
      <c r="A256" s="420">
        <v>55</v>
      </c>
      <c r="B256" s="202" t="str">
        <f>IF($D256="","",VLOOKUP($D256,'Boys Do Main Draw Prep'!$A$7:$V$71,20))</f>
        <v/>
      </c>
      <c r="C256" s="202" t="str">
        <f>IF($D256="","",VLOOKUP($D256,'Boys Do Main Draw Prep'!$A$7:$V$71,21))</f>
        <v/>
      </c>
      <c r="D256" s="203"/>
      <c r="E256" s="223" t="str">
        <f>UPPER(IF($D256="","",VLOOKUP($D256,'Boys Do Main Draw Prep'!$A$7:$V$71,2)))</f>
        <v/>
      </c>
      <c r="F256" s="223" t="str">
        <f>IF($D256="","",VLOOKUP($D256,'Boys Do Main Draw Prep'!$A$7:$V$71,3))</f>
        <v/>
      </c>
      <c r="G256" s="415"/>
      <c r="H256" s="223" t="str">
        <f>IF($D256="","",VLOOKUP($D256,'Boys Do Main Draw Prep'!$A$7:$V$71,4))</f>
        <v/>
      </c>
      <c r="I256" s="636"/>
      <c r="J256" s="637"/>
      <c r="K256" s="649"/>
      <c r="L256" s="637"/>
      <c r="M256" s="660"/>
      <c r="N256" s="650"/>
      <c r="O256" s="649"/>
      <c r="P256" s="637"/>
      <c r="Q256" s="659"/>
      <c r="R256" s="213"/>
    </row>
    <row r="257" spans="1:18" s="50" customFormat="1" ht="9.6" customHeight="1">
      <c r="A257" s="338"/>
      <c r="B257" s="408"/>
      <c r="C257" s="408"/>
      <c r="D257" s="408"/>
      <c r="E257" s="223" t="str">
        <f>UPPER(IF($D256="","",VLOOKUP($D256,'Boys Do Main Draw Prep'!$A$7:$V$71,7)))</f>
        <v/>
      </c>
      <c r="F257" s="223" t="str">
        <f>IF($D256="","",VLOOKUP($D256,'Boys Do Main Draw Prep'!$A$7:$V$71,8))</f>
        <v/>
      </c>
      <c r="G257" s="415"/>
      <c r="H257" s="223" t="str">
        <f>IF($D256="","",VLOOKUP($D256,'Boys Do Main Draw Prep'!$A$7:$V$71,9))</f>
        <v/>
      </c>
      <c r="I257" s="639"/>
      <c r="J257" s="640" t="str">
        <f>IF(I257="a",E256,IF(I257="b",E258,""))</f>
        <v/>
      </c>
      <c r="K257" s="649"/>
      <c r="L257" s="637"/>
      <c r="M257" s="641"/>
      <c r="N257" s="647"/>
      <c r="O257" s="649"/>
      <c r="P257" s="637"/>
      <c r="Q257" s="659"/>
      <c r="R257" s="213"/>
    </row>
    <row r="258" spans="1:18" s="50" customFormat="1" ht="9.6" customHeight="1">
      <c r="A258" s="338"/>
      <c r="B258" s="216"/>
      <c r="C258" s="216"/>
      <c r="D258" s="226"/>
      <c r="E258" s="201"/>
      <c r="F258" s="201"/>
      <c r="G258" s="93"/>
      <c r="H258" s="201"/>
      <c r="I258" s="642"/>
      <c r="J258" s="643" t="str">
        <f>UPPER(IF(OR(I259="a",I259="as"),E256,IF(OR(I259="b",I259="bs"),E260,)))</f>
        <v/>
      </c>
      <c r="K258" s="656"/>
      <c r="L258" s="637"/>
      <c r="M258" s="641"/>
      <c r="N258" s="647"/>
      <c r="O258" s="649"/>
      <c r="P258" s="637"/>
      <c r="Q258" s="659"/>
      <c r="R258" s="213"/>
    </row>
    <row r="259" spans="1:18" s="50" customFormat="1" ht="9.6" customHeight="1">
      <c r="A259" s="338"/>
      <c r="B259" s="216"/>
      <c r="C259" s="216"/>
      <c r="D259" s="226"/>
      <c r="E259" s="201"/>
      <c r="F259" s="201"/>
      <c r="G259" s="93"/>
      <c r="H259" s="617" t="s">
        <v>15</v>
      </c>
      <c r="I259" s="618"/>
      <c r="J259" s="645" t="str">
        <f>UPPER(IF(OR(I259="a",I259="as"),E257,IF(OR(I259="b",I259="bs"),E261,)))</f>
        <v/>
      </c>
      <c r="K259" s="657"/>
      <c r="L259" s="647"/>
      <c r="M259" s="641"/>
      <c r="N259" s="647"/>
      <c r="O259" s="649"/>
      <c r="P259" s="637"/>
      <c r="Q259" s="659"/>
      <c r="R259" s="213"/>
    </row>
    <row r="260" spans="1:18" s="50" customFormat="1" ht="9.6" customHeight="1">
      <c r="A260" s="405">
        <v>56</v>
      </c>
      <c r="B260" s="202" t="str">
        <f>IF($D260="","",VLOOKUP($D260,'Boys Do Main Draw Prep'!$A$7:$V$71,20))</f>
        <v/>
      </c>
      <c r="C260" s="202" t="str">
        <f>IF($D260="","",VLOOKUP($D260,'Boys Do Main Draw Prep'!$A$7:$V$71,21))</f>
        <v/>
      </c>
      <c r="D260" s="469"/>
      <c r="E260" s="204" t="str">
        <f>UPPER(IF($D260="","",VLOOKUP($D260,'Boys Do Main Draw Prep'!$A$7:$V$71,2)))</f>
        <v/>
      </c>
      <c r="F260" s="204" t="str">
        <f>IF($D260="","",VLOOKUP($D260,'Boys Do Main Draw Prep'!$A$7:$V$71,3))</f>
        <v/>
      </c>
      <c r="G260" s="406"/>
      <c r="H260" s="204" t="str">
        <f>IF($D260="","",VLOOKUP($D260,'Boys Do Main Draw Prep'!$A$7:$V$71,4))</f>
        <v/>
      </c>
      <c r="I260" s="648"/>
      <c r="J260" s="647"/>
      <c r="K260" s="641"/>
      <c r="L260" s="650"/>
      <c r="M260" s="644"/>
      <c r="N260" s="647"/>
      <c r="O260" s="649"/>
      <c r="P260" s="637"/>
      <c r="Q260" s="659"/>
      <c r="R260" s="213"/>
    </row>
    <row r="261" spans="1:18" s="50" customFormat="1" ht="9.6" customHeight="1">
      <c r="A261" s="338"/>
      <c r="B261" s="408"/>
      <c r="C261" s="408"/>
      <c r="D261" s="408"/>
      <c r="E261" s="204" t="str">
        <f>UPPER(IF($D260="","",VLOOKUP($D260,'Boys Do Main Draw Prep'!$A$7:$V$71,7)))</f>
        <v/>
      </c>
      <c r="F261" s="204" t="str">
        <f>IF($D260="","",VLOOKUP($D260,'Boys Do Main Draw Prep'!$A$7:$V$71,8))</f>
        <v/>
      </c>
      <c r="G261" s="406"/>
      <c r="H261" s="204" t="str">
        <f>IF($D260="","",VLOOKUP($D260,'Boys Do Main Draw Prep'!$A$7:$V$71,9))</f>
        <v/>
      </c>
      <c r="I261" s="639"/>
      <c r="J261" s="647"/>
      <c r="K261" s="641"/>
      <c r="L261" s="651"/>
      <c r="M261" s="652"/>
      <c r="N261" s="647"/>
      <c r="O261" s="649"/>
      <c r="P261" s="637"/>
      <c r="Q261" s="659"/>
      <c r="R261" s="213"/>
    </row>
    <row r="262" spans="1:18" s="50" customFormat="1" ht="9.6" customHeight="1">
      <c r="A262" s="338"/>
      <c r="B262" s="216"/>
      <c r="C262" s="216"/>
      <c r="D262" s="226"/>
      <c r="E262" s="201"/>
      <c r="F262" s="201"/>
      <c r="G262" s="93"/>
      <c r="H262" s="201"/>
      <c r="I262" s="653"/>
      <c r="J262" s="637"/>
      <c r="K262" s="638"/>
      <c r="L262" s="647"/>
      <c r="M262" s="641"/>
      <c r="N262" s="641"/>
      <c r="O262" s="654"/>
      <c r="P262" s="643" t="str">
        <f>UPPER(IF(OR(O263="a",O263="as"),N246,IF(OR(O263="b",O263="bs"),N278,)))</f>
        <v/>
      </c>
      <c r="Q262" s="661"/>
      <c r="R262" s="213"/>
    </row>
    <row r="263" spans="1:18" s="50" customFormat="1" ht="9.6" customHeight="1">
      <c r="A263" s="338"/>
      <c r="B263" s="216"/>
      <c r="C263" s="216"/>
      <c r="D263" s="226"/>
      <c r="E263" s="201"/>
      <c r="F263" s="201"/>
      <c r="G263" s="93"/>
      <c r="H263" s="201"/>
      <c r="I263" s="655"/>
      <c r="J263" s="637"/>
      <c r="K263" s="638"/>
      <c r="L263" s="647"/>
      <c r="M263" s="641"/>
      <c r="N263" s="617" t="s">
        <v>15</v>
      </c>
      <c r="O263" s="618"/>
      <c r="P263" s="645" t="str">
        <f>UPPER(IF(OR(O263="a",O263="as"),N247,IF(OR(O263="b",O263="bs"),N279,)))</f>
        <v/>
      </c>
      <c r="Q263" s="662"/>
      <c r="R263" s="213"/>
    </row>
    <row r="264" spans="1:18" s="50" customFormat="1" ht="9.6" customHeight="1">
      <c r="A264" s="405">
        <v>57</v>
      </c>
      <c r="B264" s="202" t="str">
        <f>IF($D264="","",VLOOKUP($D264,'Boys Do Main Draw Prep'!$A$7:$V$71,20))</f>
        <v/>
      </c>
      <c r="C264" s="202" t="str">
        <f>IF($D264="","",VLOOKUP($D264,'Boys Do Main Draw Prep'!$A$7:$V$71,21))</f>
        <v/>
      </c>
      <c r="D264" s="469"/>
      <c r="E264" s="204" t="str">
        <f>UPPER(IF($D264="","",VLOOKUP($D264,'Boys Do Main Draw Prep'!$A$7:$V$71,2)))</f>
        <v/>
      </c>
      <c r="F264" s="204" t="str">
        <f>IF($D264="","",VLOOKUP($D264,'Boys Do Main Draw Prep'!$A$7:$V$71,3))</f>
        <v/>
      </c>
      <c r="G264" s="406"/>
      <c r="H264" s="204" t="str">
        <f>IF($D264="","",VLOOKUP($D264,'Boys Do Main Draw Prep'!$A$7:$V$71,4))</f>
        <v/>
      </c>
      <c r="I264" s="636"/>
      <c r="J264" s="637"/>
      <c r="K264" s="638"/>
      <c r="L264" s="637"/>
      <c r="M264" s="638"/>
      <c r="N264" s="637"/>
      <c r="O264" s="649"/>
      <c r="P264" s="650"/>
      <c r="Q264" s="659"/>
      <c r="R264" s="213"/>
    </row>
    <row r="265" spans="1:18" s="50" customFormat="1" ht="9.6" customHeight="1">
      <c r="A265" s="338"/>
      <c r="B265" s="408"/>
      <c r="C265" s="408"/>
      <c r="D265" s="408"/>
      <c r="E265" s="204" t="str">
        <f>UPPER(IF($D264="","",VLOOKUP($D264,'Boys Do Main Draw Prep'!$A$7:$V$71,7)))</f>
        <v/>
      </c>
      <c r="F265" s="204" t="str">
        <f>IF($D264="","",VLOOKUP($D264,'Boys Do Main Draw Prep'!$A$7:$V$71,8))</f>
        <v/>
      </c>
      <c r="G265" s="406"/>
      <c r="H265" s="204" t="str">
        <f>IF($D264="","",VLOOKUP($D264,'Boys Do Main Draw Prep'!$A$7:$V$71,9))</f>
        <v/>
      </c>
      <c r="I265" s="639"/>
      <c r="J265" s="640" t="str">
        <f>IF(I265="a",E264,IF(I265="b",E266,""))</f>
        <v/>
      </c>
      <c r="K265" s="641"/>
      <c r="L265" s="637"/>
      <c r="M265" s="638"/>
      <c r="N265" s="637"/>
      <c r="O265" s="649"/>
      <c r="P265" s="651"/>
      <c r="Q265" s="663"/>
      <c r="R265" s="213"/>
    </row>
    <row r="266" spans="1:18" s="50" customFormat="1" ht="9.6" customHeight="1">
      <c r="A266" s="338"/>
      <c r="B266" s="216"/>
      <c r="C266" s="216"/>
      <c r="D266" s="226"/>
      <c r="E266" s="201"/>
      <c r="F266" s="201"/>
      <c r="G266" s="93"/>
      <c r="H266" s="201"/>
      <c r="I266" s="642"/>
      <c r="J266" s="643" t="str">
        <f>UPPER(IF(OR(I267="a",I267="as"),E264,IF(OR(I267="b",I267="bs"),E268,)))</f>
        <v/>
      </c>
      <c r="K266" s="644"/>
      <c r="L266" s="637"/>
      <c r="M266" s="638"/>
      <c r="N266" s="637"/>
      <c r="O266" s="649"/>
      <c r="P266" s="637"/>
      <c r="Q266" s="659"/>
      <c r="R266" s="213"/>
    </row>
    <row r="267" spans="1:18" s="50" customFormat="1" ht="9.6" customHeight="1">
      <c r="A267" s="338"/>
      <c r="B267" s="216"/>
      <c r="C267" s="216"/>
      <c r="D267" s="226"/>
      <c r="E267" s="201"/>
      <c r="F267" s="201"/>
      <c r="G267" s="93"/>
      <c r="H267" s="617" t="s">
        <v>15</v>
      </c>
      <c r="I267" s="618"/>
      <c r="J267" s="645" t="str">
        <f>UPPER(IF(OR(I267="a",I267="as"),E265,IF(OR(I267="b",I267="bs"),E269,)))</f>
        <v/>
      </c>
      <c r="K267" s="646"/>
      <c r="L267" s="647"/>
      <c r="M267" s="641"/>
      <c r="N267" s="637"/>
      <c r="O267" s="649"/>
      <c r="P267" s="637"/>
      <c r="Q267" s="659"/>
      <c r="R267" s="213"/>
    </row>
    <row r="268" spans="1:18" s="50" customFormat="1" ht="9.6" customHeight="1">
      <c r="A268" s="338">
        <v>58</v>
      </c>
      <c r="B268" s="202" t="str">
        <f>IF($D268="","",VLOOKUP($D268,'Boys Do Main Draw Prep'!$A$7:$V$71,20))</f>
        <v/>
      </c>
      <c r="C268" s="202" t="str">
        <f>IF($D268="","",VLOOKUP($D268,'Boys Do Main Draw Prep'!$A$7:$V$71,21))</f>
        <v/>
      </c>
      <c r="D268" s="203"/>
      <c r="E268" s="223" t="str">
        <f>UPPER(IF($D268="","",VLOOKUP($D268,'Boys Do Main Draw Prep'!$A$7:$V$71,2)))</f>
        <v/>
      </c>
      <c r="F268" s="223" t="str">
        <f>IF($D268="","",VLOOKUP($D268,'Boys Do Main Draw Prep'!$A$7:$V$71,3))</f>
        <v/>
      </c>
      <c r="G268" s="415"/>
      <c r="H268" s="223" t="str">
        <f>IF($D268="","",VLOOKUP($D268,'Boys Do Main Draw Prep'!$A$7:$V$71,4))</f>
        <v/>
      </c>
      <c r="I268" s="648"/>
      <c r="J268" s="647"/>
      <c r="K268" s="649"/>
      <c r="L268" s="650"/>
      <c r="M268" s="644"/>
      <c r="N268" s="637"/>
      <c r="O268" s="649"/>
      <c r="P268" s="637"/>
      <c r="Q268" s="659"/>
      <c r="R268" s="213"/>
    </row>
    <row r="269" spans="1:18" s="50" customFormat="1" ht="9.6" customHeight="1">
      <c r="A269" s="338"/>
      <c r="B269" s="408"/>
      <c r="C269" s="408"/>
      <c r="D269" s="408"/>
      <c r="E269" s="223" t="str">
        <f>UPPER(IF($D268="","",VLOOKUP($D268,'Boys Do Main Draw Prep'!$A$7:$V$71,7)))</f>
        <v/>
      </c>
      <c r="F269" s="223" t="str">
        <f>IF($D268="","",VLOOKUP($D268,'Boys Do Main Draw Prep'!$A$7:$V$71,8))</f>
        <v/>
      </c>
      <c r="G269" s="415"/>
      <c r="H269" s="223" t="str">
        <f>IF($D268="","",VLOOKUP($D268,'Boys Do Main Draw Prep'!$A$7:$V$71,9))</f>
        <v/>
      </c>
      <c r="I269" s="639"/>
      <c r="J269" s="647"/>
      <c r="K269" s="649"/>
      <c r="L269" s="651"/>
      <c r="M269" s="652"/>
      <c r="N269" s="637"/>
      <c r="O269" s="649"/>
      <c r="P269" s="637"/>
      <c r="Q269" s="659"/>
      <c r="R269" s="213"/>
    </row>
    <row r="270" spans="1:18" s="50" customFormat="1" ht="9.6" customHeight="1">
      <c r="A270" s="338"/>
      <c r="B270" s="216"/>
      <c r="C270" s="216"/>
      <c r="D270" s="226"/>
      <c r="E270" s="201"/>
      <c r="F270" s="201"/>
      <c r="G270" s="93"/>
      <c r="H270" s="201"/>
      <c r="I270" s="653"/>
      <c r="J270" s="637"/>
      <c r="K270" s="654"/>
      <c r="L270" s="643" t="str">
        <f>UPPER(IF(OR(K271="a",K271="as"),J266,IF(OR(K271="b",K271="bs"),J274,)))</f>
        <v/>
      </c>
      <c r="M270" s="641"/>
      <c r="N270" s="637"/>
      <c r="O270" s="649"/>
      <c r="P270" s="637"/>
      <c r="Q270" s="659"/>
      <c r="R270" s="213"/>
    </row>
    <row r="271" spans="1:18" s="50" customFormat="1" ht="9.6" customHeight="1">
      <c r="A271" s="338"/>
      <c r="B271" s="216"/>
      <c r="C271" s="216"/>
      <c r="D271" s="226"/>
      <c r="E271" s="201"/>
      <c r="F271" s="201"/>
      <c r="G271" s="93"/>
      <c r="H271" s="201"/>
      <c r="I271" s="655"/>
      <c r="J271" s="617" t="s">
        <v>15</v>
      </c>
      <c r="K271" s="618"/>
      <c r="L271" s="645" t="str">
        <f>UPPER(IF(OR(K271="a",K271="as"),J267,IF(OR(K271="b",K271="bs"),J275,)))</f>
        <v/>
      </c>
      <c r="M271" s="646"/>
      <c r="N271" s="647"/>
      <c r="O271" s="649"/>
      <c r="P271" s="637"/>
      <c r="Q271" s="659"/>
      <c r="R271" s="213"/>
    </row>
    <row r="272" spans="1:18" s="50" customFormat="1" ht="9.6" customHeight="1">
      <c r="A272" s="420">
        <v>59</v>
      </c>
      <c r="B272" s="202" t="str">
        <f>IF($D272="","",VLOOKUP($D272,'Boys Do Main Draw Prep'!$A$7:$V$71,20))</f>
        <v/>
      </c>
      <c r="C272" s="202" t="str">
        <f>IF($D272="","",VLOOKUP($D272,'Boys Do Main Draw Prep'!$A$7:$V$71,21))</f>
        <v/>
      </c>
      <c r="D272" s="203"/>
      <c r="E272" s="223" t="str">
        <f>UPPER(IF($D272="","",VLOOKUP($D272,'Boys Do Main Draw Prep'!$A$7:$V$71,2)))</f>
        <v/>
      </c>
      <c r="F272" s="223" t="str">
        <f>IF($D272="","",VLOOKUP($D272,'Boys Do Main Draw Prep'!$A$7:$V$71,3))</f>
        <v/>
      </c>
      <c r="G272" s="415"/>
      <c r="H272" s="223" t="str">
        <f>IF($D272="","",VLOOKUP($D272,'Boys Do Main Draw Prep'!$A$7:$V$71,4))</f>
        <v/>
      </c>
      <c r="I272" s="636"/>
      <c r="J272" s="637"/>
      <c r="K272" s="649"/>
      <c r="L272" s="637"/>
      <c r="M272" s="649"/>
      <c r="N272" s="650"/>
      <c r="O272" s="649"/>
      <c r="P272" s="637"/>
      <c r="Q272" s="659"/>
      <c r="R272" s="213"/>
    </row>
    <row r="273" spans="1:18" s="50" customFormat="1" ht="9.6" customHeight="1">
      <c r="A273" s="338"/>
      <c r="B273" s="408"/>
      <c r="C273" s="408"/>
      <c r="D273" s="408"/>
      <c r="E273" s="223" t="str">
        <f>UPPER(IF($D272="","",VLOOKUP($D272,'Boys Do Main Draw Prep'!$A$7:$V$71,7)))</f>
        <v/>
      </c>
      <c r="F273" s="223" t="str">
        <f>IF($D272="","",VLOOKUP($D272,'Boys Do Main Draw Prep'!$A$7:$V$71,8))</f>
        <v/>
      </c>
      <c r="G273" s="415"/>
      <c r="H273" s="223" t="str">
        <f>IF($D272="","",VLOOKUP($D272,'Boys Do Main Draw Prep'!$A$7:$V$71,9))</f>
        <v/>
      </c>
      <c r="I273" s="639"/>
      <c r="J273" s="640" t="str">
        <f>IF(I273="a",E272,IF(I273="b",E274,""))</f>
        <v/>
      </c>
      <c r="K273" s="649"/>
      <c r="L273" s="637"/>
      <c r="M273" s="649"/>
      <c r="N273" s="647"/>
      <c r="O273" s="649"/>
      <c r="P273" s="637"/>
      <c r="Q273" s="659"/>
      <c r="R273" s="213"/>
    </row>
    <row r="274" spans="1:18" s="50" customFormat="1" ht="9.6" customHeight="1">
      <c r="A274" s="338"/>
      <c r="B274" s="216"/>
      <c r="C274" s="216"/>
      <c r="D274" s="216"/>
      <c r="E274" s="201"/>
      <c r="F274" s="201"/>
      <c r="G274" s="93"/>
      <c r="H274" s="201"/>
      <c r="I274" s="642"/>
      <c r="J274" s="643" t="str">
        <f>UPPER(IF(OR(I275="a",I275="as"),E272,IF(OR(I275="b",I275="bs"),E276,)))</f>
        <v/>
      </c>
      <c r="K274" s="656"/>
      <c r="L274" s="637"/>
      <c r="M274" s="649"/>
      <c r="N274" s="647"/>
      <c r="O274" s="649"/>
      <c r="P274" s="637"/>
      <c r="Q274" s="659"/>
      <c r="R274" s="213"/>
    </row>
    <row r="275" spans="1:18" s="50" customFormat="1" ht="9.6" customHeight="1">
      <c r="A275" s="338"/>
      <c r="B275" s="216"/>
      <c r="C275" s="216"/>
      <c r="D275" s="216"/>
      <c r="E275" s="201"/>
      <c r="F275" s="201"/>
      <c r="G275" s="93"/>
      <c r="H275" s="617" t="s">
        <v>15</v>
      </c>
      <c r="I275" s="618"/>
      <c r="J275" s="645" t="str">
        <f>UPPER(IF(OR(I275="a",I275="as"),E273,IF(OR(I275="b",I275="bs"),E277,)))</f>
        <v/>
      </c>
      <c r="K275" s="657"/>
      <c r="L275" s="647"/>
      <c r="M275" s="649"/>
      <c r="N275" s="647"/>
      <c r="O275" s="649"/>
      <c r="P275" s="637"/>
      <c r="Q275" s="659"/>
      <c r="R275" s="213"/>
    </row>
    <row r="276" spans="1:18" s="50" customFormat="1" ht="9.6" customHeight="1">
      <c r="A276" s="338">
        <v>60</v>
      </c>
      <c r="B276" s="202" t="str">
        <f>IF($D276="","",VLOOKUP($D276,'Boys Do Main Draw Prep'!$A$7:$V$71,20))</f>
        <v/>
      </c>
      <c r="C276" s="202" t="str">
        <f>IF($D276="","",VLOOKUP($D276,'Boys Do Main Draw Prep'!$A$7:$V$71,21))</f>
        <v/>
      </c>
      <c r="D276" s="203"/>
      <c r="E276" s="204" t="str">
        <f>UPPER(IF($D276="","",VLOOKUP($D276,'Boys Do Main Draw Prep'!$A$7:$V$71,2)))</f>
        <v/>
      </c>
      <c r="F276" s="204" t="str">
        <f>IF($D276="","",VLOOKUP($D276,'Boys Do Main Draw Prep'!$A$7:$V$71,3))</f>
        <v/>
      </c>
      <c r="G276" s="406"/>
      <c r="H276" s="204" t="str">
        <f>IF($D276="","",VLOOKUP($D276,'Boys Do Main Draw Prep'!$A$7:$V$71,4))</f>
        <v/>
      </c>
      <c r="I276" s="648"/>
      <c r="J276" s="647"/>
      <c r="K276" s="641"/>
      <c r="L276" s="650"/>
      <c r="M276" s="656"/>
      <c r="N276" s="647"/>
      <c r="O276" s="649"/>
      <c r="P276" s="637"/>
      <c r="Q276" s="659"/>
      <c r="R276" s="213"/>
    </row>
    <row r="277" spans="1:18" s="50" customFormat="1" ht="9.6" customHeight="1">
      <c r="A277" s="338"/>
      <c r="B277" s="408"/>
      <c r="C277" s="408"/>
      <c r="D277" s="408"/>
      <c r="E277" s="204" t="str">
        <f>UPPER(IF($D276="","",VLOOKUP($D276,'Boys Do Main Draw Prep'!$A$7:$V$71,7)))</f>
        <v/>
      </c>
      <c r="F277" s="204" t="str">
        <f>IF($D276="","",VLOOKUP($D276,'Boys Do Main Draw Prep'!$A$7:$V$71,8))</f>
        <v/>
      </c>
      <c r="G277" s="406"/>
      <c r="H277" s="204" t="str">
        <f>IF($D276="","",VLOOKUP($D276,'Boys Do Main Draw Prep'!$A$7:$V$71,9))</f>
        <v/>
      </c>
      <c r="I277" s="639"/>
      <c r="J277" s="647"/>
      <c r="K277" s="641"/>
      <c r="L277" s="651"/>
      <c r="M277" s="658"/>
      <c r="N277" s="647"/>
      <c r="O277" s="649"/>
      <c r="P277" s="637"/>
      <c r="Q277" s="659"/>
      <c r="R277" s="213"/>
    </row>
    <row r="278" spans="1:18" s="50" customFormat="1" ht="9.6" customHeight="1">
      <c r="A278" s="338"/>
      <c r="B278" s="216"/>
      <c r="C278" s="216"/>
      <c r="D278" s="216"/>
      <c r="E278" s="201"/>
      <c r="F278" s="201"/>
      <c r="G278" s="93"/>
      <c r="H278" s="201"/>
      <c r="I278" s="653"/>
      <c r="J278" s="637"/>
      <c r="K278" s="638"/>
      <c r="L278" s="647"/>
      <c r="M278" s="654"/>
      <c r="N278" s="643" t="str">
        <f>UPPER(IF(OR(M279="a",M279="as"),L270,IF(OR(M279="b",M279="bs"),L286,)))</f>
        <v/>
      </c>
      <c r="O278" s="649"/>
      <c r="P278" s="637"/>
      <c r="Q278" s="659"/>
      <c r="R278" s="213"/>
    </row>
    <row r="279" spans="1:18" s="50" customFormat="1" ht="9.6" customHeight="1">
      <c r="A279" s="338"/>
      <c r="B279" s="216"/>
      <c r="C279" s="216"/>
      <c r="D279" s="216"/>
      <c r="E279" s="201"/>
      <c r="F279" s="201"/>
      <c r="G279" s="93"/>
      <c r="H279" s="201"/>
      <c r="I279" s="655"/>
      <c r="J279" s="637"/>
      <c r="K279" s="638"/>
      <c r="L279" s="617" t="s">
        <v>15</v>
      </c>
      <c r="M279" s="618"/>
      <c r="N279" s="645" t="str">
        <f>UPPER(IF(OR(M279="a",M279="as"),L271,IF(OR(M279="b",M279="bs"),L287,)))</f>
        <v/>
      </c>
      <c r="O279" s="657"/>
      <c r="P279" s="647"/>
      <c r="Q279" s="659"/>
      <c r="R279" s="213"/>
    </row>
    <row r="280" spans="1:18" s="50" customFormat="1" ht="9.6" customHeight="1">
      <c r="A280" s="420">
        <v>61</v>
      </c>
      <c r="B280" s="202" t="str">
        <f>IF($D280="","",VLOOKUP($D280,'Boys Do Main Draw Prep'!$A$7:$V$71,20))</f>
        <v/>
      </c>
      <c r="C280" s="202" t="str">
        <f>IF($D280="","",VLOOKUP($D280,'Boys Do Main Draw Prep'!$A$7:$V$71,21))</f>
        <v/>
      </c>
      <c r="D280" s="203"/>
      <c r="E280" s="223" t="str">
        <f>UPPER(IF($D280="","",VLOOKUP($D280,'Boys Do Main Draw Prep'!$A$7:$V$71,2)))</f>
        <v/>
      </c>
      <c r="F280" s="223" t="str">
        <f>IF($D280="","",VLOOKUP($D280,'Boys Do Main Draw Prep'!$A$7:$V$71,3))</f>
        <v/>
      </c>
      <c r="G280" s="415"/>
      <c r="H280" s="223" t="str">
        <f>IF($D280="","",VLOOKUP($D280,'Boys Do Main Draw Prep'!$A$7:$V$71,4))</f>
        <v/>
      </c>
      <c r="I280" s="636"/>
      <c r="J280" s="637"/>
      <c r="K280" s="638"/>
      <c r="L280" s="637"/>
      <c r="M280" s="649"/>
      <c r="N280" s="637"/>
      <c r="O280" s="660"/>
      <c r="P280" s="637"/>
      <c r="Q280" s="627"/>
      <c r="R280" s="213"/>
    </row>
    <row r="281" spans="1:18" s="50" customFormat="1" ht="9.6" customHeight="1">
      <c r="A281" s="338"/>
      <c r="B281" s="408"/>
      <c r="C281" s="408"/>
      <c r="D281" s="408"/>
      <c r="E281" s="223" t="str">
        <f>UPPER(IF($D280="","",VLOOKUP($D280,'Boys Do Main Draw Prep'!$A$7:$V$71,7)))</f>
        <v/>
      </c>
      <c r="F281" s="223" t="str">
        <f>IF($D280="","",VLOOKUP($D280,'Boys Do Main Draw Prep'!$A$7:$V$71,8))</f>
        <v/>
      </c>
      <c r="G281" s="415"/>
      <c r="H281" s="223" t="str">
        <f>IF($D280="","",VLOOKUP($D280,'Boys Do Main Draw Prep'!$A$7:$V$71,9))</f>
        <v/>
      </c>
      <c r="I281" s="639"/>
      <c r="J281" s="640" t="str">
        <f>IF(I281="a",E280,IF(I281="b",E282,""))</f>
        <v/>
      </c>
      <c r="K281" s="641"/>
      <c r="L281" s="637"/>
      <c r="M281" s="649"/>
      <c r="N281" s="637"/>
      <c r="O281" s="641"/>
      <c r="P281" s="637"/>
      <c r="Q281" s="627"/>
      <c r="R281" s="213"/>
    </row>
    <row r="282" spans="1:18" s="50" customFormat="1" ht="9.6" customHeight="1">
      <c r="A282" s="338"/>
      <c r="B282" s="216"/>
      <c r="C282" s="216"/>
      <c r="D282" s="226"/>
      <c r="E282" s="201"/>
      <c r="F282" s="201"/>
      <c r="G282" s="93"/>
      <c r="H282" s="201"/>
      <c r="I282" s="642"/>
      <c r="J282" s="643" t="str">
        <f>UPPER(IF(OR(I283="a",I283="as"),E280,IF(OR(I283="b",I283="bs"),E284,)))</f>
        <v/>
      </c>
      <c r="K282" s="644"/>
      <c r="L282" s="637"/>
      <c r="M282" s="649"/>
      <c r="N282" s="637"/>
      <c r="O282" s="641"/>
      <c r="P282" s="637"/>
      <c r="Q282" s="627"/>
      <c r="R282" s="213"/>
    </row>
    <row r="283" spans="1:18" s="50" customFormat="1" ht="9.6" customHeight="1">
      <c r="A283" s="338"/>
      <c r="B283" s="216"/>
      <c r="C283" s="216"/>
      <c r="D283" s="226"/>
      <c r="E283" s="201"/>
      <c r="F283" s="201"/>
      <c r="G283" s="93"/>
      <c r="H283" s="617" t="s">
        <v>15</v>
      </c>
      <c r="I283" s="618"/>
      <c r="J283" s="645" t="str">
        <f>UPPER(IF(OR(I283="a",I283="as"),E281,IF(OR(I283="b",I283="bs"),E285,)))</f>
        <v/>
      </c>
      <c r="K283" s="646"/>
      <c r="L283" s="647"/>
      <c r="M283" s="649"/>
      <c r="N283" s="637"/>
      <c r="O283" s="641"/>
      <c r="P283" s="637"/>
      <c r="Q283" s="627"/>
      <c r="R283" s="213"/>
    </row>
    <row r="284" spans="1:18" s="50" customFormat="1" ht="9.6" customHeight="1">
      <c r="A284" s="338">
        <v>62</v>
      </c>
      <c r="B284" s="202" t="str">
        <f>IF($D284="","",VLOOKUP($D284,'Boys Do Main Draw Prep'!$A$7:$V$71,20))</f>
        <v/>
      </c>
      <c r="C284" s="202" t="str">
        <f>IF($D284="","",VLOOKUP($D284,'Boys Do Main Draw Prep'!$A$7:$V$71,21))</f>
        <v/>
      </c>
      <c r="D284" s="203"/>
      <c r="E284" s="223" t="str">
        <f>UPPER(IF($D284="","",VLOOKUP($D284,'Boys Do Main Draw Prep'!$A$7:$V$71,2)))</f>
        <v/>
      </c>
      <c r="F284" s="223" t="str">
        <f>IF($D284="","",VLOOKUP($D284,'Boys Do Main Draw Prep'!$A$7:$V$71,3))</f>
        <v/>
      </c>
      <c r="G284" s="415"/>
      <c r="H284" s="223" t="str">
        <f>IF($D284="","",VLOOKUP($D284,'Boys Do Main Draw Prep'!$A$7:$V$71,4))</f>
        <v/>
      </c>
      <c r="I284" s="648"/>
      <c r="J284" s="647"/>
      <c r="K284" s="649"/>
      <c r="L284" s="650"/>
      <c r="M284" s="656"/>
      <c r="N284" s="637"/>
      <c r="O284" s="641"/>
      <c r="P284" s="637"/>
      <c r="Q284" s="627"/>
      <c r="R284" s="213"/>
    </row>
    <row r="285" spans="1:18" s="50" customFormat="1" ht="9.6" customHeight="1">
      <c r="A285" s="338"/>
      <c r="B285" s="408"/>
      <c r="C285" s="408"/>
      <c r="D285" s="408"/>
      <c r="E285" s="223" t="str">
        <f>UPPER(IF($D284="","",VLOOKUP($D284,'Boys Do Main Draw Prep'!$A$7:$V$71,7)))</f>
        <v/>
      </c>
      <c r="F285" s="223" t="str">
        <f>IF($D284="","",VLOOKUP($D284,'Boys Do Main Draw Prep'!$A$7:$V$71,8))</f>
        <v/>
      </c>
      <c r="G285" s="415"/>
      <c r="H285" s="223" t="str">
        <f>IF($D284="","",VLOOKUP($D284,'Boys Do Main Draw Prep'!$A$7:$V$71,9))</f>
        <v/>
      </c>
      <c r="I285" s="639"/>
      <c r="J285" s="647"/>
      <c r="K285" s="649"/>
      <c r="L285" s="651"/>
      <c r="M285" s="658"/>
      <c r="N285" s="637"/>
      <c r="O285" s="641"/>
      <c r="P285" s="637"/>
      <c r="Q285" s="627"/>
      <c r="R285" s="213"/>
    </row>
    <row r="286" spans="1:18" s="50" customFormat="1" ht="9.6" customHeight="1">
      <c r="A286" s="338"/>
      <c r="B286" s="216"/>
      <c r="C286" s="216"/>
      <c r="D286" s="226"/>
      <c r="E286" s="201"/>
      <c r="F286" s="201"/>
      <c r="G286" s="93"/>
      <c r="H286" s="201"/>
      <c r="I286" s="653"/>
      <c r="J286" s="637"/>
      <c r="K286" s="654"/>
      <c r="L286" s="643" t="str">
        <f>UPPER(IF(OR(K287="a",K287="as"),J282,IF(OR(K287="b",K287="bs"),J290,)))</f>
        <v/>
      </c>
      <c r="M286" s="649"/>
      <c r="N286" s="637"/>
      <c r="O286" s="641"/>
      <c r="P286" s="637"/>
      <c r="Q286" s="627"/>
      <c r="R286" s="213"/>
    </row>
    <row r="287" spans="1:18" s="50" customFormat="1" ht="9.6" customHeight="1">
      <c r="A287" s="338"/>
      <c r="B287" s="216"/>
      <c r="C287" s="216"/>
      <c r="D287" s="226"/>
      <c r="E287" s="201"/>
      <c r="F287" s="201"/>
      <c r="G287" s="93"/>
      <c r="H287" s="201"/>
      <c r="I287" s="655"/>
      <c r="J287" s="617" t="s">
        <v>15</v>
      </c>
      <c r="K287" s="618"/>
      <c r="L287" s="645" t="str">
        <f>UPPER(IF(OR(K287="a",K287="as"),J283,IF(OR(K287="b",K287="bs"),J291,)))</f>
        <v/>
      </c>
      <c r="M287" s="657"/>
      <c r="N287" s="647"/>
      <c r="O287" s="641"/>
      <c r="P287" s="637"/>
      <c r="Q287" s="627"/>
      <c r="R287" s="213"/>
    </row>
    <row r="288" spans="1:18" s="50" customFormat="1" ht="9.6" customHeight="1">
      <c r="A288" s="420">
        <v>63</v>
      </c>
      <c r="B288" s="202" t="str">
        <f>IF($D288="","",VLOOKUP($D288,'Boys Do Main Draw Prep'!$A$7:$V$71,20))</f>
        <v/>
      </c>
      <c r="C288" s="202" t="str">
        <f>IF($D288="","",VLOOKUP($D288,'Boys Do Main Draw Prep'!$A$7:$V$71,21))</f>
        <v/>
      </c>
      <c r="D288" s="203"/>
      <c r="E288" s="223" t="str">
        <f>UPPER(IF($D288="","",VLOOKUP($D288,'Boys Do Main Draw Prep'!$A$7:$V$71,2)))</f>
        <v/>
      </c>
      <c r="F288" s="223" t="str">
        <f>IF($D288="","",VLOOKUP($D288,'Boys Do Main Draw Prep'!$A$7:$V$71,3))</f>
        <v/>
      </c>
      <c r="G288" s="415"/>
      <c r="H288" s="223" t="str">
        <f>IF($D288="","",VLOOKUP($D288,'Boys Do Main Draw Prep'!$A$7:$V$71,4))</f>
        <v/>
      </c>
      <c r="I288" s="636"/>
      <c r="J288" s="637"/>
      <c r="K288" s="649"/>
      <c r="L288" s="637"/>
      <c r="M288" s="660"/>
      <c r="N288" s="650"/>
      <c r="O288" s="641"/>
      <c r="P288" s="637"/>
      <c r="Q288" s="627"/>
      <c r="R288" s="213"/>
    </row>
    <row r="289" spans="1:18" s="50" customFormat="1" ht="9.6" customHeight="1">
      <c r="A289" s="338"/>
      <c r="B289" s="408"/>
      <c r="C289" s="408"/>
      <c r="D289" s="408"/>
      <c r="E289" s="223" t="str">
        <f>UPPER(IF($D288="","",VLOOKUP($D288,'Boys Do Main Draw Prep'!$A$7:$V$71,7)))</f>
        <v/>
      </c>
      <c r="F289" s="223" t="str">
        <f>IF($D288="","",VLOOKUP($D288,'Boys Do Main Draw Prep'!$A$7:$V$71,8))</f>
        <v/>
      </c>
      <c r="G289" s="415"/>
      <c r="H289" s="223" t="str">
        <f>IF($D288="","",VLOOKUP($D288,'Boys Do Main Draw Prep'!$A$7:$V$71,9))</f>
        <v/>
      </c>
      <c r="I289" s="639"/>
      <c r="J289" s="640" t="str">
        <f>IF(I289="a",E288,IF(I289="b",E290,""))</f>
        <v/>
      </c>
      <c r="K289" s="649"/>
      <c r="L289" s="637"/>
      <c r="M289" s="641"/>
      <c r="N289" s="647"/>
      <c r="O289" s="641"/>
      <c r="P289" s="637"/>
      <c r="Q289" s="627"/>
      <c r="R289" s="213"/>
    </row>
    <row r="290" spans="1:18" s="50" customFormat="1" ht="9.6" customHeight="1">
      <c r="A290" s="338"/>
      <c r="B290" s="216"/>
      <c r="C290" s="216"/>
      <c r="D290" s="216"/>
      <c r="E290" s="240"/>
      <c r="F290" s="240"/>
      <c r="G290" s="427"/>
      <c r="H290" s="240"/>
      <c r="I290" s="642"/>
      <c r="J290" s="643" t="str">
        <f>UPPER(IF(OR(I291="a",I291="as"),E288,IF(OR(I291="b",I291="bs"),E292,)))</f>
        <v/>
      </c>
      <c r="K290" s="656"/>
      <c r="L290" s="637"/>
      <c r="M290" s="641"/>
      <c r="N290" s="647"/>
      <c r="O290" s="641"/>
      <c r="P290" s="637"/>
      <c r="Q290" s="627"/>
      <c r="R290" s="213"/>
    </row>
    <row r="291" spans="1:18" s="50" customFormat="1" ht="9.6" customHeight="1">
      <c r="A291" s="338"/>
      <c r="B291" s="216"/>
      <c r="C291" s="216"/>
      <c r="D291" s="216"/>
      <c r="E291" s="207"/>
      <c r="F291" s="207"/>
      <c r="G291" s="93"/>
      <c r="H291" s="617" t="s">
        <v>15</v>
      </c>
      <c r="I291" s="618"/>
      <c r="J291" s="645" t="str">
        <f>UPPER(IF(OR(I291="a",I291="as"),E289,IF(OR(I291="b",I291="bs"),E293,)))</f>
        <v/>
      </c>
      <c r="K291" s="657"/>
      <c r="L291" s="647"/>
      <c r="M291" s="641"/>
      <c r="N291" s="647"/>
      <c r="O291" s="641"/>
      <c r="P291" s="637"/>
      <c r="Q291" s="627"/>
      <c r="R291" s="213"/>
    </row>
    <row r="292" spans="1:18" s="50" customFormat="1" ht="9.6" customHeight="1">
      <c r="A292" s="426">
        <v>64</v>
      </c>
      <c r="B292" s="202" t="str">
        <f>IF($D292="","",VLOOKUP($D292,'Boys Do Main Draw Prep'!$A$7:$V$71,20))</f>
        <v/>
      </c>
      <c r="C292" s="202" t="str">
        <f>IF($D292="","",VLOOKUP($D292,'Boys Do Main Draw Prep'!$A$7:$V$71,21))</f>
        <v/>
      </c>
      <c r="D292" s="469"/>
      <c r="E292" s="204" t="str">
        <f>UPPER(IF($D292="","",VLOOKUP($D292,'Boys Do Main Draw Prep'!$A$7:$V$71,2)))</f>
        <v/>
      </c>
      <c r="F292" s="204" t="str">
        <f>IF($D292="","",VLOOKUP($D292,'Boys Do Main Draw Prep'!$A$7:$V$71,3))</f>
        <v/>
      </c>
      <c r="G292" s="406"/>
      <c r="H292" s="204" t="str">
        <f>IF($D292="","",VLOOKUP($D292,'Boys Do Main Draw Prep'!$A$7:$V$71,4))</f>
        <v/>
      </c>
      <c r="I292" s="648"/>
      <c r="J292" s="647"/>
      <c r="K292" s="641"/>
      <c r="L292" s="650"/>
      <c r="M292" s="644"/>
      <c r="N292" s="647"/>
      <c r="O292" s="641"/>
      <c r="P292" s="637"/>
      <c r="Q292" s="627"/>
      <c r="R292" s="213"/>
    </row>
    <row r="293" spans="1:18" s="50" customFormat="1" ht="9.6" customHeight="1">
      <c r="A293" s="338"/>
      <c r="B293" s="408"/>
      <c r="C293" s="408"/>
      <c r="D293" s="408"/>
      <c r="E293" s="204" t="str">
        <f>UPPER(IF($D292="","",VLOOKUP($D292,'Boys Do Main Draw Prep'!$A$7:$V$71,7)))</f>
        <v/>
      </c>
      <c r="F293" s="204" t="str">
        <f>IF($D292="","",VLOOKUP($D292,'Boys Do Main Draw Prep'!$A$7:$V$71,8))</f>
        <v/>
      </c>
      <c r="G293" s="406"/>
      <c r="H293" s="204" t="str">
        <f>IF($D292="","",VLOOKUP($D292,'Boys Do Main Draw Prep'!$A$7:$V$71,9))</f>
        <v/>
      </c>
      <c r="I293" s="639"/>
      <c r="J293" s="647"/>
      <c r="K293" s="641"/>
      <c r="L293" s="651"/>
      <c r="M293" s="652"/>
      <c r="N293" s="647"/>
      <c r="O293" s="641"/>
      <c r="P293" s="637"/>
      <c r="Q293" s="627"/>
      <c r="R293" s="213"/>
    </row>
    <row r="294" spans="1:18" s="50" customFormat="1" ht="9.6" customHeight="1">
      <c r="A294" s="428"/>
      <c r="B294" s="429"/>
      <c r="C294" s="429"/>
      <c r="D294" s="430"/>
      <c r="E294" s="244"/>
      <c r="F294" s="244"/>
      <c r="G294" s="196"/>
      <c r="H294" s="244"/>
      <c r="I294" s="431"/>
      <c r="J294" s="211"/>
      <c r="K294" s="212"/>
      <c r="L294" s="211"/>
      <c r="M294" s="212"/>
      <c r="N294" s="211"/>
      <c r="O294" s="212"/>
      <c r="P294" s="211"/>
      <c r="Q294" s="212"/>
      <c r="R294" s="213"/>
    </row>
    <row r="295" spans="1:18" s="2" customFormat="1" ht="6" customHeight="1">
      <c r="A295" s="428"/>
      <c r="B295" s="429"/>
      <c r="C295" s="429"/>
      <c r="D295" s="430"/>
      <c r="E295" s="244"/>
      <c r="F295" s="244"/>
      <c r="G295" s="432"/>
      <c r="H295" s="244"/>
      <c r="I295" s="431"/>
      <c r="J295" s="211"/>
      <c r="K295" s="212"/>
      <c r="L295" s="251"/>
      <c r="M295" s="252"/>
      <c r="N295" s="251"/>
      <c r="O295" s="252"/>
      <c r="P295" s="251"/>
      <c r="Q295" s="463" t="s">
        <v>273</v>
      </c>
      <c r="R295" s="253"/>
    </row>
    <row r="296" spans="1:18" s="19" customFormat="1" ht="10.5" customHeight="1">
      <c r="A296" s="254" t="s">
        <v>61</v>
      </c>
      <c r="B296" s="255"/>
      <c r="C296" s="256"/>
      <c r="D296" s="258" t="s">
        <v>62</v>
      </c>
      <c r="E296" s="258" t="s">
        <v>64</v>
      </c>
      <c r="F296" s="261"/>
      <c r="G296" s="258" t="s">
        <v>65</v>
      </c>
      <c r="H296" s="454"/>
      <c r="I296" s="258" t="s">
        <v>62</v>
      </c>
      <c r="J296" s="258" t="s">
        <v>64</v>
      </c>
      <c r="K296" s="261"/>
      <c r="L296" s="258" t="s">
        <v>65</v>
      </c>
      <c r="M296" s="262"/>
      <c r="N296" s="263" t="s">
        <v>66</v>
      </c>
      <c r="O296" s="263"/>
      <c r="P296" s="264">
        <f>P71</f>
        <v>0</v>
      </c>
      <c r="Q296" s="265"/>
    </row>
    <row r="297" spans="1:18" s="19" customFormat="1" ht="9" customHeight="1">
      <c r="A297" s="267" t="s">
        <v>67</v>
      </c>
      <c r="B297" s="266"/>
      <c r="C297" s="268">
        <f>C72</f>
        <v>0</v>
      </c>
      <c r="D297" s="434" t="s">
        <v>68</v>
      </c>
      <c r="E297" s="266"/>
      <c r="F297" s="272"/>
      <c r="G297" s="266"/>
      <c r="H297" s="433"/>
      <c r="I297" s="434" t="s">
        <v>77</v>
      </c>
      <c r="J297" s="266"/>
      <c r="K297" s="272"/>
      <c r="L297" s="266"/>
      <c r="M297" s="273"/>
      <c r="N297" s="275" t="s">
        <v>267</v>
      </c>
      <c r="O297" s="276"/>
      <c r="P297" s="276"/>
      <c r="Q297" s="277"/>
    </row>
    <row r="298" spans="1:18" s="19" customFormat="1" ht="9" customHeight="1">
      <c r="A298" s="267" t="s">
        <v>70</v>
      </c>
      <c r="B298" s="266"/>
      <c r="C298" s="268">
        <f>C73</f>
        <v>0</v>
      </c>
      <c r="D298" s="434"/>
      <c r="E298" s="266"/>
      <c r="F298" s="272"/>
      <c r="G298" s="266"/>
      <c r="H298" s="433"/>
      <c r="I298" s="434"/>
      <c r="J298" s="266"/>
      <c r="K298" s="272"/>
      <c r="L298" s="266"/>
      <c r="M298" s="273"/>
      <c r="N298" s="280">
        <f>N73</f>
        <v>0</v>
      </c>
      <c r="O298" s="279"/>
      <c r="P298" s="280"/>
      <c r="Q298" s="281"/>
    </row>
    <row r="299" spans="1:18" s="19" customFormat="1" ht="9" customHeight="1">
      <c r="A299" s="282" t="s">
        <v>72</v>
      </c>
      <c r="B299" s="280"/>
      <c r="C299" s="283">
        <f>C74</f>
        <v>0</v>
      </c>
      <c r="D299" s="434" t="s">
        <v>71</v>
      </c>
      <c r="E299" s="266"/>
      <c r="F299" s="272"/>
      <c r="G299" s="266"/>
      <c r="H299" s="433"/>
      <c r="I299" s="434" t="s">
        <v>78</v>
      </c>
      <c r="J299" s="266"/>
      <c r="K299" s="272"/>
      <c r="L299" s="266"/>
      <c r="M299" s="273"/>
      <c r="N299" s="275" t="s">
        <v>74</v>
      </c>
      <c r="O299" s="276"/>
      <c r="P299" s="276"/>
      <c r="Q299" s="277"/>
    </row>
    <row r="300" spans="1:18" s="19" customFormat="1" ht="9" customHeight="1">
      <c r="A300" s="284"/>
      <c r="B300" s="188"/>
      <c r="C300" s="285"/>
      <c r="D300" s="434"/>
      <c r="E300" s="266"/>
      <c r="F300" s="272"/>
      <c r="G300" s="266"/>
      <c r="H300" s="433"/>
      <c r="I300" s="434"/>
      <c r="J300" s="266"/>
      <c r="K300" s="272"/>
      <c r="L300" s="266"/>
      <c r="M300" s="273"/>
      <c r="N300" s="266"/>
      <c r="O300" s="272"/>
      <c r="P300" s="266"/>
      <c r="Q300" s="273"/>
    </row>
    <row r="301" spans="1:18" s="19" customFormat="1" ht="9" customHeight="1">
      <c r="A301" s="286" t="s">
        <v>76</v>
      </c>
      <c r="B301" s="287"/>
      <c r="C301" s="288"/>
      <c r="D301" s="434" t="s">
        <v>73</v>
      </c>
      <c r="E301" s="266"/>
      <c r="F301" s="272"/>
      <c r="G301" s="266"/>
      <c r="H301" s="433"/>
      <c r="I301" s="434" t="s">
        <v>80</v>
      </c>
      <c r="J301" s="266"/>
      <c r="K301" s="272"/>
      <c r="L301" s="266"/>
      <c r="M301" s="273"/>
      <c r="N301" s="280">
        <f>N76</f>
        <v>0</v>
      </c>
      <c r="O301" s="279">
        <f>O76</f>
        <v>0</v>
      </c>
      <c r="P301" s="280">
        <f>P76</f>
        <v>0</v>
      </c>
      <c r="Q301" s="281">
        <f>Q76</f>
        <v>0</v>
      </c>
    </row>
    <row r="302" spans="1:18" s="19" customFormat="1" ht="9" customHeight="1">
      <c r="A302" s="267" t="s">
        <v>67</v>
      </c>
      <c r="B302" s="266"/>
      <c r="C302" s="268">
        <f>C77</f>
        <v>0</v>
      </c>
      <c r="D302" s="434"/>
      <c r="E302" s="266"/>
      <c r="F302" s="272"/>
      <c r="G302" s="266"/>
      <c r="H302" s="433"/>
      <c r="I302" s="434"/>
      <c r="J302" s="266"/>
      <c r="K302" s="272"/>
      <c r="L302" s="266"/>
      <c r="M302" s="273"/>
      <c r="N302" s="275" t="s">
        <v>24</v>
      </c>
      <c r="O302" s="276"/>
      <c r="P302" s="276"/>
      <c r="Q302" s="277"/>
    </row>
    <row r="303" spans="1:18" s="19" customFormat="1" ht="9" customHeight="1">
      <c r="A303" s="267" t="s">
        <v>79</v>
      </c>
      <c r="B303" s="266"/>
      <c r="C303" s="268">
        <f>C78</f>
        <v>0</v>
      </c>
      <c r="D303" s="434" t="s">
        <v>75</v>
      </c>
      <c r="E303" s="266"/>
      <c r="F303" s="272"/>
      <c r="G303" s="266"/>
      <c r="H303" s="433"/>
      <c r="I303" s="434" t="s">
        <v>82</v>
      </c>
      <c r="J303" s="266"/>
      <c r="K303" s="272"/>
      <c r="L303" s="266"/>
      <c r="M303" s="273"/>
      <c r="N303" s="266">
        <f t="shared" ref="N303:P304" si="4">N78</f>
        <v>0</v>
      </c>
      <c r="O303" s="272">
        <f t="shared" si="4"/>
        <v>0</v>
      </c>
      <c r="P303" s="266">
        <f t="shared" si="4"/>
        <v>0</v>
      </c>
      <c r="Q303" s="273"/>
    </row>
    <row r="304" spans="1:18" s="19" customFormat="1" ht="9" customHeight="1">
      <c r="A304" s="282" t="s">
        <v>81</v>
      </c>
      <c r="B304" s="280"/>
      <c r="C304" s="283">
        <f>C79</f>
        <v>0</v>
      </c>
      <c r="D304" s="437"/>
      <c r="E304" s="280"/>
      <c r="F304" s="279"/>
      <c r="G304" s="280"/>
      <c r="H304" s="436"/>
      <c r="I304" s="437"/>
      <c r="J304" s="280"/>
      <c r="K304" s="279"/>
      <c r="L304" s="280"/>
      <c r="M304" s="281"/>
      <c r="N304" s="280">
        <f t="shared" si="4"/>
        <v>0</v>
      </c>
      <c r="O304" s="279">
        <f t="shared" si="4"/>
        <v>0</v>
      </c>
      <c r="P304" s="280">
        <f t="shared" si="4"/>
        <v>0</v>
      </c>
      <c r="Q304" s="281"/>
    </row>
    <row r="305" spans="1:20" s="20" customFormat="1" ht="9.75">
      <c r="A305" s="401"/>
      <c r="B305" s="65"/>
      <c r="C305" s="65"/>
      <c r="D305" s="65"/>
      <c r="E305" s="67"/>
      <c r="F305" s="67"/>
      <c r="G305" s="26"/>
      <c r="H305" s="67"/>
      <c r="I305" s="402"/>
      <c r="J305" s="65" t="s">
        <v>269</v>
      </c>
      <c r="K305" s="402"/>
      <c r="L305" s="65" t="s">
        <v>58</v>
      </c>
      <c r="M305" s="402"/>
      <c r="N305" s="65" t="s">
        <v>59</v>
      </c>
      <c r="O305" s="402"/>
      <c r="P305" s="65" t="s">
        <v>265</v>
      </c>
      <c r="Q305" s="403"/>
    </row>
    <row r="306" spans="1:20" s="20" customFormat="1" ht="3.75" customHeight="1" thickBot="1">
      <c r="A306" s="404"/>
      <c r="B306" s="91"/>
      <c r="C306" s="91"/>
      <c r="D306" s="91"/>
      <c r="E306" s="23"/>
      <c r="F306" s="23"/>
      <c r="G306" s="93"/>
      <c r="H306" s="23"/>
      <c r="I306" s="151"/>
      <c r="J306" s="91"/>
      <c r="K306" s="151"/>
      <c r="L306" s="91"/>
      <c r="M306" s="151"/>
      <c r="N306" s="91"/>
      <c r="O306" s="151"/>
      <c r="P306" s="91"/>
      <c r="Q306" s="181"/>
    </row>
    <row r="307" spans="1:20" s="50" customFormat="1" ht="10.5" customHeight="1">
      <c r="A307" s="405"/>
      <c r="B307" s="201"/>
      <c r="C307" s="201"/>
      <c r="D307" s="226"/>
      <c r="E307" s="199"/>
      <c r="F307" s="199"/>
      <c r="G307" s="35"/>
      <c r="H307" s="199"/>
      <c r="I307" s="419"/>
      <c r="J307" s="207"/>
      <c r="K307" s="209"/>
      <c r="L307" s="207"/>
      <c r="M307" s="209"/>
      <c r="N307" s="207"/>
      <c r="O307" s="209"/>
      <c r="P307" s="207"/>
      <c r="Q307" s="332" t="s">
        <v>276</v>
      </c>
      <c r="R307" s="213"/>
      <c r="T307" s="214" t="e">
        <f>#REF!</f>
        <v>#REF!</v>
      </c>
    </row>
    <row r="308" spans="1:20" s="50" customFormat="1" ht="9.6" customHeight="1">
      <c r="A308" s="338"/>
      <c r="B308" s="408"/>
      <c r="C308" s="408"/>
      <c r="D308" s="226"/>
      <c r="E308" s="199"/>
      <c r="F308" s="199"/>
      <c r="G308" s="35"/>
      <c r="H308" s="199"/>
      <c r="I308" s="418"/>
      <c r="J308" s="199" t="str">
        <f>IF(I308="a",E307,IF(I308="b",E309,""))</f>
        <v/>
      </c>
      <c r="K308" s="209"/>
      <c r="L308" s="207"/>
      <c r="M308" s="209"/>
      <c r="N308" s="207"/>
      <c r="O308" s="209"/>
      <c r="P308" s="207"/>
      <c r="Q308" s="210"/>
      <c r="R308" s="213"/>
      <c r="T308" s="222" t="e">
        <f>#REF!</f>
        <v>#REF!</v>
      </c>
    </row>
    <row r="309" spans="1:20" s="50" customFormat="1" ht="9.6" customHeight="1">
      <c r="A309" s="338"/>
      <c r="B309" s="216"/>
      <c r="C309" s="216"/>
      <c r="D309" s="345"/>
      <c r="E309" s="201"/>
      <c r="F309" s="201"/>
      <c r="G309" s="93"/>
      <c r="H309" s="201"/>
      <c r="I309" s="470"/>
      <c r="J309" s="664" t="str">
        <f>UPPER(IF(OR(O38="a",O38="as"),N21,IF(OR(O38="b",O38="bs"),N53,)))</f>
        <v/>
      </c>
      <c r="K309" s="644"/>
      <c r="L309" s="637"/>
      <c r="M309" s="638"/>
      <c r="N309" s="637"/>
      <c r="O309" s="638"/>
      <c r="P309" s="207"/>
      <c r="Q309" s="210"/>
      <c r="R309" s="213"/>
      <c r="T309" s="222" t="e">
        <f>#REF!</f>
        <v>#REF!</v>
      </c>
    </row>
    <row r="310" spans="1:20" s="50" customFormat="1" ht="9.6" customHeight="1">
      <c r="A310" s="338"/>
      <c r="B310" s="216"/>
      <c r="C310" s="216"/>
      <c r="D310" s="408"/>
      <c r="E310" s="201"/>
      <c r="F310" s="201"/>
      <c r="G310" s="93"/>
      <c r="H310" s="199"/>
      <c r="I310" s="470"/>
      <c r="J310" s="645" t="str">
        <f>UPPER(IF(OR(O38="a",O38="as"),N22,IF(OR(O38="b",O38="bs"),N54,)))</f>
        <v/>
      </c>
      <c r="K310" s="646"/>
      <c r="L310" s="647"/>
      <c r="M310" s="641"/>
      <c r="N310" s="637"/>
      <c r="O310" s="638"/>
      <c r="P310" s="207"/>
      <c r="Q310" s="210"/>
      <c r="R310" s="213"/>
      <c r="T310" s="222" t="e">
        <f>#REF!</f>
        <v>#REF!</v>
      </c>
    </row>
    <row r="311" spans="1:20" s="50" customFormat="1" ht="9.6" customHeight="1">
      <c r="A311" s="338"/>
      <c r="B311" s="201"/>
      <c r="C311" s="201"/>
      <c r="D311" s="226"/>
      <c r="E311" s="207"/>
      <c r="F311" s="207"/>
      <c r="H311" s="207"/>
      <c r="I311" s="419"/>
      <c r="J311" s="647"/>
      <c r="K311" s="649"/>
      <c r="L311" s="650"/>
      <c r="M311" s="644"/>
      <c r="N311" s="637"/>
      <c r="O311" s="638"/>
      <c r="P311" s="207"/>
      <c r="Q311" s="210"/>
      <c r="R311" s="213"/>
      <c r="T311" s="222" t="e">
        <f>#REF!</f>
        <v>#REF!</v>
      </c>
    </row>
    <row r="312" spans="1:20" s="50" customFormat="1" ht="9.6" customHeight="1">
      <c r="A312" s="338"/>
      <c r="B312" s="408"/>
      <c r="C312" s="408"/>
      <c r="D312" s="226"/>
      <c r="E312" s="207"/>
      <c r="F312" s="207"/>
      <c r="H312" s="207"/>
      <c r="I312" s="418"/>
      <c r="J312" s="647"/>
      <c r="K312" s="649"/>
      <c r="L312" s="651"/>
      <c r="M312" s="652"/>
      <c r="N312" s="637"/>
      <c r="O312" s="638"/>
      <c r="P312" s="207"/>
      <c r="Q312" s="210"/>
      <c r="R312" s="213"/>
      <c r="T312" s="222" t="e">
        <f>#REF!</f>
        <v>#REF!</v>
      </c>
    </row>
    <row r="313" spans="1:20" s="50" customFormat="1" ht="9.6" customHeight="1">
      <c r="A313" s="338"/>
      <c r="B313" s="216"/>
      <c r="C313" s="216"/>
      <c r="D313" s="345"/>
      <c r="E313" s="201"/>
      <c r="F313" s="201"/>
      <c r="G313" s="93"/>
      <c r="H313" s="201"/>
      <c r="I313" s="419"/>
      <c r="J313" s="637"/>
      <c r="K313" s="654"/>
      <c r="L313" s="643" t="str">
        <f>UPPER(IF(OR(K314="a",K314="as"),J309,IF(OR(K314="b",K314="bs"),J317,)))</f>
        <v/>
      </c>
      <c r="M313" s="641"/>
      <c r="N313" s="637"/>
      <c r="O313" s="638"/>
      <c r="P313" s="207"/>
      <c r="Q313" s="210"/>
      <c r="R313" s="213"/>
      <c r="T313" s="222" t="e">
        <f>#REF!</f>
        <v>#REF!</v>
      </c>
    </row>
    <row r="314" spans="1:20" s="50" customFormat="1" ht="9.6" customHeight="1">
      <c r="A314" s="338"/>
      <c r="B314" s="216"/>
      <c r="C314" s="216"/>
      <c r="D314" s="408"/>
      <c r="E314" s="201"/>
      <c r="F314" s="201"/>
      <c r="G314" s="93"/>
      <c r="H314" s="201"/>
      <c r="I314" s="419"/>
      <c r="J314" s="617" t="s">
        <v>15</v>
      </c>
      <c r="K314" s="618"/>
      <c r="L314" s="645" t="str">
        <f>UPPER(IF(OR(K314="a",K314="as"),J310,IF(OR(K314="b",K314="bs"),J318,)))</f>
        <v/>
      </c>
      <c r="M314" s="646"/>
      <c r="N314" s="647"/>
      <c r="O314" s="641"/>
      <c r="P314" s="207"/>
      <c r="Q314" s="210"/>
      <c r="R314" s="213"/>
      <c r="T314" s="222" t="e">
        <f>#REF!</f>
        <v>#REF!</v>
      </c>
    </row>
    <row r="315" spans="1:20" s="50" customFormat="1" ht="9.6" customHeight="1">
      <c r="A315" s="420"/>
      <c r="B315" s="201"/>
      <c r="C315" s="201"/>
      <c r="D315" s="226"/>
      <c r="E315" s="207"/>
      <c r="F315" s="207"/>
      <c r="H315" s="207"/>
      <c r="I315" s="419"/>
      <c r="J315" s="637"/>
      <c r="K315" s="649"/>
      <c r="L315" s="637"/>
      <c r="M315" s="649"/>
      <c r="N315" s="650"/>
      <c r="O315" s="641"/>
      <c r="P315" s="207"/>
      <c r="Q315" s="210"/>
      <c r="R315" s="213"/>
      <c r="T315" s="222" t="e">
        <f>#REF!</f>
        <v>#REF!</v>
      </c>
    </row>
    <row r="316" spans="1:20" s="50" customFormat="1" ht="9.6" customHeight="1" thickBot="1">
      <c r="A316" s="338"/>
      <c r="B316" s="408"/>
      <c r="C316" s="408"/>
      <c r="D316" s="226"/>
      <c r="E316" s="207"/>
      <c r="F316" s="207"/>
      <c r="H316" s="207"/>
      <c r="I316" s="418"/>
      <c r="J316" s="640" t="str">
        <f>IF(I316="a",E315,IF(I316="b",E317,""))</f>
        <v/>
      </c>
      <c r="K316" s="649"/>
      <c r="L316" s="637"/>
      <c r="M316" s="649"/>
      <c r="N316" s="647"/>
      <c r="O316" s="641"/>
      <c r="P316" s="207"/>
      <c r="Q316" s="210"/>
      <c r="R316" s="213"/>
      <c r="T316" s="237" t="e">
        <f>#REF!</f>
        <v>#REF!</v>
      </c>
    </row>
    <row r="317" spans="1:20" s="50" customFormat="1" ht="9.6" customHeight="1">
      <c r="A317" s="338"/>
      <c r="B317" s="216"/>
      <c r="C317" s="216"/>
      <c r="D317" s="345"/>
      <c r="E317" s="201"/>
      <c r="F317" s="201"/>
      <c r="G317" s="93"/>
      <c r="H317" s="201"/>
      <c r="I317" s="470"/>
      <c r="J317" s="664" t="str">
        <f>UPPER(IF(OR(O113="a",O113="as"),N96,IF(OR(O113="b",O113="bs"),N128,)))</f>
        <v/>
      </c>
      <c r="K317" s="656"/>
      <c r="L317" s="637"/>
      <c r="M317" s="649"/>
      <c r="N317" s="647"/>
      <c r="O317" s="641"/>
      <c r="P317" s="207"/>
      <c r="Q317" s="210"/>
      <c r="R317" s="213"/>
    </row>
    <row r="318" spans="1:20" s="50" customFormat="1" ht="9.6" customHeight="1">
      <c r="A318" s="338"/>
      <c r="B318" s="216"/>
      <c r="C318" s="216"/>
      <c r="D318" s="226"/>
      <c r="E318" s="201"/>
      <c r="F318" s="201"/>
      <c r="G318" s="93"/>
      <c r="H318" s="199"/>
      <c r="I318" s="470"/>
      <c r="J318" s="645" t="str">
        <f>UPPER(IF(OR(O113="a",O113="as"),N97,IF(OR(O113="b",O113="bs"),N129,)))</f>
        <v/>
      </c>
      <c r="K318" s="657"/>
      <c r="L318" s="647"/>
      <c r="M318" s="649"/>
      <c r="N318" s="647"/>
      <c r="O318" s="641"/>
      <c r="P318" s="207"/>
      <c r="Q318" s="210"/>
      <c r="R318" s="213"/>
    </row>
    <row r="319" spans="1:20" s="50" customFormat="1" ht="9.6" customHeight="1">
      <c r="A319" s="338"/>
      <c r="B319" s="201"/>
      <c r="C319" s="201"/>
      <c r="D319" s="226"/>
      <c r="E319" s="207"/>
      <c r="F319" s="207"/>
      <c r="H319" s="207"/>
      <c r="I319" s="419"/>
      <c r="J319" s="647"/>
      <c r="K319" s="641"/>
      <c r="L319" s="650"/>
      <c r="M319" s="656"/>
      <c r="N319" s="647"/>
      <c r="O319" s="641"/>
      <c r="P319" s="207"/>
      <c r="Q319" s="210"/>
      <c r="R319" s="213"/>
    </row>
    <row r="320" spans="1:20" s="50" customFormat="1" ht="9.6" customHeight="1">
      <c r="A320" s="338"/>
      <c r="B320" s="408"/>
      <c r="C320" s="408"/>
      <c r="D320" s="345"/>
      <c r="E320" s="207"/>
      <c r="F320" s="207"/>
      <c r="H320" s="207"/>
      <c r="I320" s="418"/>
      <c r="J320" s="647"/>
      <c r="K320" s="641"/>
      <c r="L320" s="651"/>
      <c r="M320" s="658"/>
      <c r="N320" s="647"/>
      <c r="O320" s="641"/>
      <c r="P320" s="207"/>
      <c r="Q320" s="210"/>
      <c r="R320" s="213"/>
    </row>
    <row r="321" spans="1:18" s="50" customFormat="1" ht="9.6" customHeight="1">
      <c r="A321" s="338"/>
      <c r="B321" s="216"/>
      <c r="C321" s="216"/>
      <c r="D321" s="408"/>
      <c r="E321" s="201"/>
      <c r="F321" s="201"/>
      <c r="G321" s="93"/>
      <c r="H321" s="201"/>
      <c r="I321" s="419"/>
      <c r="J321" s="637"/>
      <c r="K321" s="638"/>
      <c r="L321" s="647"/>
      <c r="M321" s="654"/>
      <c r="N321" s="643" t="str">
        <f>UPPER(IF(OR(M322="a",M322="as"),L313,IF(OR(M322="b",M322="bs"),L329,)))</f>
        <v/>
      </c>
      <c r="O321" s="641"/>
      <c r="P321" s="207"/>
      <c r="Q321" s="210"/>
      <c r="R321" s="213"/>
    </row>
    <row r="322" spans="1:18" s="50" customFormat="1" ht="9.6" customHeight="1">
      <c r="A322" s="338"/>
      <c r="B322" s="216"/>
      <c r="C322" s="216"/>
      <c r="D322" s="226"/>
      <c r="E322" s="201"/>
      <c r="F322" s="201"/>
      <c r="G322" s="93"/>
      <c r="H322" s="201"/>
      <c r="I322" s="419"/>
      <c r="J322" s="637"/>
      <c r="K322" s="638"/>
      <c r="L322" s="617" t="s">
        <v>15</v>
      </c>
      <c r="M322" s="618"/>
      <c r="N322" s="645" t="str">
        <f>UPPER(IF(OR(M322="a",M322="as"),L314,IF(OR(M322="b",M322="bs"),L330,)))</f>
        <v/>
      </c>
      <c r="O322" s="646"/>
      <c r="P322" s="207"/>
      <c r="Q322" s="210"/>
      <c r="R322" s="213"/>
    </row>
    <row r="323" spans="1:18" s="50" customFormat="1" ht="9.6" customHeight="1">
      <c r="A323" s="338"/>
      <c r="B323" s="201"/>
      <c r="C323" s="201"/>
      <c r="D323" s="226"/>
      <c r="E323" s="199"/>
      <c r="F323" s="199"/>
      <c r="G323" s="35"/>
      <c r="H323" s="199"/>
      <c r="I323" s="419"/>
      <c r="J323" s="637"/>
      <c r="K323" s="638"/>
      <c r="L323" s="637"/>
      <c r="M323" s="649"/>
      <c r="N323" s="637"/>
      <c r="O323" s="660"/>
      <c r="P323" s="207"/>
      <c r="Q323" s="210"/>
      <c r="R323" s="213"/>
    </row>
    <row r="324" spans="1:18" s="50" customFormat="1" ht="9.6" customHeight="1">
      <c r="A324" s="338"/>
      <c r="B324" s="408"/>
      <c r="C324" s="408"/>
      <c r="D324" s="345"/>
      <c r="E324" s="199"/>
      <c r="F324" s="199"/>
      <c r="G324" s="35"/>
      <c r="H324" s="199"/>
      <c r="I324" s="418"/>
      <c r="J324" s="640" t="str">
        <f>IF(I324="a",E323,IF(I324="b",E325,""))</f>
        <v/>
      </c>
      <c r="K324" s="641"/>
      <c r="L324" s="637"/>
      <c r="M324" s="649"/>
      <c r="N324" s="637"/>
      <c r="O324" s="641"/>
      <c r="P324" s="207"/>
      <c r="Q324" s="210"/>
      <c r="R324" s="213"/>
    </row>
    <row r="325" spans="1:18" s="50" customFormat="1" ht="9.6" customHeight="1">
      <c r="A325" s="338"/>
      <c r="B325" s="216"/>
      <c r="C325" s="216"/>
      <c r="D325" s="408"/>
      <c r="E325" s="201"/>
      <c r="F325" s="201"/>
      <c r="G325" s="93"/>
      <c r="H325" s="201"/>
      <c r="I325" s="470"/>
      <c r="J325" s="664" t="str">
        <f>UPPER(IF(OR(O188="a",O188="as"),N171,IF(OR(O188="b",O188="bs"),N203,)))</f>
        <v/>
      </c>
      <c r="K325" s="644"/>
      <c r="L325" s="637"/>
      <c r="M325" s="649"/>
      <c r="N325" s="637"/>
      <c r="O325" s="641"/>
      <c r="P325" s="207"/>
      <c r="Q325" s="210"/>
      <c r="R325" s="213"/>
    </row>
    <row r="326" spans="1:18" s="50" customFormat="1" ht="9.6" customHeight="1">
      <c r="A326" s="338"/>
      <c r="B326" s="216"/>
      <c r="C326" s="216"/>
      <c r="D326" s="226"/>
      <c r="E326" s="201"/>
      <c r="F326" s="201"/>
      <c r="G326" s="93"/>
      <c r="H326" s="199"/>
      <c r="I326" s="470"/>
      <c r="J326" s="645" t="str">
        <f>UPPER(IF(OR(O188="a",O188="as"),N172,IF(OR(O188="b",O188="bs"),N204,)))</f>
        <v/>
      </c>
      <c r="K326" s="646"/>
      <c r="L326" s="647"/>
      <c r="M326" s="649"/>
      <c r="N326" s="637"/>
      <c r="O326" s="641"/>
      <c r="P326" s="207"/>
      <c r="Q326" s="210"/>
      <c r="R326" s="213"/>
    </row>
    <row r="327" spans="1:18" s="50" customFormat="1" ht="9.6" customHeight="1">
      <c r="A327" s="338"/>
      <c r="B327" s="201"/>
      <c r="C327" s="201"/>
      <c r="D327" s="226"/>
      <c r="E327" s="207"/>
      <c r="F327" s="207"/>
      <c r="H327" s="207"/>
      <c r="I327" s="419"/>
      <c r="J327" s="647"/>
      <c r="K327" s="649"/>
      <c r="L327" s="650"/>
      <c r="M327" s="656"/>
      <c r="N327" s="637"/>
      <c r="O327" s="641"/>
      <c r="P327" s="207"/>
      <c r="Q327" s="210"/>
      <c r="R327" s="213"/>
    </row>
    <row r="328" spans="1:18" s="50" customFormat="1" ht="9.6" customHeight="1">
      <c r="A328" s="338"/>
      <c r="B328" s="408"/>
      <c r="C328" s="408"/>
      <c r="D328" s="345"/>
      <c r="E328" s="207"/>
      <c r="F328" s="207"/>
      <c r="H328" s="207"/>
      <c r="I328" s="418"/>
      <c r="J328" s="647"/>
      <c r="K328" s="649"/>
      <c r="L328" s="651"/>
      <c r="M328" s="658"/>
      <c r="N328" s="637"/>
      <c r="O328" s="641"/>
      <c r="P328" s="207"/>
      <c r="Q328" s="210"/>
      <c r="R328" s="213"/>
    </row>
    <row r="329" spans="1:18" s="50" customFormat="1" ht="9.6" customHeight="1">
      <c r="A329" s="338"/>
      <c r="B329" s="216"/>
      <c r="C329" s="216"/>
      <c r="D329" s="226"/>
      <c r="E329" s="201"/>
      <c r="F329" s="201"/>
      <c r="G329" s="93"/>
      <c r="H329" s="201"/>
      <c r="I329" s="419"/>
      <c r="J329" s="637"/>
      <c r="K329" s="654"/>
      <c r="L329" s="643" t="str">
        <f>UPPER(IF(OR(K330="a",K330="as"),J325,IF(OR(K330="b",K330="bs"),J333,)))</f>
        <v/>
      </c>
      <c r="M329" s="649"/>
      <c r="N329" s="637"/>
      <c r="O329" s="641"/>
      <c r="P329" s="207"/>
      <c r="Q329" s="210"/>
      <c r="R329" s="213"/>
    </row>
    <row r="330" spans="1:18" s="50" customFormat="1" ht="9.6" customHeight="1">
      <c r="A330" s="338"/>
      <c r="B330" s="216"/>
      <c r="C330" s="216"/>
      <c r="D330" s="226"/>
      <c r="E330" s="201"/>
      <c r="F330" s="201"/>
      <c r="G330" s="93"/>
      <c r="H330" s="201"/>
      <c r="I330" s="419"/>
      <c r="J330" s="617" t="s">
        <v>15</v>
      </c>
      <c r="K330" s="618"/>
      <c r="L330" s="645" t="str">
        <f>UPPER(IF(OR(K330="a",K330="as"),J326,IF(OR(K330="b",K330="bs"),J334,)))</f>
        <v/>
      </c>
      <c r="M330" s="657"/>
      <c r="N330" s="647"/>
      <c r="O330" s="641"/>
      <c r="P330" s="207"/>
      <c r="Q330" s="210"/>
      <c r="R330" s="213"/>
    </row>
    <row r="331" spans="1:18" s="50" customFormat="1" ht="9.6" customHeight="1">
      <c r="A331" s="420"/>
      <c r="B331" s="201"/>
      <c r="C331" s="201"/>
      <c r="D331" s="345"/>
      <c r="E331" s="207"/>
      <c r="F331" s="207"/>
      <c r="H331" s="207"/>
      <c r="I331" s="419"/>
      <c r="J331" s="637"/>
      <c r="K331" s="649"/>
      <c r="L331" s="637"/>
      <c r="M331" s="660"/>
      <c r="N331" s="650"/>
      <c r="O331" s="641"/>
      <c r="P331" s="207"/>
      <c r="Q331" s="210"/>
      <c r="R331" s="213"/>
    </row>
    <row r="332" spans="1:18" s="50" customFormat="1" ht="9.6" customHeight="1">
      <c r="A332" s="338"/>
      <c r="B332" s="408"/>
      <c r="C332" s="408"/>
      <c r="D332" s="408"/>
      <c r="E332" s="207"/>
      <c r="F332" s="207"/>
      <c r="H332" s="207"/>
      <c r="I332" s="418"/>
      <c r="J332" s="640" t="str">
        <f>IF(I332="a",E331,IF(I332="b",E333,""))</f>
        <v/>
      </c>
      <c r="K332" s="649"/>
      <c r="L332" s="637"/>
      <c r="M332" s="641"/>
      <c r="N332" s="647"/>
      <c r="O332" s="641"/>
      <c r="P332" s="207"/>
      <c r="Q332" s="210"/>
      <c r="R332" s="213"/>
    </row>
    <row r="333" spans="1:18" s="50" customFormat="1" ht="9.6" customHeight="1">
      <c r="A333" s="338"/>
      <c r="B333" s="216"/>
      <c r="C333" s="216"/>
      <c r="D333" s="226"/>
      <c r="E333" s="201"/>
      <c r="F333" s="201"/>
      <c r="G333" s="93"/>
      <c r="H333" s="201"/>
      <c r="I333" s="470"/>
      <c r="J333" s="664" t="str">
        <f>UPPER(IF(OR(O263="a",O263="as"),N246,IF(OR(O263="b",O263="bs"),N278,)))</f>
        <v/>
      </c>
      <c r="K333" s="656"/>
      <c r="L333" s="637"/>
      <c r="M333" s="641"/>
      <c r="N333" s="647"/>
      <c r="O333" s="641"/>
      <c r="P333" s="207"/>
      <c r="Q333" s="210"/>
      <c r="R333" s="213"/>
    </row>
    <row r="334" spans="1:18" s="50" customFormat="1" ht="9.6" customHeight="1">
      <c r="A334" s="338"/>
      <c r="B334" s="216"/>
      <c r="C334" s="216"/>
      <c r="D334" s="226"/>
      <c r="E334" s="201"/>
      <c r="F334" s="201"/>
      <c r="G334" s="93"/>
      <c r="H334" s="199"/>
      <c r="I334" s="470"/>
      <c r="J334" s="645" t="str">
        <f>UPPER(IF(OR(O263="a",O263="as"),N247,IF(OR(O263="b",O263="bs"),N279,)))</f>
        <v/>
      </c>
      <c r="K334" s="657"/>
      <c r="L334" s="647"/>
      <c r="M334" s="641"/>
      <c r="N334" s="647"/>
      <c r="O334" s="641"/>
      <c r="P334" s="207"/>
      <c r="Q334" s="210"/>
      <c r="R334" s="213"/>
    </row>
    <row r="335" spans="1:18" s="50" customFormat="1" ht="9.6" customHeight="1">
      <c r="A335" s="471"/>
      <c r="B335" s="201"/>
      <c r="C335" s="201"/>
      <c r="D335" s="345"/>
      <c r="E335" s="207"/>
      <c r="F335" s="207"/>
      <c r="H335" s="207"/>
      <c r="I335" s="419"/>
      <c r="J335" s="207"/>
      <c r="K335" s="209"/>
      <c r="L335" s="246"/>
      <c r="M335" s="412"/>
      <c r="N335" s="207"/>
      <c r="O335" s="209"/>
      <c r="P335" s="207"/>
      <c r="Q335" s="210"/>
      <c r="R335" s="213"/>
    </row>
    <row r="336" spans="1:18" s="50" customFormat="1" ht="9.6" customHeight="1">
      <c r="A336" s="216"/>
      <c r="B336" s="408"/>
      <c r="C336" s="408"/>
      <c r="D336" s="408"/>
      <c r="E336" s="207"/>
      <c r="F336" s="207"/>
      <c r="H336" s="207"/>
      <c r="I336" s="418"/>
      <c r="J336" s="207"/>
      <c r="K336" s="209"/>
      <c r="L336" s="358"/>
      <c r="M336" s="418"/>
      <c r="N336" s="207"/>
      <c r="O336" s="209"/>
      <c r="P336" s="207"/>
      <c r="Q336" s="210"/>
      <c r="R336" s="213"/>
    </row>
    <row r="337" spans="1:18" s="50" customFormat="1" ht="9.6" customHeight="1">
      <c r="A337" s="216"/>
      <c r="B337" s="216"/>
      <c r="C337" s="216"/>
      <c r="D337" s="226"/>
      <c r="E337" s="201"/>
      <c r="F337" s="201"/>
      <c r="G337" s="93"/>
      <c r="H337" s="201"/>
      <c r="I337" s="419"/>
      <c r="J337" s="207"/>
      <c r="K337" s="209"/>
      <c r="L337" s="207"/>
      <c r="M337" s="209"/>
      <c r="N337" s="209"/>
      <c r="O337" s="470"/>
      <c r="P337" s="411"/>
      <c r="Q337" s="423"/>
      <c r="R337" s="213"/>
    </row>
    <row r="338" spans="1:18" s="50" customFormat="1" ht="9.6" customHeight="1">
      <c r="A338" s="216"/>
      <c r="B338" s="216"/>
      <c r="C338" s="216"/>
      <c r="D338" s="226"/>
      <c r="E338" s="201"/>
      <c r="F338" s="201"/>
      <c r="G338" s="93"/>
      <c r="H338" s="201"/>
      <c r="I338" s="419"/>
      <c r="J338" s="207"/>
      <c r="K338" s="209"/>
      <c r="L338" s="207"/>
      <c r="M338" s="209"/>
      <c r="N338" s="209"/>
      <c r="O338" s="470"/>
      <c r="P338" s="411"/>
      <c r="Q338" s="423"/>
      <c r="R338" s="213"/>
    </row>
    <row r="339" spans="1:18" s="50" customFormat="1" ht="9.6" customHeight="1">
      <c r="A339" s="471"/>
      <c r="B339" s="201"/>
      <c r="C339" s="201"/>
      <c r="D339" s="345"/>
      <c r="E339" s="207"/>
      <c r="F339" s="207"/>
      <c r="H339" s="207"/>
      <c r="I339" s="419"/>
      <c r="J339" s="207"/>
      <c r="K339" s="209"/>
      <c r="L339" s="207"/>
      <c r="M339" s="209"/>
      <c r="N339" s="207"/>
      <c r="O339" s="209"/>
      <c r="P339" s="246"/>
      <c r="Q339" s="210"/>
      <c r="R339" s="213"/>
    </row>
    <row r="340" spans="1:18" s="50" customFormat="1" ht="9.6" customHeight="1">
      <c r="A340" s="216"/>
      <c r="B340" s="408"/>
      <c r="C340" s="408"/>
      <c r="D340" s="408"/>
      <c r="E340" s="207"/>
      <c r="F340" s="207"/>
      <c r="H340" s="207"/>
      <c r="I340" s="418"/>
      <c r="J340" s="199" t="str">
        <f>IF(I340="a",E339,IF(I340="b",E341,""))</f>
        <v/>
      </c>
      <c r="K340" s="209"/>
      <c r="L340" s="207"/>
      <c r="M340" s="209"/>
      <c r="N340" s="207"/>
      <c r="O340" s="209"/>
      <c r="P340" s="358"/>
      <c r="Q340" s="425"/>
      <c r="R340" s="213"/>
    </row>
    <row r="341" spans="1:18" s="50" customFormat="1" ht="9.6" customHeight="1">
      <c r="A341" s="216"/>
      <c r="B341" s="216"/>
      <c r="C341" s="216"/>
      <c r="D341" s="226"/>
      <c r="E341" s="201"/>
      <c r="F341" s="201"/>
      <c r="G341" s="93"/>
      <c r="H341" s="201"/>
      <c r="I341" s="470"/>
      <c r="J341" s="411" t="str">
        <f>UPPER(IF(OR(I342="a",I342="as"),E339,IF(OR(I342="b",I342="bs"),E343,)))</f>
        <v/>
      </c>
      <c r="K341" s="412"/>
      <c r="L341" s="207"/>
      <c r="M341" s="209"/>
      <c r="N341" s="207"/>
      <c r="O341" s="209"/>
      <c r="P341" s="207"/>
      <c r="Q341" s="210"/>
      <c r="R341" s="213"/>
    </row>
    <row r="342" spans="1:18" s="50" customFormat="1" ht="9.6" customHeight="1">
      <c r="A342" s="216"/>
      <c r="B342" s="216"/>
      <c r="C342" s="216"/>
      <c r="D342" s="226"/>
      <c r="E342" s="201"/>
      <c r="F342" s="201"/>
      <c r="G342" s="93"/>
      <c r="H342" s="201"/>
      <c r="I342" s="419"/>
      <c r="J342" s="207"/>
      <c r="K342" s="209"/>
      <c r="L342" s="207"/>
      <c r="M342" s="209"/>
      <c r="N342" s="209"/>
      <c r="O342" s="470"/>
      <c r="P342" s="411"/>
      <c r="Q342" s="423"/>
      <c r="R342" s="213"/>
    </row>
    <row r="343" spans="1:18" s="50" customFormat="1" ht="9.6" customHeight="1">
      <c r="A343" s="216"/>
      <c r="B343" s="216"/>
      <c r="C343" s="216"/>
      <c r="D343" s="226"/>
      <c r="E343" s="201"/>
      <c r="F343" s="201"/>
      <c r="G343" s="93"/>
      <c r="H343" s="201"/>
      <c r="I343" s="419"/>
      <c r="J343" s="207"/>
      <c r="K343" s="209"/>
      <c r="L343" s="207"/>
      <c r="M343" s="209"/>
      <c r="N343" s="209"/>
      <c r="O343" s="470"/>
      <c r="P343" s="411"/>
      <c r="Q343" s="423"/>
      <c r="R343" s="213"/>
    </row>
    <row r="344" spans="1:18" s="50" customFormat="1" ht="9.6" customHeight="1">
      <c r="A344" s="471"/>
      <c r="B344" s="201"/>
      <c r="C344" s="201"/>
      <c r="D344" s="345"/>
      <c r="E344" s="207"/>
      <c r="F344" s="207"/>
      <c r="H344" s="207"/>
      <c r="I344" s="419"/>
      <c r="J344" s="207"/>
      <c r="K344" s="209"/>
      <c r="L344" s="207"/>
      <c r="M344" s="209"/>
      <c r="N344" s="207"/>
      <c r="O344" s="209"/>
      <c r="P344" s="246"/>
      <c r="Q344" s="210"/>
      <c r="R344" s="213"/>
    </row>
    <row r="345" spans="1:18" s="50" customFormat="1" ht="9.6" customHeight="1">
      <c r="A345" s="216"/>
      <c r="B345" s="408"/>
      <c r="C345" s="408"/>
      <c r="D345" s="408"/>
      <c r="E345" s="207"/>
      <c r="F345" s="207"/>
      <c r="H345" s="207"/>
      <c r="I345" s="418"/>
      <c r="J345" s="199" t="str">
        <f>IF(I345="a",E344,IF(I345="b",E346,""))</f>
        <v/>
      </c>
      <c r="K345" s="209"/>
      <c r="L345" s="207"/>
      <c r="M345" s="209"/>
      <c r="N345" s="207"/>
      <c r="O345" s="209"/>
      <c r="P345" s="358"/>
      <c r="Q345" s="425"/>
      <c r="R345" s="213"/>
    </row>
    <row r="346" spans="1:18" s="50" customFormat="1" ht="9.6" customHeight="1">
      <c r="A346" s="216"/>
      <c r="B346" s="216"/>
      <c r="C346" s="216"/>
      <c r="D346" s="226"/>
      <c r="E346" s="201"/>
      <c r="F346" s="201"/>
      <c r="G346" s="93"/>
      <c r="H346" s="201"/>
      <c r="I346" s="470"/>
      <c r="J346" s="411" t="str">
        <f>UPPER(IF(OR(I347="a",I347="as"),E344,IF(OR(I347="b",I347="bs"),E348,)))</f>
        <v/>
      </c>
      <c r="K346" s="412"/>
      <c r="L346" s="207"/>
      <c r="M346" s="209"/>
      <c r="N346" s="207"/>
      <c r="O346" s="209"/>
      <c r="P346" s="207"/>
      <c r="Q346" s="210"/>
      <c r="R346" s="213"/>
    </row>
    <row r="347" spans="1:18" s="50" customFormat="1" ht="9.6" customHeight="1">
      <c r="A347" s="216"/>
      <c r="B347" s="216"/>
      <c r="C347" s="216"/>
      <c r="D347" s="226"/>
      <c r="E347" s="201"/>
      <c r="F347" s="201"/>
      <c r="G347" s="93"/>
      <c r="H347" s="201"/>
      <c r="I347" s="419"/>
      <c r="J347" s="207"/>
      <c r="K347" s="209"/>
      <c r="L347" s="207"/>
      <c r="M347" s="209"/>
      <c r="N347" s="209"/>
      <c r="O347" s="470"/>
      <c r="P347" s="411"/>
      <c r="Q347" s="423"/>
      <c r="R347" s="213"/>
    </row>
    <row r="348" spans="1:18" s="50" customFormat="1" ht="9.6" customHeight="1">
      <c r="A348" s="216"/>
      <c r="B348" s="216"/>
      <c r="C348" s="216"/>
      <c r="D348" s="226"/>
      <c r="E348" s="201"/>
      <c r="F348" s="201"/>
      <c r="G348" s="93"/>
      <c r="H348" s="201"/>
      <c r="I348" s="419"/>
      <c r="J348" s="207"/>
      <c r="K348" s="209"/>
      <c r="L348" s="207"/>
      <c r="M348" s="209"/>
      <c r="N348" s="209"/>
      <c r="O348" s="470"/>
      <c r="P348" s="411"/>
      <c r="Q348" s="423"/>
      <c r="R348" s="213"/>
    </row>
    <row r="349" spans="1:18" s="50" customFormat="1" ht="9.6" customHeight="1">
      <c r="A349" s="471"/>
      <c r="B349" s="201"/>
      <c r="C349" s="201"/>
      <c r="D349" s="345"/>
      <c r="E349" s="207"/>
      <c r="F349" s="207"/>
      <c r="H349" s="207"/>
      <c r="I349" s="419"/>
      <c r="J349" s="207"/>
      <c r="K349" s="209"/>
      <c r="L349" s="207"/>
      <c r="M349" s="209"/>
      <c r="N349" s="207"/>
      <c r="O349" s="209"/>
      <c r="P349" s="246"/>
      <c r="Q349" s="210"/>
      <c r="R349" s="213"/>
    </row>
    <row r="350" spans="1:18" s="50" customFormat="1" ht="9.6" customHeight="1">
      <c r="A350" s="216"/>
      <c r="B350" s="408"/>
      <c r="C350" s="408"/>
      <c r="D350" s="408"/>
      <c r="E350" s="207"/>
      <c r="F350" s="207"/>
      <c r="H350" s="207"/>
      <c r="I350" s="418"/>
      <c r="J350" s="199" t="str">
        <f>IF(I350="a",E349,IF(I350="b",E351,""))</f>
        <v/>
      </c>
      <c r="K350" s="209"/>
      <c r="L350" s="207"/>
      <c r="M350" s="209"/>
      <c r="N350" s="207"/>
      <c r="O350" s="209"/>
      <c r="P350" s="358"/>
      <c r="Q350" s="425"/>
      <c r="R350" s="213"/>
    </row>
    <row r="351" spans="1:18" s="50" customFormat="1" ht="9.6" customHeight="1">
      <c r="A351" s="216"/>
      <c r="B351" s="216"/>
      <c r="C351" s="216"/>
      <c r="D351" s="226"/>
      <c r="E351" s="201"/>
      <c r="F351" s="201"/>
      <c r="G351" s="93"/>
      <c r="H351" s="201"/>
      <c r="I351" s="470"/>
      <c r="J351" s="411" t="str">
        <f>UPPER(IF(OR(I352="a",I352="as"),E349,IF(OR(I352="b",I352="bs"),E353,)))</f>
        <v/>
      </c>
      <c r="K351" s="412"/>
      <c r="L351" s="207"/>
      <c r="M351" s="209"/>
      <c r="N351" s="207"/>
      <c r="O351" s="209"/>
      <c r="P351" s="207"/>
      <c r="Q351" s="210"/>
      <c r="R351" s="213"/>
    </row>
    <row r="352" spans="1:18" s="50" customFormat="1" ht="9.6" customHeight="1">
      <c r="A352" s="216"/>
      <c r="B352" s="216"/>
      <c r="C352" s="216"/>
      <c r="D352" s="226"/>
      <c r="E352" s="201"/>
      <c r="F352" s="201"/>
      <c r="G352" s="93"/>
      <c r="H352" s="201"/>
      <c r="I352" s="419"/>
      <c r="J352" s="207"/>
      <c r="K352" s="209"/>
      <c r="L352" s="207"/>
      <c r="M352" s="209"/>
      <c r="N352" s="209"/>
      <c r="O352" s="470"/>
      <c r="P352" s="411"/>
      <c r="Q352" s="423"/>
      <c r="R352" s="213"/>
    </row>
    <row r="353" spans="1:18" s="50" customFormat="1" ht="9.6" customHeight="1">
      <c r="A353" s="216"/>
      <c r="B353" s="216"/>
      <c r="C353" s="216"/>
      <c r="D353" s="226"/>
      <c r="E353" s="201"/>
      <c r="F353" s="201"/>
      <c r="G353" s="93"/>
      <c r="H353" s="201"/>
      <c r="I353" s="419"/>
      <c r="J353" s="207"/>
      <c r="K353" s="209"/>
      <c r="L353" s="207"/>
      <c r="M353" s="209"/>
      <c r="N353" s="209"/>
      <c r="O353" s="470"/>
      <c r="P353" s="411"/>
      <c r="Q353" s="423"/>
      <c r="R353" s="213"/>
    </row>
    <row r="354" spans="1:18" s="50" customFormat="1" ht="9.6" customHeight="1">
      <c r="A354" s="471"/>
      <c r="B354" s="201"/>
      <c r="C354" s="201"/>
      <c r="D354" s="345"/>
      <c r="E354" s="207"/>
      <c r="F354" s="207"/>
      <c r="H354" s="207"/>
      <c r="I354" s="419"/>
      <c r="J354" s="207"/>
      <c r="K354" s="209"/>
      <c r="L354" s="207"/>
      <c r="M354" s="209"/>
      <c r="N354" s="207"/>
      <c r="O354" s="209"/>
      <c r="P354" s="246"/>
      <c r="Q354" s="210"/>
      <c r="R354" s="213"/>
    </row>
    <row r="355" spans="1:18" s="50" customFormat="1" ht="9.6" customHeight="1">
      <c r="A355" s="216"/>
      <c r="B355" s="408"/>
      <c r="C355" s="408"/>
      <c r="D355" s="408"/>
      <c r="E355" s="207"/>
      <c r="F355" s="207"/>
      <c r="H355" s="207"/>
      <c r="I355" s="418"/>
      <c r="J355" s="199" t="str">
        <f>IF(I355="a",E354,IF(I355="b",E356,""))</f>
        <v/>
      </c>
      <c r="K355" s="209"/>
      <c r="L355" s="207"/>
      <c r="M355" s="209"/>
      <c r="N355" s="207"/>
      <c r="O355" s="209"/>
      <c r="P355" s="358"/>
      <c r="Q355" s="425"/>
      <c r="R355" s="213"/>
    </row>
    <row r="356" spans="1:18" s="50" customFormat="1" ht="9.6" customHeight="1">
      <c r="A356" s="216"/>
      <c r="B356" s="216"/>
      <c r="C356" s="216"/>
      <c r="D356" s="226"/>
      <c r="E356" s="201"/>
      <c r="F356" s="201"/>
      <c r="G356" s="93"/>
      <c r="H356" s="201"/>
      <c r="I356" s="470"/>
      <c r="J356" s="411" t="str">
        <f>UPPER(IF(OR(I357="a",I357="as"),E354,IF(OR(I357="b",I357="bs"),E358,)))</f>
        <v/>
      </c>
      <c r="K356" s="412"/>
      <c r="L356" s="207"/>
      <c r="M356" s="209"/>
      <c r="N356" s="207"/>
      <c r="O356" s="209"/>
      <c r="P356" s="207"/>
      <c r="Q356" s="210"/>
      <c r="R356" s="213"/>
    </row>
    <row r="357" spans="1:18" s="50" customFormat="1" ht="9.6" customHeight="1">
      <c r="A357" s="216"/>
      <c r="B357" s="216"/>
      <c r="C357" s="216"/>
      <c r="D357" s="226"/>
      <c r="E357" s="201"/>
      <c r="F357" s="201"/>
      <c r="G357" s="93"/>
      <c r="H357" s="201"/>
      <c r="I357" s="419"/>
      <c r="J357" s="207"/>
      <c r="K357" s="209"/>
      <c r="L357" s="207"/>
      <c r="M357" s="209"/>
      <c r="N357" s="209"/>
      <c r="O357" s="470"/>
      <c r="P357" s="411"/>
      <c r="Q357" s="423"/>
      <c r="R357" s="213"/>
    </row>
    <row r="358" spans="1:18" s="50" customFormat="1" ht="9.6" customHeight="1">
      <c r="A358" s="216"/>
      <c r="B358" s="216"/>
      <c r="C358" s="216"/>
      <c r="D358" s="226"/>
      <c r="E358" s="201"/>
      <c r="F358" s="201"/>
      <c r="G358" s="93"/>
      <c r="H358" s="201"/>
      <c r="I358" s="419"/>
      <c r="J358" s="207"/>
      <c r="K358" s="209"/>
      <c r="L358" s="207"/>
      <c r="M358" s="209"/>
      <c r="N358" s="209"/>
      <c r="O358" s="470"/>
      <c r="P358" s="411"/>
      <c r="Q358" s="423"/>
      <c r="R358" s="213"/>
    </row>
    <row r="359" spans="1:18" s="50" customFormat="1" ht="9.6" customHeight="1">
      <c r="A359" s="471"/>
      <c r="B359" s="201"/>
      <c r="C359" s="201"/>
      <c r="D359" s="345"/>
      <c r="E359" s="207"/>
      <c r="F359" s="207"/>
      <c r="H359" s="207"/>
      <c r="I359" s="419"/>
      <c r="J359" s="207"/>
      <c r="K359" s="209"/>
      <c r="L359" s="207"/>
      <c r="M359" s="209"/>
      <c r="N359" s="207"/>
      <c r="O359" s="209"/>
      <c r="P359" s="246"/>
      <c r="Q359" s="210"/>
      <c r="R359" s="213"/>
    </row>
    <row r="360" spans="1:18" s="50" customFormat="1" ht="9.6" customHeight="1">
      <c r="A360" s="216"/>
      <c r="B360" s="408"/>
      <c r="C360" s="408"/>
      <c r="D360" s="408"/>
      <c r="E360" s="207"/>
      <c r="F360" s="207"/>
      <c r="H360" s="207"/>
      <c r="I360" s="418"/>
      <c r="J360" s="199" t="str">
        <f>IF(I360="a",E359,IF(I360="b",E361,""))</f>
        <v/>
      </c>
      <c r="K360" s="209"/>
      <c r="L360" s="207"/>
      <c r="M360" s="209"/>
      <c r="N360" s="207"/>
      <c r="O360" s="209"/>
      <c r="P360" s="358"/>
      <c r="Q360" s="425"/>
      <c r="R360" s="213"/>
    </row>
    <row r="361" spans="1:18" s="50" customFormat="1" ht="9.6" customHeight="1">
      <c r="A361" s="216"/>
      <c r="B361" s="216"/>
      <c r="C361" s="216"/>
      <c r="D361" s="226"/>
      <c r="E361" s="201"/>
      <c r="F361" s="201"/>
      <c r="G361" s="93"/>
      <c r="H361" s="201"/>
      <c r="I361" s="470"/>
      <c r="J361" s="411" t="str">
        <f>UPPER(IF(OR(I362="a",I362="as"),E359,IF(OR(I362="b",I362="bs"),E363,)))</f>
        <v/>
      </c>
      <c r="K361" s="412"/>
      <c r="L361" s="207"/>
      <c r="M361" s="209"/>
      <c r="N361" s="207"/>
      <c r="O361" s="209"/>
      <c r="P361" s="207"/>
      <c r="Q361" s="210"/>
      <c r="R361" s="213"/>
    </row>
    <row r="362" spans="1:18" s="50" customFormat="1" ht="9" customHeight="1">
      <c r="A362" s="254" t="s">
        <v>61</v>
      </c>
      <c r="B362" s="255"/>
      <c r="C362" s="256"/>
      <c r="D362" s="257" t="s">
        <v>62</v>
      </c>
      <c r="E362" s="351" t="s">
        <v>266</v>
      </c>
      <c r="F362" s="258" t="s">
        <v>62</v>
      </c>
      <c r="G362" s="258" t="s">
        <v>266</v>
      </c>
      <c r="H362" s="454"/>
      <c r="I362" s="258" t="s">
        <v>62</v>
      </c>
      <c r="J362" s="351" t="s">
        <v>266</v>
      </c>
      <c r="K362" s="258" t="s">
        <v>62</v>
      </c>
      <c r="L362" s="258" t="s">
        <v>266</v>
      </c>
      <c r="M362" s="454"/>
      <c r="N362" s="472"/>
      <c r="O362" s="473"/>
      <c r="P362" s="472"/>
      <c r="Q362" s="474"/>
      <c r="R362" s="213"/>
    </row>
    <row r="363" spans="1:18" s="50" customFormat="1" ht="9" customHeight="1">
      <c r="A363" s="267" t="s">
        <v>67</v>
      </c>
      <c r="B363" s="266"/>
      <c r="C363" s="268">
        <f>C72</f>
        <v>0</v>
      </c>
      <c r="D363" s="271">
        <v>1</v>
      </c>
      <c r="E363" s="433">
        <f t="shared" ref="E363:E370" si="5">E72</f>
        <v>0</v>
      </c>
      <c r="F363" s="465" t="s">
        <v>77</v>
      </c>
      <c r="G363" s="465">
        <f t="shared" ref="G363:G370" si="6">G72</f>
        <v>0</v>
      </c>
      <c r="H363" s="433"/>
      <c r="I363" s="434" t="s">
        <v>88</v>
      </c>
      <c r="J363" s="466">
        <f t="shared" ref="J363:J370" si="7">J72</f>
        <v>0</v>
      </c>
      <c r="K363" s="434" t="s">
        <v>92</v>
      </c>
      <c r="L363" s="434">
        <f t="shared" ref="L363:L370" si="8">L72</f>
        <v>0</v>
      </c>
      <c r="M363" s="466"/>
      <c r="N363" s="274"/>
      <c r="O363" s="192"/>
      <c r="P363" s="25"/>
      <c r="Q363" s="277"/>
      <c r="R363" s="213"/>
    </row>
    <row r="364" spans="1:18" s="50" customFormat="1" ht="9" customHeight="1">
      <c r="A364" s="267" t="s">
        <v>70</v>
      </c>
      <c r="B364" s="266"/>
      <c r="C364" s="268">
        <f>C73</f>
        <v>0</v>
      </c>
      <c r="D364" s="271">
        <v>0</v>
      </c>
      <c r="E364" s="433">
        <f t="shared" si="5"/>
        <v>0</v>
      </c>
      <c r="F364" s="465">
        <v>0</v>
      </c>
      <c r="G364" s="465">
        <f t="shared" si="6"/>
        <v>0</v>
      </c>
      <c r="H364" s="433"/>
      <c r="I364" s="434">
        <v>0</v>
      </c>
      <c r="J364" s="466">
        <f t="shared" si="7"/>
        <v>0</v>
      </c>
      <c r="K364" s="434">
        <v>0</v>
      </c>
      <c r="L364" s="434">
        <f t="shared" si="8"/>
        <v>0</v>
      </c>
      <c r="M364" s="466"/>
      <c r="N364" s="25"/>
      <c r="O364" s="192"/>
      <c r="P364" s="25"/>
      <c r="Q364" s="277"/>
      <c r="R364" s="213"/>
    </row>
    <row r="365" spans="1:18" s="50" customFormat="1" ht="9" customHeight="1">
      <c r="A365" s="282" t="s">
        <v>72</v>
      </c>
      <c r="B365" s="280"/>
      <c r="C365" s="283">
        <f>C74</f>
        <v>0</v>
      </c>
      <c r="D365" s="271">
        <v>2</v>
      </c>
      <c r="E365" s="433">
        <f t="shared" si="5"/>
        <v>0</v>
      </c>
      <c r="F365" s="465" t="s">
        <v>78</v>
      </c>
      <c r="G365" s="465">
        <f t="shared" si="6"/>
        <v>0</v>
      </c>
      <c r="H365" s="433"/>
      <c r="I365" s="434" t="s">
        <v>89</v>
      </c>
      <c r="J365" s="466">
        <f t="shared" si="7"/>
        <v>0</v>
      </c>
      <c r="K365" s="434" t="s">
        <v>93</v>
      </c>
      <c r="L365" s="434">
        <f t="shared" si="8"/>
        <v>0</v>
      </c>
      <c r="M365" s="466"/>
      <c r="N365" s="274"/>
      <c r="O365" s="192"/>
      <c r="P365" s="25"/>
      <c r="Q365" s="277"/>
      <c r="R365" s="213"/>
    </row>
    <row r="366" spans="1:18" s="50" customFormat="1" ht="9" customHeight="1">
      <c r="A366" s="284"/>
      <c r="B366" s="188"/>
      <c r="C366" s="285"/>
      <c r="D366" s="271">
        <v>0</v>
      </c>
      <c r="E366" s="433">
        <f t="shared" si="5"/>
        <v>0</v>
      </c>
      <c r="F366" s="465">
        <v>0</v>
      </c>
      <c r="G366" s="465">
        <f t="shared" si="6"/>
        <v>0</v>
      </c>
      <c r="H366" s="433"/>
      <c r="I366" s="434">
        <v>0</v>
      </c>
      <c r="J366" s="466">
        <f t="shared" si="7"/>
        <v>0</v>
      </c>
      <c r="K366" s="434">
        <v>0</v>
      </c>
      <c r="L366" s="434">
        <f t="shared" si="8"/>
        <v>0</v>
      </c>
      <c r="M366" s="466"/>
      <c r="N366" s="25"/>
      <c r="O366" s="192"/>
      <c r="P366" s="25"/>
      <c r="Q366" s="277"/>
      <c r="R366" s="213"/>
    </row>
    <row r="367" spans="1:18" s="50" customFormat="1" ht="9" customHeight="1">
      <c r="A367" s="286" t="s">
        <v>76</v>
      </c>
      <c r="B367" s="287"/>
      <c r="C367" s="288"/>
      <c r="D367" s="271">
        <v>3</v>
      </c>
      <c r="E367" s="433">
        <f t="shared" si="5"/>
        <v>0</v>
      </c>
      <c r="F367" s="465" t="s">
        <v>80</v>
      </c>
      <c r="G367" s="465">
        <f t="shared" si="6"/>
        <v>0</v>
      </c>
      <c r="H367" s="433"/>
      <c r="I367" s="434" t="s">
        <v>90</v>
      </c>
      <c r="J367" s="466">
        <f t="shared" si="7"/>
        <v>0</v>
      </c>
      <c r="K367" s="434" t="s">
        <v>94</v>
      </c>
      <c r="L367" s="434">
        <f t="shared" si="8"/>
        <v>0</v>
      </c>
      <c r="M367" s="466"/>
      <c r="N367" s="25"/>
      <c r="O367" s="192"/>
      <c r="P367" s="25"/>
      <c r="Q367" s="277"/>
      <c r="R367" s="213"/>
    </row>
    <row r="368" spans="1:18" s="50" customFormat="1" ht="9" customHeight="1">
      <c r="A368" s="267" t="s">
        <v>67</v>
      </c>
      <c r="B368" s="266"/>
      <c r="C368" s="268">
        <f>C77</f>
        <v>0</v>
      </c>
      <c r="D368" s="271">
        <v>0</v>
      </c>
      <c r="E368" s="433">
        <f t="shared" si="5"/>
        <v>0</v>
      </c>
      <c r="F368" s="465">
        <v>0</v>
      </c>
      <c r="G368" s="465">
        <f t="shared" si="6"/>
        <v>0</v>
      </c>
      <c r="H368" s="433"/>
      <c r="I368" s="434">
        <v>0</v>
      </c>
      <c r="J368" s="466">
        <f t="shared" si="7"/>
        <v>0</v>
      </c>
      <c r="K368" s="434">
        <v>0</v>
      </c>
      <c r="L368" s="434">
        <f t="shared" si="8"/>
        <v>0</v>
      </c>
      <c r="M368" s="466"/>
      <c r="N368" s="274"/>
      <c r="O368" s="192"/>
      <c r="P368" s="25"/>
      <c r="Q368" s="277"/>
      <c r="R368" s="213"/>
    </row>
    <row r="369" spans="1:18" s="50" customFormat="1" ht="9" customHeight="1">
      <c r="A369" s="267" t="s">
        <v>79</v>
      </c>
      <c r="B369" s="266"/>
      <c r="C369" s="268">
        <f>C78</f>
        <v>0</v>
      </c>
      <c r="D369" s="271">
        <v>4</v>
      </c>
      <c r="E369" s="433">
        <f t="shared" si="5"/>
        <v>0</v>
      </c>
      <c r="F369" s="465" t="s">
        <v>82</v>
      </c>
      <c r="G369" s="465">
        <f t="shared" si="6"/>
        <v>0</v>
      </c>
      <c r="H369" s="433"/>
      <c r="I369" s="434" t="s">
        <v>91</v>
      </c>
      <c r="J369" s="466">
        <f t="shared" si="7"/>
        <v>0</v>
      </c>
      <c r="K369" s="434" t="s">
        <v>95</v>
      </c>
      <c r="L369" s="434">
        <f t="shared" si="8"/>
        <v>0</v>
      </c>
      <c r="M369" s="466"/>
      <c r="N369" s="25"/>
      <c r="O369" s="192"/>
      <c r="P369" s="25"/>
      <c r="Q369" s="277"/>
      <c r="R369" s="213"/>
    </row>
    <row r="370" spans="1:18" s="2" customFormat="1" ht="9" customHeight="1">
      <c r="A370" s="282" t="s">
        <v>81</v>
      </c>
      <c r="B370" s="280"/>
      <c r="C370" s="283">
        <f>C79</f>
        <v>0</v>
      </c>
      <c r="D370" s="295">
        <v>0</v>
      </c>
      <c r="E370" s="436">
        <f t="shared" si="5"/>
        <v>0</v>
      </c>
      <c r="F370" s="467">
        <v>0</v>
      </c>
      <c r="G370" s="467">
        <f t="shared" si="6"/>
        <v>0</v>
      </c>
      <c r="H370" s="436"/>
      <c r="I370" s="437">
        <v>0</v>
      </c>
      <c r="J370" s="468">
        <f t="shared" si="7"/>
        <v>0</v>
      </c>
      <c r="K370" s="437">
        <v>0</v>
      </c>
      <c r="L370" s="437">
        <f t="shared" si="8"/>
        <v>0</v>
      </c>
      <c r="M370" s="468"/>
      <c r="N370" s="475"/>
      <c r="O370" s="476"/>
      <c r="P370" s="475"/>
      <c r="Q370" s="477"/>
      <c r="R370" s="253"/>
    </row>
    <row r="371" spans="1:18" s="19" customFormat="1" ht="10.5" customHeight="1">
      <c r="A371" s="478"/>
      <c r="B371" s="25"/>
      <c r="C371" s="479"/>
      <c r="D371" s="333" t="s">
        <v>62</v>
      </c>
      <c r="E371" s="333" t="s">
        <v>64</v>
      </c>
      <c r="F371" s="480"/>
      <c r="G371" s="258" t="s">
        <v>65</v>
      </c>
      <c r="H371" s="454"/>
      <c r="I371" s="333" t="s">
        <v>62</v>
      </c>
      <c r="J371" s="333" t="s">
        <v>64</v>
      </c>
      <c r="K371" s="480"/>
      <c r="L371" s="333" t="s">
        <v>65</v>
      </c>
      <c r="M371" s="481"/>
      <c r="N371" s="263" t="str">
        <f>N71</f>
        <v>Draw date/time:</v>
      </c>
      <c r="O371" s="263"/>
      <c r="P371" s="482">
        <f>P71</f>
        <v>0</v>
      </c>
      <c r="Q371" s="483"/>
    </row>
    <row r="372" spans="1:18" s="19" customFormat="1" ht="9" customHeight="1">
      <c r="A372" s="484"/>
      <c r="B372" s="188"/>
      <c r="C372" s="285"/>
      <c r="D372" s="434" t="s">
        <v>68</v>
      </c>
      <c r="E372" s="266">
        <f t="shared" ref="E372:E379" si="9">E147</f>
        <v>0</v>
      </c>
      <c r="F372" s="272"/>
      <c r="G372" s="266">
        <f t="shared" ref="G372:H379" si="10">G147</f>
        <v>0</v>
      </c>
      <c r="H372" s="433">
        <f t="shared" si="10"/>
        <v>0</v>
      </c>
      <c r="I372" s="434" t="s">
        <v>77</v>
      </c>
      <c r="J372" s="266">
        <f t="shared" ref="J372:J379" si="11">J147</f>
        <v>0</v>
      </c>
      <c r="K372" s="272"/>
      <c r="L372" s="266">
        <f t="shared" ref="L372:L379" si="12">L147</f>
        <v>0</v>
      </c>
      <c r="M372" s="273"/>
      <c r="N372" s="275" t="s">
        <v>267</v>
      </c>
      <c r="O372" s="276"/>
      <c r="P372" s="276"/>
      <c r="Q372" s="277"/>
    </row>
    <row r="373" spans="1:18" s="19" customFormat="1" ht="9" customHeight="1">
      <c r="A373" s="484"/>
      <c r="B373" s="188"/>
      <c r="C373" s="285"/>
      <c r="D373" s="434"/>
      <c r="E373" s="266">
        <f t="shared" si="9"/>
        <v>0</v>
      </c>
      <c r="F373" s="272"/>
      <c r="G373" s="266">
        <f t="shared" si="10"/>
        <v>0</v>
      </c>
      <c r="H373" s="433">
        <f t="shared" si="10"/>
        <v>0</v>
      </c>
      <c r="I373" s="434">
        <v>0</v>
      </c>
      <c r="J373" s="266">
        <f t="shared" si="11"/>
        <v>0</v>
      </c>
      <c r="K373" s="272"/>
      <c r="L373" s="266">
        <f t="shared" si="12"/>
        <v>0</v>
      </c>
      <c r="M373" s="273"/>
      <c r="N373" s="280">
        <f>N73</f>
        <v>0</v>
      </c>
      <c r="O373" s="279"/>
      <c r="P373" s="280"/>
      <c r="Q373" s="281"/>
    </row>
    <row r="374" spans="1:18" s="19" customFormat="1" ht="9" customHeight="1">
      <c r="A374" s="484"/>
      <c r="B374" s="188"/>
      <c r="C374" s="285"/>
      <c r="D374" s="434" t="s">
        <v>71</v>
      </c>
      <c r="E374" s="266">
        <f t="shared" si="9"/>
        <v>0</v>
      </c>
      <c r="F374" s="272"/>
      <c r="G374" s="266">
        <f t="shared" si="10"/>
        <v>0</v>
      </c>
      <c r="H374" s="433">
        <f t="shared" si="10"/>
        <v>0</v>
      </c>
      <c r="I374" s="434" t="s">
        <v>78</v>
      </c>
      <c r="J374" s="266">
        <f t="shared" si="11"/>
        <v>0</v>
      </c>
      <c r="K374" s="272"/>
      <c r="L374" s="266">
        <f t="shared" si="12"/>
        <v>0</v>
      </c>
      <c r="M374" s="273"/>
      <c r="N374" s="275" t="s">
        <v>74</v>
      </c>
      <c r="O374" s="276"/>
      <c r="P374" s="276"/>
      <c r="Q374" s="277"/>
    </row>
    <row r="375" spans="1:18" s="19" customFormat="1" ht="9" customHeight="1">
      <c r="A375" s="284"/>
      <c r="B375" s="188"/>
      <c r="C375" s="285"/>
      <c r="D375" s="434"/>
      <c r="E375" s="266">
        <f t="shared" si="9"/>
        <v>0</v>
      </c>
      <c r="F375" s="272"/>
      <c r="G375" s="266">
        <f t="shared" si="10"/>
        <v>0</v>
      </c>
      <c r="H375" s="433">
        <f t="shared" si="10"/>
        <v>0</v>
      </c>
      <c r="I375" s="434">
        <v>0</v>
      </c>
      <c r="J375" s="266">
        <f t="shared" si="11"/>
        <v>0</v>
      </c>
      <c r="K375" s="272"/>
      <c r="L375" s="266">
        <f t="shared" si="12"/>
        <v>0</v>
      </c>
      <c r="M375" s="273"/>
      <c r="N375" s="266"/>
      <c r="O375" s="272"/>
      <c r="P375" s="266"/>
      <c r="Q375" s="273"/>
    </row>
    <row r="376" spans="1:18" s="19" customFormat="1" ht="9" customHeight="1">
      <c r="A376" s="478"/>
      <c r="B376" s="188"/>
      <c r="C376" s="285"/>
      <c r="D376" s="434" t="s">
        <v>73</v>
      </c>
      <c r="E376" s="266">
        <f t="shared" si="9"/>
        <v>0</v>
      </c>
      <c r="F376" s="272"/>
      <c r="G376" s="266">
        <f t="shared" si="10"/>
        <v>0</v>
      </c>
      <c r="H376" s="433">
        <f t="shared" si="10"/>
        <v>0</v>
      </c>
      <c r="I376" s="434" t="s">
        <v>80</v>
      </c>
      <c r="J376" s="266">
        <f t="shared" si="11"/>
        <v>0</v>
      </c>
      <c r="K376" s="272"/>
      <c r="L376" s="266">
        <f t="shared" si="12"/>
        <v>0</v>
      </c>
      <c r="M376" s="273"/>
      <c r="N376" s="280">
        <f>N76</f>
        <v>0</v>
      </c>
      <c r="O376" s="279"/>
      <c r="P376" s="280"/>
      <c r="Q376" s="281"/>
    </row>
    <row r="377" spans="1:18" s="19" customFormat="1" ht="9" customHeight="1">
      <c r="A377" s="484"/>
      <c r="B377" s="188"/>
      <c r="C377" s="285"/>
      <c r="D377" s="434"/>
      <c r="E377" s="266">
        <f t="shared" si="9"/>
        <v>0</v>
      </c>
      <c r="F377" s="272"/>
      <c r="G377" s="266">
        <f t="shared" si="10"/>
        <v>0</v>
      </c>
      <c r="H377" s="433">
        <f t="shared" si="10"/>
        <v>0</v>
      </c>
      <c r="I377" s="434">
        <v>0</v>
      </c>
      <c r="J377" s="266">
        <f t="shared" si="11"/>
        <v>0</v>
      </c>
      <c r="K377" s="272"/>
      <c r="L377" s="266">
        <f t="shared" si="12"/>
        <v>0</v>
      </c>
      <c r="M377" s="273"/>
      <c r="N377" s="275" t="s">
        <v>24</v>
      </c>
      <c r="O377" s="276"/>
      <c r="P377" s="276"/>
      <c r="Q377" s="277"/>
    </row>
    <row r="378" spans="1:18" s="19" customFormat="1" ht="9" customHeight="1">
      <c r="A378" s="484"/>
      <c r="B378" s="188"/>
      <c r="C378" s="285"/>
      <c r="D378" s="434" t="s">
        <v>75</v>
      </c>
      <c r="E378" s="266">
        <f t="shared" si="9"/>
        <v>0</v>
      </c>
      <c r="F378" s="272"/>
      <c r="G378" s="266">
        <f t="shared" si="10"/>
        <v>0</v>
      </c>
      <c r="H378" s="433">
        <f t="shared" si="10"/>
        <v>0</v>
      </c>
      <c r="I378" s="434" t="s">
        <v>82</v>
      </c>
      <c r="J378" s="266">
        <f t="shared" si="11"/>
        <v>0</v>
      </c>
      <c r="K378" s="272"/>
      <c r="L378" s="266">
        <f t="shared" si="12"/>
        <v>0</v>
      </c>
      <c r="M378" s="273"/>
      <c r="N378" s="266"/>
      <c r="O378" s="272"/>
      <c r="P378" s="266"/>
      <c r="Q378" s="273"/>
    </row>
    <row r="379" spans="1:18" s="19" customFormat="1" ht="9" customHeight="1">
      <c r="A379" s="485"/>
      <c r="B379" s="486"/>
      <c r="C379" s="335"/>
      <c r="D379" s="437"/>
      <c r="E379" s="280">
        <f t="shared" si="9"/>
        <v>0</v>
      </c>
      <c r="F379" s="279"/>
      <c r="G379" s="280">
        <f t="shared" si="10"/>
        <v>0</v>
      </c>
      <c r="H379" s="436">
        <f t="shared" si="10"/>
        <v>0</v>
      </c>
      <c r="I379" s="437">
        <v>0</v>
      </c>
      <c r="J379" s="280">
        <f t="shared" si="11"/>
        <v>0</v>
      </c>
      <c r="K379" s="279"/>
      <c r="L379" s="280">
        <f t="shared" si="12"/>
        <v>0</v>
      </c>
      <c r="M379" s="281"/>
      <c r="N379" s="280">
        <f>N79</f>
        <v>0</v>
      </c>
      <c r="O379" s="279"/>
      <c r="P379" s="280"/>
      <c r="Q379" s="281"/>
    </row>
    <row r="380" spans="1:18" ht="15.75" customHeight="1"/>
    <row r="381" spans="1:18" ht="9" customHeight="1"/>
  </sheetData>
  <mergeCells count="1">
    <mergeCell ref="A4:C4"/>
  </mergeCells>
  <phoneticPr fontId="78" type="noConversion"/>
  <conditionalFormatting sqref="D292 D280 D276 D288 D248 D331 D272 D268 D264 D260 D256 D252 D284">
    <cfRule type="expression" dxfId="64" priority="1" stopIfTrue="1">
      <formula>AND($D248&lt;5,$C248&gt;0)</formula>
    </cfRule>
  </conditionalFormatting>
  <conditionalFormatting sqref="D7 D11 D15 D19 D23 D27 D31 D35 D39 D43 D47 D51 D55 D59 D63 D67 D82 D86 D90 D94 D98 D102 D106 D110 D114 D118 D122 D126 D130 D134 D138 D142 D157 D161 D165 D169 D173 D177 D181 D185 D189 D193 D197 D201 D205 D209 D213 D217">
    <cfRule type="cellIs" dxfId="63" priority="2" stopIfTrue="1" operator="lessThan">
      <formula>17</formula>
    </cfRule>
  </conditionalFormatting>
  <conditionalFormatting sqref="J30 L22 N38 J62 J46 L54 J14 J105 L97 N113 J137 J121 L129 J89 J180 L172 N188 J212 J196 L204 J164 J255 L247 N263 J287 J271 L279 J239 J314 J330 L322 H10 H18 H26 H34 H42 H50 H58 H66 H85 H93 H101 H109 H117 H125 H133 H141 H160 H168 H176 H184 H192 H200 H208 H216 H235 H243 H251 H259 H267 H275 H283 H291">
    <cfRule type="expression" dxfId="62" priority="3" stopIfTrue="1">
      <formula>AND($N$1="CU",H10="Umpire")</formula>
    </cfRule>
    <cfRule type="expression" dxfId="61" priority="4" stopIfTrue="1">
      <formula>AND($N$1="CU",H10&lt;&gt;"Umpire",I10&lt;&gt;"")</formula>
    </cfRule>
    <cfRule type="expression" dxfId="60" priority="5" stopIfTrue="1">
      <formula>AND($N$1="CU",H10&lt;&gt;"Umpire")</formula>
    </cfRule>
  </conditionalFormatting>
  <conditionalFormatting sqref="L13 L29 L45 L61 N21 N53 P37 J9 J17 J25 J33 J41 J49 J57 J65 L88 L104 L120 L136 N96 N128 P112 J84 J92 J100 J108 J116 J124 J132 J140 L163 L179 L195 L211 N171 N203 P187 J159 J167 J175 J183 J191 J199 J207 J215 L238 L254 L270 L286 N246 N278 P262 J234 J242 J250 J258 J266 J274 J282 J290 L313 L329 N321 J317 J325 J333 J309">
    <cfRule type="expression" dxfId="59" priority="6" stopIfTrue="1">
      <formula>I10="as"</formula>
    </cfRule>
    <cfRule type="expression" dxfId="58" priority="7" stopIfTrue="1">
      <formula>I10="bs"</formula>
    </cfRule>
  </conditionalFormatting>
  <conditionalFormatting sqref="L14 L30 L46 L62 N22 N54 P38 J10 J18 J26 J34 J42 J50 J58 J66 L89 L105 L121 L137 N97 N129 P113 J85 J93 J101 J109 J117 J125 J133 J141 L164 L180 L196 L212 N172 N204 P188 J160 J168 J176 J184 J192 J200 J208 J216 L239 L255 L271 L287 N247 N279 P263 J235 J243 J251 J259 J267 J275 J283 J291 L314 L330 N322 J310 J318 J326 J334">
    <cfRule type="expression" dxfId="57" priority="8" stopIfTrue="1">
      <formula>I10="as"</formula>
    </cfRule>
    <cfRule type="expression" dxfId="56" priority="9" stopIfTrue="1">
      <formula>I10="bs"</formula>
    </cfRule>
  </conditionalFormatting>
  <conditionalFormatting sqref="I10 I18 I26 I34 I42 I50 I58 I66 K62 K46 K30 K14 M22 M54 O38 I85 I93 I101 I109 I117 I125 I133 I141 K137 K121 K105 K89 M97 M129 O113 I160 I168 I176 I184 I192 I200 I208 I216 K212 K196 K180 K164 M172 M204 O188 I235 I243 I251 I259 I267 I275 I283 I291 K287 K271 K255 K239 M247 M279 O263 M322 K330 K314">
    <cfRule type="expression" dxfId="55" priority="10" stopIfTrue="1">
      <formula>$N$1="CU"</formula>
    </cfRule>
  </conditionalFormatting>
  <dataValidations count="1">
    <dataValidation type="list" allowBlank="1" showInputMessage="1" sqref="J62 J46 L54 N38 J30 L22 J14 J137 J121 L129 N113 J105 L97 J89 J212 J196 L204 N188 J180 L172 J164 J287 J271 L279 N263 J255 L247 J239 J314 J330 L322 H10 H18 H26 H34 H42 H50 H58 H66 H85 H93 H101 H109 H117 H125 H133 H141 H160 H168 H176 H184 H192 H200 H208 H216 H235 H243 H251 H259 H267 H275 H283 H291">
      <formula1>$T$7:$T$16</formula1>
    </dataValidation>
  </dataValidations>
  <printOptions horizontalCentered="1"/>
  <pageMargins left="0.35" right="0.35" top="0.39" bottom="0.39" header="0" footer="0"/>
  <pageSetup paperSize="9" orientation="portrait" horizontalDpi="300" verticalDpi="300"/>
  <headerFooter alignWithMargins="0"/>
  <rowBreaks count="5" manualBreakCount="5">
    <brk id="79" max="16383" man="1"/>
    <brk id="154" max="16383" man="1"/>
    <brk id="229" max="16383" man="1"/>
    <brk id="304" max="16383" man="1"/>
    <brk id="379" max="16383" man="1"/>
  </rowBreaks>
  <drawing r:id="rId1"/>
  <legacyDrawing r:id="rId2"/>
</worksheet>
</file>

<file path=xl/worksheets/sheet37.xml><?xml version="1.0" encoding="utf-8"?>
<worksheet xmlns="http://schemas.openxmlformats.org/spreadsheetml/2006/main" xmlns:r="http://schemas.openxmlformats.org/officeDocument/2006/relationships">
  <sheetPr codeName="Sheet36"/>
  <dimension ref="A1:L167"/>
  <sheetViews>
    <sheetView showGridLines="0" showZeros="0" zoomScale="86" workbookViewId="0">
      <pane ySplit="7" topLeftCell="A8" activePane="bottomLeft" state="frozen"/>
      <selection activeCell="A4" sqref="A4:C4"/>
      <selection pane="bottomLeft" activeCell="A3" sqref="A3"/>
    </sheetView>
  </sheetViews>
  <sheetFormatPr defaultRowHeight="12.75"/>
  <cols>
    <col min="1" max="1" width="4" customWidth="1"/>
    <col min="2" max="2" width="25.140625" customWidth="1"/>
    <col min="3" max="3" width="20.5703125" customWidth="1"/>
    <col min="4" max="4" width="6.28515625" style="60" customWidth="1"/>
    <col min="5" max="5" width="12.7109375" style="94" customWidth="1"/>
    <col min="6" max="6" width="22" customWidth="1"/>
    <col min="7" max="7" width="8" style="60" hidden="1" customWidth="1"/>
    <col min="8" max="12" width="8.5703125" style="60" customWidth="1"/>
  </cols>
  <sheetData>
    <row r="1" spans="1:12" ht="26.25">
      <c r="A1" s="82">
        <f>'Week SetUp'!$A$6</f>
        <v>0</v>
      </c>
      <c r="B1" s="82"/>
      <c r="C1" s="82"/>
      <c r="D1" s="105"/>
      <c r="E1" s="146" t="s">
        <v>277</v>
      </c>
      <c r="F1" s="146"/>
      <c r="G1" s="84"/>
      <c r="H1" s="84"/>
      <c r="I1" s="84"/>
      <c r="J1" s="84"/>
      <c r="K1" s="84"/>
      <c r="L1" s="84"/>
    </row>
    <row r="2" spans="1:12" ht="13.5" thickBot="1">
      <c r="A2" s="85" t="str">
        <f>'Week SetUp'!$A$8</f>
        <v>ITF Junior Circuit</v>
      </c>
      <c r="B2" s="85"/>
      <c r="C2" s="72"/>
      <c r="D2" s="95"/>
      <c r="E2" s="363" t="str">
        <f>IF(OR($E$4=75000,$E$4=50000),"(or telephone sign-in/registration)","")</f>
        <v/>
      </c>
      <c r="F2" s="95"/>
      <c r="G2" s="95"/>
      <c r="H2" s="95"/>
      <c r="I2" s="83"/>
      <c r="J2" s="83"/>
      <c r="K2" s="110"/>
      <c r="L2" s="69"/>
    </row>
    <row r="3" spans="1:12" s="2" customFormat="1">
      <c r="A3" s="63" t="s">
        <v>12</v>
      </c>
      <c r="B3" s="63"/>
      <c r="C3" s="61" t="s">
        <v>6</v>
      </c>
      <c r="D3" s="61"/>
      <c r="E3" s="63" t="s">
        <v>7</v>
      </c>
      <c r="F3" s="63" t="s">
        <v>18</v>
      </c>
      <c r="G3" s="96"/>
      <c r="H3" s="64"/>
      <c r="I3" s="64" t="s">
        <v>8</v>
      </c>
      <c r="J3" s="111" t="s">
        <v>24</v>
      </c>
      <c r="K3" s="112"/>
      <c r="L3" s="364"/>
    </row>
    <row r="4" spans="1:12" s="2" customFormat="1" ht="13.5" thickBot="1">
      <c r="A4" s="711">
        <f>'Week SetUp'!$A$10</f>
        <v>0</v>
      </c>
      <c r="B4" s="711"/>
      <c r="C4" s="184">
        <f>'Week SetUp'!$C$10</f>
        <v>0</v>
      </c>
      <c r="D4" s="89"/>
      <c r="E4" s="186">
        <f>'Week SetUp'!$D$10</f>
        <v>0</v>
      </c>
      <c r="F4" s="97">
        <f>'Week SetUp'!$A$12</f>
        <v>0</v>
      </c>
      <c r="G4" s="161"/>
      <c r="H4" s="76"/>
      <c r="I4" s="76">
        <f>'Week SetUp'!$E$10</f>
        <v>0</v>
      </c>
      <c r="J4" s="353"/>
      <c r="K4" s="116"/>
      <c r="L4" s="365"/>
    </row>
    <row r="5" spans="1:12" s="2" customFormat="1">
      <c r="A5" s="118"/>
      <c r="B5" s="63"/>
      <c r="C5" s="61" t="s">
        <v>25</v>
      </c>
      <c r="D5" s="61" t="s">
        <v>16</v>
      </c>
      <c r="E5" s="61"/>
      <c r="F5" s="63" t="s">
        <v>26</v>
      </c>
      <c r="G5" s="61"/>
      <c r="H5" s="61" t="s">
        <v>27</v>
      </c>
      <c r="I5" s="366"/>
      <c r="J5" s="367"/>
      <c r="K5" s="121"/>
      <c r="L5" s="368"/>
    </row>
    <row r="6" spans="1:12" s="125" customFormat="1" ht="16.5" thickBot="1">
      <c r="A6" s="126" t="s">
        <v>28</v>
      </c>
      <c r="B6" s="127"/>
      <c r="C6" s="128"/>
      <c r="D6" s="129"/>
      <c r="E6" s="129"/>
      <c r="F6" s="128"/>
      <c r="G6" s="129"/>
      <c r="H6" s="129"/>
      <c r="I6" s="133"/>
      <c r="J6" s="130"/>
      <c r="K6" s="130"/>
      <c r="L6" s="133"/>
    </row>
    <row r="7" spans="1:12" ht="28.5" customHeight="1" thickBot="1">
      <c r="A7" s="134" t="s">
        <v>20</v>
      </c>
      <c r="B7" s="135" t="s">
        <v>13</v>
      </c>
      <c r="C7" s="135" t="s">
        <v>14</v>
      </c>
      <c r="D7" s="135" t="s">
        <v>21</v>
      </c>
      <c r="E7" s="135" t="s">
        <v>22</v>
      </c>
      <c r="F7" s="136" t="s">
        <v>253</v>
      </c>
      <c r="G7" s="139"/>
      <c r="H7" s="135" t="s">
        <v>42</v>
      </c>
      <c r="I7" s="136" t="s">
        <v>361</v>
      </c>
      <c r="J7" s="135" t="s">
        <v>254</v>
      </c>
      <c r="K7" s="135" t="s">
        <v>48</v>
      </c>
      <c r="L7" s="369" t="s">
        <v>255</v>
      </c>
    </row>
    <row r="8" spans="1:12" s="12" customFormat="1" ht="18.95" customHeight="1">
      <c r="A8" s="370">
        <v>1</v>
      </c>
      <c r="B8" s="371"/>
      <c r="C8" s="371"/>
      <c r="D8" s="372"/>
      <c r="E8" s="373"/>
      <c r="F8" s="374"/>
      <c r="G8" s="66"/>
      <c r="H8" s="372"/>
      <c r="I8" s="372"/>
      <c r="J8" s="375"/>
      <c r="K8" s="376"/>
      <c r="L8" s="377"/>
    </row>
    <row r="9" spans="1:12" s="12" customFormat="1" ht="18.95" customHeight="1">
      <c r="A9" s="142"/>
      <c r="B9" s="100"/>
      <c r="C9" s="100"/>
      <c r="D9" s="101"/>
      <c r="E9" s="143"/>
      <c r="F9" s="144"/>
      <c r="G9" s="378"/>
      <c r="H9" s="101"/>
      <c r="I9" s="101"/>
      <c r="J9" s="379"/>
      <c r="K9" s="378"/>
      <c r="L9" s="170"/>
    </row>
    <row r="10" spans="1:12" s="12" customFormat="1" ht="18.95" customHeight="1">
      <c r="A10" s="370">
        <v>2</v>
      </c>
      <c r="B10" s="371"/>
      <c r="C10" s="371"/>
      <c r="D10" s="372"/>
      <c r="E10" s="373"/>
      <c r="F10" s="374"/>
      <c r="G10" s="66"/>
      <c r="H10" s="372"/>
      <c r="I10" s="372"/>
      <c r="J10" s="375"/>
      <c r="K10" s="376"/>
      <c r="L10" s="377"/>
    </row>
    <row r="11" spans="1:12" s="12" customFormat="1" ht="18.95" customHeight="1">
      <c r="A11" s="142"/>
      <c r="B11" s="100"/>
      <c r="C11" s="100"/>
      <c r="D11" s="101"/>
      <c r="E11" s="143"/>
      <c r="F11" s="144"/>
      <c r="G11" s="378"/>
      <c r="H11" s="101"/>
      <c r="I11" s="101"/>
      <c r="J11" s="379"/>
      <c r="K11" s="378"/>
      <c r="L11" s="170"/>
    </row>
    <row r="12" spans="1:12" s="12" customFormat="1" ht="18.95" customHeight="1">
      <c r="A12" s="370">
        <v>3</v>
      </c>
      <c r="B12" s="371"/>
      <c r="C12" s="371"/>
      <c r="D12" s="372"/>
      <c r="E12" s="373"/>
      <c r="F12" s="374"/>
      <c r="G12" s="66"/>
      <c r="H12" s="372"/>
      <c r="I12" s="372"/>
      <c r="J12" s="375"/>
      <c r="K12" s="376"/>
      <c r="L12" s="377"/>
    </row>
    <row r="13" spans="1:12" s="12" customFormat="1" ht="18.95" customHeight="1">
      <c r="A13" s="142"/>
      <c r="B13" s="100"/>
      <c r="C13" s="100"/>
      <c r="D13" s="101"/>
      <c r="E13" s="143"/>
      <c r="F13" s="144"/>
      <c r="G13" s="378"/>
      <c r="H13" s="101"/>
      <c r="I13" s="101"/>
      <c r="J13" s="379"/>
      <c r="K13" s="378"/>
      <c r="L13" s="170"/>
    </row>
    <row r="14" spans="1:12" s="12" customFormat="1" ht="18.95" customHeight="1">
      <c r="A14" s="370">
        <v>4</v>
      </c>
      <c r="B14" s="371"/>
      <c r="C14" s="371"/>
      <c r="D14" s="372"/>
      <c r="E14" s="373"/>
      <c r="F14" s="374"/>
      <c r="G14" s="66"/>
      <c r="H14" s="372"/>
      <c r="I14" s="372"/>
      <c r="J14" s="375"/>
      <c r="K14" s="376"/>
      <c r="L14" s="377"/>
    </row>
    <row r="15" spans="1:12" s="12" customFormat="1" ht="18.95" customHeight="1">
      <c r="A15" s="142"/>
      <c r="B15" s="100"/>
      <c r="C15" s="100"/>
      <c r="D15" s="101"/>
      <c r="E15" s="143"/>
      <c r="F15" s="144"/>
      <c r="G15" s="378"/>
      <c r="H15" s="101"/>
      <c r="I15" s="101"/>
      <c r="J15" s="379"/>
      <c r="K15" s="378"/>
      <c r="L15" s="170"/>
    </row>
    <row r="16" spans="1:12" s="12" customFormat="1" ht="18.95" customHeight="1">
      <c r="A16" s="370">
        <v>5</v>
      </c>
      <c r="B16" s="371"/>
      <c r="C16" s="371"/>
      <c r="D16" s="372"/>
      <c r="E16" s="373"/>
      <c r="F16" s="374"/>
      <c r="G16" s="66"/>
      <c r="H16" s="372"/>
      <c r="I16" s="372"/>
      <c r="J16" s="375"/>
      <c r="K16" s="376"/>
      <c r="L16" s="377"/>
    </row>
    <row r="17" spans="1:12" s="12" customFormat="1" ht="18.95" customHeight="1">
      <c r="A17" s="142"/>
      <c r="B17" s="100"/>
      <c r="C17" s="100"/>
      <c r="D17" s="101"/>
      <c r="E17" s="143"/>
      <c r="F17" s="144"/>
      <c r="G17" s="378"/>
      <c r="H17" s="101"/>
      <c r="I17" s="101"/>
      <c r="J17" s="379"/>
      <c r="K17" s="378"/>
      <c r="L17" s="170"/>
    </row>
    <row r="18" spans="1:12" s="12" customFormat="1" ht="18.95" customHeight="1">
      <c r="A18" s="370">
        <v>6</v>
      </c>
      <c r="B18" s="371"/>
      <c r="C18" s="371"/>
      <c r="D18" s="372"/>
      <c r="E18" s="373"/>
      <c r="F18" s="374"/>
      <c r="G18" s="66"/>
      <c r="H18" s="372"/>
      <c r="I18" s="372"/>
      <c r="J18" s="375"/>
      <c r="K18" s="376"/>
      <c r="L18" s="377"/>
    </row>
    <row r="19" spans="1:12" s="12" customFormat="1" ht="18.95" customHeight="1">
      <c r="A19" s="142"/>
      <c r="B19" s="100"/>
      <c r="C19" s="100"/>
      <c r="D19" s="101"/>
      <c r="E19" s="143"/>
      <c r="F19" s="144"/>
      <c r="G19" s="378"/>
      <c r="H19" s="101"/>
      <c r="I19" s="101"/>
      <c r="J19" s="379"/>
      <c r="K19" s="378"/>
      <c r="L19" s="170"/>
    </row>
    <row r="20" spans="1:12" s="12" customFormat="1" ht="18.95" customHeight="1">
      <c r="A20" s="370">
        <v>7</v>
      </c>
      <c r="B20" s="371"/>
      <c r="C20" s="371"/>
      <c r="D20" s="372"/>
      <c r="E20" s="373"/>
      <c r="F20" s="374"/>
      <c r="G20" s="66"/>
      <c r="H20" s="372"/>
      <c r="I20" s="372"/>
      <c r="J20" s="375"/>
      <c r="K20" s="376"/>
      <c r="L20" s="377"/>
    </row>
    <row r="21" spans="1:12" s="12" customFormat="1" ht="18.95" customHeight="1">
      <c r="A21" s="142"/>
      <c r="B21" s="100"/>
      <c r="C21" s="100"/>
      <c r="D21" s="101"/>
      <c r="E21" s="143"/>
      <c r="F21" s="144"/>
      <c r="G21" s="378"/>
      <c r="H21" s="101"/>
      <c r="I21" s="101"/>
      <c r="J21" s="379"/>
      <c r="K21" s="378"/>
      <c r="L21" s="170"/>
    </row>
    <row r="22" spans="1:12" s="12" customFormat="1" ht="18.95" customHeight="1">
      <c r="A22" s="370">
        <v>8</v>
      </c>
      <c r="B22" s="371"/>
      <c r="C22" s="371"/>
      <c r="D22" s="372"/>
      <c r="E22" s="373"/>
      <c r="F22" s="374"/>
      <c r="G22" s="66"/>
      <c r="H22" s="372"/>
      <c r="I22" s="372"/>
      <c r="J22" s="375"/>
      <c r="K22" s="376"/>
      <c r="L22" s="377"/>
    </row>
    <row r="23" spans="1:12" s="12" customFormat="1" ht="18.95" customHeight="1">
      <c r="A23" s="142"/>
      <c r="B23" s="100"/>
      <c r="C23" s="100"/>
      <c r="D23" s="101"/>
      <c r="E23" s="143"/>
      <c r="F23" s="144"/>
      <c r="G23" s="378"/>
      <c r="H23" s="101"/>
      <c r="I23" s="101"/>
      <c r="J23" s="379"/>
      <c r="K23" s="378"/>
      <c r="L23" s="170"/>
    </row>
    <row r="24" spans="1:12" s="12" customFormat="1" ht="18.95" customHeight="1">
      <c r="A24" s="370">
        <v>9</v>
      </c>
      <c r="B24" s="371"/>
      <c r="C24" s="371"/>
      <c r="D24" s="372"/>
      <c r="E24" s="373"/>
      <c r="F24" s="374"/>
      <c r="G24" s="66"/>
      <c r="H24" s="372"/>
      <c r="I24" s="372"/>
      <c r="J24" s="375"/>
      <c r="K24" s="376"/>
      <c r="L24" s="377"/>
    </row>
    <row r="25" spans="1:12" s="12" customFormat="1" ht="18.95" customHeight="1">
      <c r="A25" s="142"/>
      <c r="B25" s="100"/>
      <c r="C25" s="100"/>
      <c r="D25" s="101"/>
      <c r="E25" s="143"/>
      <c r="F25" s="144"/>
      <c r="G25" s="378"/>
      <c r="H25" s="101"/>
      <c r="I25" s="101"/>
      <c r="J25" s="379"/>
      <c r="K25" s="378"/>
      <c r="L25" s="170"/>
    </row>
    <row r="26" spans="1:12" s="12" customFormat="1" ht="18.95" customHeight="1">
      <c r="A26" s="370">
        <v>10</v>
      </c>
      <c r="B26" s="371"/>
      <c r="C26" s="371"/>
      <c r="D26" s="372"/>
      <c r="E26" s="373"/>
      <c r="F26" s="374"/>
      <c r="G26" s="66"/>
      <c r="H26" s="372"/>
      <c r="I26" s="372"/>
      <c r="J26" s="375"/>
      <c r="K26" s="376"/>
      <c r="L26" s="377"/>
    </row>
    <row r="27" spans="1:12" s="12" customFormat="1" ht="18.95" customHeight="1">
      <c r="A27" s="142"/>
      <c r="B27" s="100"/>
      <c r="C27" s="100"/>
      <c r="D27" s="101"/>
      <c r="E27" s="143"/>
      <c r="F27" s="144"/>
      <c r="G27" s="378"/>
      <c r="H27" s="101"/>
      <c r="I27" s="101"/>
      <c r="J27" s="379"/>
      <c r="K27" s="378"/>
      <c r="L27" s="170"/>
    </row>
    <row r="28" spans="1:12" s="12" customFormat="1" ht="18.95" customHeight="1">
      <c r="A28" s="370">
        <v>11</v>
      </c>
      <c r="B28" s="371"/>
      <c r="C28" s="371"/>
      <c r="D28" s="372"/>
      <c r="E28" s="373"/>
      <c r="F28" s="374"/>
      <c r="G28" s="66"/>
      <c r="H28" s="372"/>
      <c r="I28" s="372"/>
      <c r="J28" s="375"/>
      <c r="K28" s="376"/>
      <c r="L28" s="377"/>
    </row>
    <row r="29" spans="1:12" s="12" customFormat="1" ht="18.95" customHeight="1">
      <c r="A29" s="142"/>
      <c r="B29" s="100"/>
      <c r="C29" s="100"/>
      <c r="D29" s="101"/>
      <c r="E29" s="143"/>
      <c r="F29" s="144"/>
      <c r="G29" s="378"/>
      <c r="H29" s="101"/>
      <c r="I29" s="101"/>
      <c r="J29" s="379"/>
      <c r="K29" s="378"/>
      <c r="L29" s="170"/>
    </row>
    <row r="30" spans="1:12" s="12" customFormat="1" ht="18.95" customHeight="1">
      <c r="A30" s="370">
        <v>12</v>
      </c>
      <c r="B30" s="371"/>
      <c r="C30" s="371"/>
      <c r="D30" s="372"/>
      <c r="E30" s="373"/>
      <c r="F30" s="374"/>
      <c r="G30" s="66"/>
      <c r="H30" s="372"/>
      <c r="I30" s="372"/>
      <c r="J30" s="375"/>
      <c r="K30" s="376"/>
      <c r="L30" s="377"/>
    </row>
    <row r="31" spans="1:12" s="12" customFormat="1" ht="18.95" customHeight="1">
      <c r="A31" s="142"/>
      <c r="B31" s="100"/>
      <c r="C31" s="100"/>
      <c r="D31" s="101"/>
      <c r="E31" s="143"/>
      <c r="F31" s="144"/>
      <c r="G31" s="378"/>
      <c r="H31" s="101"/>
      <c r="I31" s="101"/>
      <c r="J31" s="379"/>
      <c r="K31" s="378"/>
      <c r="L31" s="170"/>
    </row>
    <row r="32" spans="1:12" s="12" customFormat="1" ht="18.95" customHeight="1">
      <c r="A32" s="370">
        <v>13</v>
      </c>
      <c r="B32" s="371"/>
      <c r="C32" s="371"/>
      <c r="D32" s="372"/>
      <c r="E32" s="373"/>
      <c r="F32" s="374"/>
      <c r="G32" s="66"/>
      <c r="H32" s="372"/>
      <c r="I32" s="372"/>
      <c r="J32" s="375"/>
      <c r="K32" s="376"/>
      <c r="L32" s="377"/>
    </row>
    <row r="33" spans="1:12" s="12" customFormat="1" ht="18.95" customHeight="1">
      <c r="A33" s="142"/>
      <c r="B33" s="100"/>
      <c r="C33" s="100"/>
      <c r="D33" s="101"/>
      <c r="E33" s="143"/>
      <c r="F33" s="144"/>
      <c r="G33" s="378"/>
      <c r="H33" s="101"/>
      <c r="I33" s="101"/>
      <c r="J33" s="379"/>
      <c r="K33" s="378"/>
      <c r="L33" s="170"/>
    </row>
    <row r="34" spans="1:12" s="12" customFormat="1" ht="18.95" customHeight="1">
      <c r="A34" s="370">
        <v>14</v>
      </c>
      <c r="B34" s="371"/>
      <c r="C34" s="371"/>
      <c r="D34" s="372"/>
      <c r="E34" s="373"/>
      <c r="F34" s="374"/>
      <c r="G34" s="66"/>
      <c r="H34" s="372"/>
      <c r="I34" s="372"/>
      <c r="J34" s="375"/>
      <c r="K34" s="376"/>
      <c r="L34" s="377"/>
    </row>
    <row r="35" spans="1:12" s="12" customFormat="1" ht="18.95" customHeight="1">
      <c r="A35" s="142"/>
      <c r="B35" s="100"/>
      <c r="C35" s="100"/>
      <c r="D35" s="101"/>
      <c r="E35" s="143"/>
      <c r="F35" s="144"/>
      <c r="G35" s="378"/>
      <c r="H35" s="101"/>
      <c r="I35" s="101"/>
      <c r="J35" s="379"/>
      <c r="K35" s="378"/>
      <c r="L35" s="170"/>
    </row>
    <row r="36" spans="1:12" s="12" customFormat="1" ht="18.95" customHeight="1">
      <c r="A36" s="370">
        <v>15</v>
      </c>
      <c r="B36" s="371"/>
      <c r="C36" s="371"/>
      <c r="D36" s="372"/>
      <c r="E36" s="373"/>
      <c r="F36" s="374"/>
      <c r="G36" s="66"/>
      <c r="H36" s="372"/>
      <c r="I36" s="372"/>
      <c r="J36" s="375"/>
      <c r="K36" s="376"/>
      <c r="L36" s="377"/>
    </row>
    <row r="37" spans="1:12" s="12" customFormat="1" ht="18.95" customHeight="1">
      <c r="A37" s="142"/>
      <c r="B37" s="100"/>
      <c r="C37" s="100"/>
      <c r="D37" s="101"/>
      <c r="E37" s="143"/>
      <c r="F37" s="144"/>
      <c r="G37" s="378"/>
      <c r="H37" s="101"/>
      <c r="I37" s="101"/>
      <c r="J37" s="379"/>
      <c r="K37" s="378"/>
      <c r="L37" s="170"/>
    </row>
    <row r="38" spans="1:12" s="12" customFormat="1" ht="18.95" customHeight="1">
      <c r="A38" s="370">
        <v>16</v>
      </c>
      <c r="B38" s="371"/>
      <c r="C38" s="371"/>
      <c r="D38" s="372"/>
      <c r="E38" s="373"/>
      <c r="F38" s="374"/>
      <c r="G38" s="66"/>
      <c r="H38" s="372"/>
      <c r="I38" s="372"/>
      <c r="J38" s="375"/>
      <c r="K38" s="376"/>
      <c r="L38" s="377"/>
    </row>
    <row r="39" spans="1:12" s="12" customFormat="1" ht="18.95" customHeight="1">
      <c r="A39" s="142"/>
      <c r="B39" s="100"/>
      <c r="C39" s="100"/>
      <c r="D39" s="101"/>
      <c r="E39" s="143"/>
      <c r="F39" s="144"/>
      <c r="G39" s="378"/>
      <c r="H39" s="101"/>
      <c r="I39" s="101"/>
      <c r="J39" s="379"/>
      <c r="K39" s="378"/>
      <c r="L39" s="170"/>
    </row>
    <row r="40" spans="1:12" s="12" customFormat="1" ht="18.95" customHeight="1">
      <c r="A40" s="370">
        <v>17</v>
      </c>
      <c r="B40" s="371"/>
      <c r="C40" s="371"/>
      <c r="D40" s="372"/>
      <c r="E40" s="373"/>
      <c r="F40" s="374"/>
      <c r="G40" s="66"/>
      <c r="H40" s="372"/>
      <c r="I40" s="372"/>
      <c r="J40" s="375"/>
      <c r="K40" s="376"/>
      <c r="L40" s="377"/>
    </row>
    <row r="41" spans="1:12" s="12" customFormat="1" ht="18.95" customHeight="1">
      <c r="A41" s="142"/>
      <c r="B41" s="100"/>
      <c r="C41" s="100"/>
      <c r="D41" s="101"/>
      <c r="E41" s="143"/>
      <c r="F41" s="144"/>
      <c r="G41" s="378"/>
      <c r="H41" s="101"/>
      <c r="I41" s="101"/>
      <c r="J41" s="379"/>
      <c r="K41" s="378"/>
      <c r="L41" s="170"/>
    </row>
    <row r="42" spans="1:12" s="12" customFormat="1" ht="18.95" customHeight="1">
      <c r="A42" s="370">
        <v>18</v>
      </c>
      <c r="B42" s="371"/>
      <c r="C42" s="371"/>
      <c r="D42" s="372"/>
      <c r="E42" s="373"/>
      <c r="F42" s="374"/>
      <c r="G42" s="66"/>
      <c r="H42" s="372"/>
      <c r="I42" s="372"/>
      <c r="J42" s="375"/>
      <c r="K42" s="376"/>
      <c r="L42" s="377"/>
    </row>
    <row r="43" spans="1:12" s="12" customFormat="1" ht="18.95" customHeight="1">
      <c r="A43" s="142"/>
      <c r="B43" s="100"/>
      <c r="C43" s="100"/>
      <c r="D43" s="101"/>
      <c r="E43" s="143"/>
      <c r="F43" s="144"/>
      <c r="G43" s="378"/>
      <c r="H43" s="101"/>
      <c r="I43" s="101"/>
      <c r="J43" s="379"/>
      <c r="K43" s="378"/>
      <c r="L43" s="170"/>
    </row>
    <row r="44" spans="1:12" s="12" customFormat="1" ht="18.95" customHeight="1">
      <c r="A44" s="370">
        <v>19</v>
      </c>
      <c r="B44" s="371"/>
      <c r="C44" s="371"/>
      <c r="D44" s="372"/>
      <c r="E44" s="373"/>
      <c r="F44" s="374"/>
      <c r="G44" s="66"/>
      <c r="H44" s="372"/>
      <c r="I44" s="372"/>
      <c r="J44" s="375"/>
      <c r="K44" s="376"/>
      <c r="L44" s="377"/>
    </row>
    <row r="45" spans="1:12" s="12" customFormat="1" ht="18.95" customHeight="1">
      <c r="A45" s="142"/>
      <c r="B45" s="100"/>
      <c r="C45" s="100"/>
      <c r="D45" s="101"/>
      <c r="E45" s="143"/>
      <c r="F45" s="144"/>
      <c r="G45" s="378"/>
      <c r="H45" s="101"/>
      <c r="I45" s="101"/>
      <c r="J45" s="379"/>
      <c r="K45" s="378"/>
      <c r="L45" s="170"/>
    </row>
    <row r="46" spans="1:12" s="12" customFormat="1" ht="18.95" customHeight="1">
      <c r="A46" s="370">
        <v>20</v>
      </c>
      <c r="B46" s="371"/>
      <c r="C46" s="371"/>
      <c r="D46" s="372"/>
      <c r="E46" s="373"/>
      <c r="F46" s="374"/>
      <c r="G46" s="66"/>
      <c r="H46" s="372"/>
      <c r="I46" s="372"/>
      <c r="J46" s="375"/>
      <c r="K46" s="376"/>
      <c r="L46" s="377"/>
    </row>
    <row r="47" spans="1:12" s="12" customFormat="1" ht="18.95" customHeight="1">
      <c r="A47" s="142"/>
      <c r="B47" s="100"/>
      <c r="C47" s="100"/>
      <c r="D47" s="101"/>
      <c r="E47" s="143"/>
      <c r="F47" s="144"/>
      <c r="G47" s="378"/>
      <c r="H47" s="101"/>
      <c r="I47" s="101"/>
      <c r="J47" s="379"/>
      <c r="K47" s="378"/>
      <c r="L47" s="170"/>
    </row>
    <row r="48" spans="1:12" s="12" customFormat="1" ht="18.95" customHeight="1">
      <c r="A48" s="370">
        <v>21</v>
      </c>
      <c r="B48" s="371"/>
      <c r="C48" s="371"/>
      <c r="D48" s="372"/>
      <c r="E48" s="373"/>
      <c r="F48" s="374"/>
      <c r="G48" s="66"/>
      <c r="H48" s="372"/>
      <c r="I48" s="372"/>
      <c r="J48" s="375"/>
      <c r="K48" s="376"/>
      <c r="L48" s="377"/>
    </row>
    <row r="49" spans="1:12" s="12" customFormat="1" ht="18.95" customHeight="1">
      <c r="A49" s="142"/>
      <c r="B49" s="100"/>
      <c r="C49" s="100"/>
      <c r="D49" s="101"/>
      <c r="E49" s="143"/>
      <c r="F49" s="144"/>
      <c r="G49" s="378"/>
      <c r="H49" s="101"/>
      <c r="I49" s="101"/>
      <c r="J49" s="379"/>
      <c r="K49" s="378"/>
      <c r="L49" s="170"/>
    </row>
    <row r="50" spans="1:12" s="12" customFormat="1" ht="18.95" customHeight="1">
      <c r="A50" s="370">
        <v>22</v>
      </c>
      <c r="B50" s="371"/>
      <c r="C50" s="371"/>
      <c r="D50" s="372"/>
      <c r="E50" s="373"/>
      <c r="F50" s="374"/>
      <c r="G50" s="66"/>
      <c r="H50" s="372"/>
      <c r="I50" s="372"/>
      <c r="J50" s="375"/>
      <c r="K50" s="376"/>
      <c r="L50" s="377"/>
    </row>
    <row r="51" spans="1:12" s="12" customFormat="1" ht="18.95" customHeight="1">
      <c r="A51" s="142"/>
      <c r="B51" s="100"/>
      <c r="C51" s="100"/>
      <c r="D51" s="101"/>
      <c r="E51" s="143"/>
      <c r="F51" s="144"/>
      <c r="G51" s="378"/>
      <c r="H51" s="101"/>
      <c r="I51" s="101"/>
      <c r="J51" s="379"/>
      <c r="K51" s="378"/>
      <c r="L51" s="170"/>
    </row>
    <row r="52" spans="1:12" s="12" customFormat="1" ht="18.95" customHeight="1">
      <c r="A52" s="370">
        <v>23</v>
      </c>
      <c r="B52" s="371"/>
      <c r="C52" s="371"/>
      <c r="D52" s="372"/>
      <c r="E52" s="373"/>
      <c r="F52" s="374"/>
      <c r="G52" s="66"/>
      <c r="H52" s="372"/>
      <c r="I52" s="372"/>
      <c r="J52" s="375"/>
      <c r="K52" s="376"/>
      <c r="L52" s="377"/>
    </row>
    <row r="53" spans="1:12" s="12" customFormat="1" ht="18.95" customHeight="1">
      <c r="A53" s="142"/>
      <c r="B53" s="100"/>
      <c r="C53" s="100"/>
      <c r="D53" s="101"/>
      <c r="E53" s="143"/>
      <c r="F53" s="144"/>
      <c r="G53" s="378"/>
      <c r="H53" s="101"/>
      <c r="I53" s="101"/>
      <c r="J53" s="379"/>
      <c r="K53" s="378"/>
      <c r="L53" s="170"/>
    </row>
    <row r="54" spans="1:12" s="12" customFormat="1" ht="18.95" customHeight="1">
      <c r="A54" s="370">
        <v>24</v>
      </c>
      <c r="B54" s="371"/>
      <c r="C54" s="371"/>
      <c r="D54" s="372"/>
      <c r="E54" s="373"/>
      <c r="F54" s="374"/>
      <c r="G54" s="66"/>
      <c r="H54" s="372"/>
      <c r="I54" s="372"/>
      <c r="J54" s="375"/>
      <c r="K54" s="376"/>
      <c r="L54" s="377"/>
    </row>
    <row r="55" spans="1:12" s="12" customFormat="1" ht="18.95" customHeight="1">
      <c r="A55" s="142"/>
      <c r="B55" s="100"/>
      <c r="C55" s="100"/>
      <c r="D55" s="101"/>
      <c r="E55" s="143"/>
      <c r="F55" s="144"/>
      <c r="G55" s="378"/>
      <c r="H55" s="101"/>
      <c r="I55" s="101"/>
      <c r="J55" s="379"/>
      <c r="K55" s="378"/>
      <c r="L55" s="170"/>
    </row>
    <row r="56" spans="1:12" s="12" customFormat="1" ht="18.95" customHeight="1">
      <c r="A56" s="370">
        <v>25</v>
      </c>
      <c r="B56" s="371"/>
      <c r="C56" s="371"/>
      <c r="D56" s="372"/>
      <c r="E56" s="373"/>
      <c r="F56" s="374"/>
      <c r="G56" s="66"/>
      <c r="H56" s="372"/>
      <c r="I56" s="372"/>
      <c r="J56" s="375"/>
      <c r="K56" s="376"/>
      <c r="L56" s="377"/>
    </row>
    <row r="57" spans="1:12" s="12" customFormat="1" ht="18.95" customHeight="1">
      <c r="A57" s="142"/>
      <c r="B57" s="100"/>
      <c r="C57" s="100"/>
      <c r="D57" s="101"/>
      <c r="E57" s="143"/>
      <c r="F57" s="144"/>
      <c r="G57" s="378"/>
      <c r="H57" s="101"/>
      <c r="I57" s="101"/>
      <c r="J57" s="379"/>
      <c r="K57" s="378"/>
      <c r="L57" s="170"/>
    </row>
    <row r="58" spans="1:12" s="12" customFormat="1" ht="18.95" customHeight="1">
      <c r="A58" s="370">
        <v>26</v>
      </c>
      <c r="B58" s="371"/>
      <c r="C58" s="371"/>
      <c r="D58" s="372"/>
      <c r="E58" s="373"/>
      <c r="F58" s="374"/>
      <c r="G58" s="66"/>
      <c r="H58" s="372"/>
      <c r="I58" s="372"/>
      <c r="J58" s="375"/>
      <c r="K58" s="376"/>
      <c r="L58" s="377"/>
    </row>
    <row r="59" spans="1:12" s="12" customFormat="1" ht="18.95" customHeight="1">
      <c r="A59" s="142"/>
      <c r="B59" s="100"/>
      <c r="C59" s="100"/>
      <c r="D59" s="101"/>
      <c r="E59" s="143"/>
      <c r="F59" s="144"/>
      <c r="G59" s="378"/>
      <c r="H59" s="101"/>
      <c r="I59" s="101"/>
      <c r="J59" s="379"/>
      <c r="K59" s="378"/>
      <c r="L59" s="170"/>
    </row>
    <row r="60" spans="1:12" s="12" customFormat="1" ht="18.95" customHeight="1">
      <c r="A60" s="370">
        <v>27</v>
      </c>
      <c r="B60" s="371"/>
      <c r="C60" s="371"/>
      <c r="D60" s="372"/>
      <c r="E60" s="373"/>
      <c r="F60" s="374"/>
      <c r="G60" s="66"/>
      <c r="H60" s="372"/>
      <c r="I60" s="372"/>
      <c r="J60" s="375"/>
      <c r="K60" s="376"/>
      <c r="L60" s="377"/>
    </row>
    <row r="61" spans="1:12" s="12" customFormat="1" ht="18.95" customHeight="1">
      <c r="A61" s="142"/>
      <c r="B61" s="100"/>
      <c r="C61" s="100"/>
      <c r="D61" s="101"/>
      <c r="E61" s="143"/>
      <c r="F61" s="144"/>
      <c r="G61" s="378"/>
      <c r="H61" s="101"/>
      <c r="I61" s="101"/>
      <c r="J61" s="379"/>
      <c r="K61" s="378"/>
      <c r="L61" s="170"/>
    </row>
    <row r="62" spans="1:12" s="12" customFormat="1" ht="18.95" customHeight="1">
      <c r="A62" s="370">
        <v>28</v>
      </c>
      <c r="B62" s="371"/>
      <c r="C62" s="371"/>
      <c r="D62" s="372"/>
      <c r="E62" s="373"/>
      <c r="F62" s="374"/>
      <c r="G62" s="66"/>
      <c r="H62" s="372"/>
      <c r="I62" s="372"/>
      <c r="J62" s="375"/>
      <c r="K62" s="376"/>
      <c r="L62" s="377"/>
    </row>
    <row r="63" spans="1:12" s="12" customFormat="1" ht="18.95" customHeight="1">
      <c r="A63" s="142"/>
      <c r="B63" s="100"/>
      <c r="C63" s="100"/>
      <c r="D63" s="101"/>
      <c r="E63" s="143"/>
      <c r="F63" s="144"/>
      <c r="G63" s="378"/>
      <c r="H63" s="101"/>
      <c r="I63" s="101"/>
      <c r="J63" s="379"/>
      <c r="K63" s="378"/>
      <c r="L63" s="170"/>
    </row>
    <row r="64" spans="1:12" s="12" customFormat="1" ht="18.95" customHeight="1">
      <c r="A64" s="370">
        <v>29</v>
      </c>
      <c r="B64" s="371"/>
      <c r="C64" s="371"/>
      <c r="D64" s="372"/>
      <c r="E64" s="373"/>
      <c r="F64" s="374"/>
      <c r="G64" s="66"/>
      <c r="H64" s="372"/>
      <c r="I64" s="372"/>
      <c r="J64" s="375"/>
      <c r="K64" s="376"/>
      <c r="L64" s="377"/>
    </row>
    <row r="65" spans="1:12" s="12" customFormat="1" ht="18.95" customHeight="1">
      <c r="A65" s="142"/>
      <c r="B65" s="100"/>
      <c r="C65" s="100"/>
      <c r="D65" s="101"/>
      <c r="E65" s="143"/>
      <c r="F65" s="144"/>
      <c r="G65" s="378"/>
      <c r="H65" s="101"/>
      <c r="I65" s="101"/>
      <c r="J65" s="379"/>
      <c r="K65" s="378"/>
      <c r="L65" s="170"/>
    </row>
    <row r="66" spans="1:12" s="12" customFormat="1" ht="18.95" customHeight="1">
      <c r="A66" s="370">
        <v>30</v>
      </c>
      <c r="B66" s="371"/>
      <c r="C66" s="371"/>
      <c r="D66" s="372"/>
      <c r="E66" s="373"/>
      <c r="F66" s="374"/>
      <c r="G66" s="66"/>
      <c r="H66" s="372"/>
      <c r="I66" s="372"/>
      <c r="J66" s="375"/>
      <c r="K66" s="376"/>
      <c r="L66" s="377"/>
    </row>
    <row r="67" spans="1:12" s="12" customFormat="1" ht="18.95" customHeight="1">
      <c r="A67" s="142"/>
      <c r="B67" s="100"/>
      <c r="C67" s="100"/>
      <c r="D67" s="101"/>
      <c r="E67" s="143"/>
      <c r="F67" s="144"/>
      <c r="G67" s="378"/>
      <c r="H67" s="101"/>
      <c r="I67" s="101"/>
      <c r="J67" s="379"/>
      <c r="K67" s="378"/>
      <c r="L67" s="170"/>
    </row>
    <row r="68" spans="1:12" s="12" customFormat="1" ht="18.95" customHeight="1">
      <c r="A68" s="370">
        <v>31</v>
      </c>
      <c r="B68" s="371"/>
      <c r="C68" s="371"/>
      <c r="D68" s="372"/>
      <c r="E68" s="373"/>
      <c r="F68" s="374"/>
      <c r="G68" s="66"/>
      <c r="H68" s="372"/>
      <c r="I68" s="372"/>
      <c r="J68" s="375"/>
      <c r="K68" s="376"/>
      <c r="L68" s="377"/>
    </row>
    <row r="69" spans="1:12" s="12" customFormat="1" ht="18.95" customHeight="1">
      <c r="A69" s="142"/>
      <c r="B69" s="100"/>
      <c r="C69" s="100"/>
      <c r="D69" s="101"/>
      <c r="E69" s="143"/>
      <c r="F69" s="144"/>
      <c r="G69" s="378"/>
      <c r="H69" s="101"/>
      <c r="I69" s="101"/>
      <c r="J69" s="379"/>
      <c r="K69" s="378"/>
      <c r="L69" s="170"/>
    </row>
    <row r="70" spans="1:12" s="12" customFormat="1" ht="18.95" customHeight="1">
      <c r="A70" s="370">
        <v>32</v>
      </c>
      <c r="B70" s="371"/>
      <c r="C70" s="371"/>
      <c r="D70" s="372"/>
      <c r="E70" s="373"/>
      <c r="F70" s="374"/>
      <c r="G70" s="66"/>
      <c r="H70" s="372"/>
      <c r="I70" s="372"/>
      <c r="J70" s="375"/>
      <c r="K70" s="376"/>
      <c r="L70" s="377"/>
    </row>
    <row r="71" spans="1:12" s="12" customFormat="1" ht="18.95" customHeight="1">
      <c r="A71" s="142"/>
      <c r="B71" s="100"/>
      <c r="C71" s="100"/>
      <c r="D71" s="101"/>
      <c r="E71" s="143"/>
      <c r="F71" s="144"/>
      <c r="G71" s="378"/>
      <c r="H71" s="101"/>
      <c r="I71" s="101"/>
      <c r="J71" s="379"/>
      <c r="K71" s="378"/>
      <c r="L71" s="170"/>
    </row>
    <row r="72" spans="1:12" s="12" customFormat="1" ht="18.95" customHeight="1">
      <c r="A72" s="370">
        <v>33</v>
      </c>
      <c r="B72" s="371"/>
      <c r="C72" s="371"/>
      <c r="D72" s="372"/>
      <c r="E72" s="373"/>
      <c r="F72" s="374"/>
      <c r="G72" s="66"/>
      <c r="H72" s="372"/>
      <c r="I72" s="372"/>
      <c r="J72" s="375"/>
      <c r="K72" s="376"/>
      <c r="L72" s="377"/>
    </row>
    <row r="73" spans="1:12" s="12" customFormat="1" ht="18.95" customHeight="1">
      <c r="A73" s="142"/>
      <c r="B73" s="100"/>
      <c r="C73" s="100"/>
      <c r="D73" s="101"/>
      <c r="E73" s="143"/>
      <c r="F73" s="144"/>
      <c r="G73" s="378"/>
      <c r="H73" s="101"/>
      <c r="I73" s="101"/>
      <c r="J73" s="379"/>
      <c r="K73" s="378"/>
      <c r="L73" s="170"/>
    </row>
    <row r="74" spans="1:12" s="12" customFormat="1" ht="18.95" customHeight="1">
      <c r="A74" s="370">
        <v>34</v>
      </c>
      <c r="B74" s="371"/>
      <c r="C74" s="371"/>
      <c r="D74" s="372"/>
      <c r="E74" s="373"/>
      <c r="F74" s="374"/>
      <c r="G74" s="66"/>
      <c r="H74" s="372"/>
      <c r="I74" s="372"/>
      <c r="J74" s="375"/>
      <c r="K74" s="376"/>
      <c r="L74" s="377"/>
    </row>
    <row r="75" spans="1:12" s="12" customFormat="1" ht="18.95" customHeight="1">
      <c r="A75" s="142"/>
      <c r="B75" s="100"/>
      <c r="C75" s="100"/>
      <c r="D75" s="101"/>
      <c r="E75" s="143"/>
      <c r="F75" s="144"/>
      <c r="G75" s="378"/>
      <c r="H75" s="101"/>
      <c r="I75" s="101"/>
      <c r="J75" s="379"/>
      <c r="K75" s="378"/>
      <c r="L75" s="170"/>
    </row>
    <row r="76" spans="1:12" s="12" customFormat="1" ht="18.95" customHeight="1">
      <c r="A76" s="370">
        <v>35</v>
      </c>
      <c r="B76" s="371"/>
      <c r="C76" s="371"/>
      <c r="D76" s="372"/>
      <c r="E76" s="373"/>
      <c r="F76" s="374"/>
      <c r="G76" s="66"/>
      <c r="H76" s="372"/>
      <c r="I76" s="372"/>
      <c r="J76" s="375"/>
      <c r="K76" s="376"/>
      <c r="L76" s="377"/>
    </row>
    <row r="77" spans="1:12" s="12" customFormat="1" ht="18.95" customHeight="1">
      <c r="A77" s="142"/>
      <c r="B77" s="100"/>
      <c r="C77" s="100"/>
      <c r="D77" s="101"/>
      <c r="E77" s="143"/>
      <c r="F77" s="144"/>
      <c r="G77" s="378"/>
      <c r="H77" s="101"/>
      <c r="I77" s="101"/>
      <c r="J77" s="379"/>
      <c r="K77" s="378"/>
      <c r="L77" s="170"/>
    </row>
    <row r="78" spans="1:12" s="12" customFormat="1" ht="18.95" customHeight="1">
      <c r="A78" s="370">
        <v>36</v>
      </c>
      <c r="B78" s="371"/>
      <c r="C78" s="371"/>
      <c r="D78" s="372"/>
      <c r="E78" s="373"/>
      <c r="F78" s="374"/>
      <c r="G78" s="66"/>
      <c r="H78" s="372"/>
      <c r="I78" s="372"/>
      <c r="J78" s="375"/>
      <c r="K78" s="376"/>
      <c r="L78" s="377"/>
    </row>
    <row r="79" spans="1:12" s="12" customFormat="1" ht="18.95" customHeight="1">
      <c r="A79" s="142"/>
      <c r="B79" s="100"/>
      <c r="C79" s="100"/>
      <c r="D79" s="101"/>
      <c r="E79" s="143"/>
      <c r="F79" s="144"/>
      <c r="G79" s="378"/>
      <c r="H79" s="101"/>
      <c r="I79" s="101"/>
      <c r="J79" s="379"/>
      <c r="K79" s="378"/>
      <c r="L79" s="170"/>
    </row>
    <row r="80" spans="1:12" s="12" customFormat="1" ht="18.95" customHeight="1">
      <c r="A80" s="370">
        <v>37</v>
      </c>
      <c r="B80" s="371"/>
      <c r="C80" s="371"/>
      <c r="D80" s="372"/>
      <c r="E80" s="373"/>
      <c r="F80" s="374"/>
      <c r="G80" s="66"/>
      <c r="H80" s="372"/>
      <c r="I80" s="372"/>
      <c r="J80" s="375"/>
      <c r="K80" s="376"/>
      <c r="L80" s="377"/>
    </row>
    <row r="81" spans="1:12" s="12" customFormat="1" ht="18.95" customHeight="1">
      <c r="A81" s="142"/>
      <c r="B81" s="100"/>
      <c r="C81" s="100"/>
      <c r="D81" s="101"/>
      <c r="E81" s="143"/>
      <c r="F81" s="144"/>
      <c r="G81" s="378"/>
      <c r="H81" s="101"/>
      <c r="I81" s="101"/>
      <c r="J81" s="379"/>
      <c r="K81" s="378"/>
      <c r="L81" s="170"/>
    </row>
    <row r="82" spans="1:12" s="12" customFormat="1" ht="18.95" customHeight="1">
      <c r="A82" s="370">
        <v>38</v>
      </c>
      <c r="B82" s="371"/>
      <c r="C82" s="371"/>
      <c r="D82" s="372"/>
      <c r="E82" s="373"/>
      <c r="F82" s="374"/>
      <c r="G82" s="66"/>
      <c r="H82" s="372"/>
      <c r="I82" s="372"/>
      <c r="J82" s="375"/>
      <c r="K82" s="376"/>
      <c r="L82" s="377"/>
    </row>
    <row r="83" spans="1:12" s="12" customFormat="1" ht="18.95" customHeight="1">
      <c r="A83" s="142"/>
      <c r="B83" s="100"/>
      <c r="C83" s="100"/>
      <c r="D83" s="101"/>
      <c r="E83" s="143"/>
      <c r="F83" s="144"/>
      <c r="G83" s="378"/>
      <c r="H83" s="101"/>
      <c r="I83" s="101"/>
      <c r="J83" s="379"/>
      <c r="K83" s="378"/>
      <c r="L83" s="170"/>
    </row>
    <row r="84" spans="1:12" s="12" customFormat="1" ht="18.95" customHeight="1">
      <c r="A84" s="370">
        <v>39</v>
      </c>
      <c r="B84" s="371"/>
      <c r="C84" s="371"/>
      <c r="D84" s="372"/>
      <c r="E84" s="373"/>
      <c r="F84" s="374"/>
      <c r="G84" s="66"/>
      <c r="H84" s="372"/>
      <c r="I84" s="372"/>
      <c r="J84" s="375"/>
      <c r="K84" s="376"/>
      <c r="L84" s="377"/>
    </row>
    <row r="85" spans="1:12" s="12" customFormat="1" ht="18.95" customHeight="1">
      <c r="A85" s="142"/>
      <c r="B85" s="100"/>
      <c r="C85" s="100"/>
      <c r="D85" s="101"/>
      <c r="E85" s="143"/>
      <c r="F85" s="144"/>
      <c r="G85" s="378"/>
      <c r="H85" s="101"/>
      <c r="I85" s="101"/>
      <c r="J85" s="379"/>
      <c r="K85" s="378"/>
      <c r="L85" s="170"/>
    </row>
    <row r="86" spans="1:12" s="12" customFormat="1" ht="18.95" customHeight="1">
      <c r="A86" s="370">
        <v>40</v>
      </c>
      <c r="B86" s="371"/>
      <c r="C86" s="371"/>
      <c r="D86" s="372"/>
      <c r="E86" s="373"/>
      <c r="F86" s="374"/>
      <c r="G86" s="66"/>
      <c r="H86" s="372"/>
      <c r="I86" s="372"/>
      <c r="J86" s="375"/>
      <c r="K86" s="376"/>
      <c r="L86" s="377"/>
    </row>
    <row r="87" spans="1:12" s="12" customFormat="1" ht="18.95" customHeight="1">
      <c r="A87" s="142"/>
      <c r="B87" s="100"/>
      <c r="C87" s="100"/>
      <c r="D87" s="101"/>
      <c r="E87" s="143"/>
      <c r="F87" s="144"/>
      <c r="G87" s="378"/>
      <c r="H87" s="101"/>
      <c r="I87" s="101"/>
      <c r="J87" s="379"/>
      <c r="K87" s="378"/>
      <c r="L87" s="170"/>
    </row>
    <row r="88" spans="1:12" s="12" customFormat="1" ht="18.95" customHeight="1">
      <c r="A88" s="370">
        <v>41</v>
      </c>
      <c r="B88" s="371"/>
      <c r="C88" s="371"/>
      <c r="D88" s="372"/>
      <c r="E88" s="373"/>
      <c r="F88" s="374"/>
      <c r="G88" s="66"/>
      <c r="H88" s="372"/>
      <c r="I88" s="372"/>
      <c r="J88" s="375"/>
      <c r="K88" s="376"/>
      <c r="L88" s="377"/>
    </row>
    <row r="89" spans="1:12" s="12" customFormat="1" ht="18.95" customHeight="1">
      <c r="A89" s="142"/>
      <c r="B89" s="100"/>
      <c r="C89" s="100"/>
      <c r="D89" s="101"/>
      <c r="E89" s="143"/>
      <c r="F89" s="144"/>
      <c r="G89" s="378"/>
      <c r="H89" s="101"/>
      <c r="I89" s="101"/>
      <c r="J89" s="379"/>
      <c r="K89" s="378"/>
      <c r="L89" s="170"/>
    </row>
    <row r="90" spans="1:12" s="12" customFormat="1" ht="18.95" customHeight="1">
      <c r="A90" s="370">
        <v>42</v>
      </c>
      <c r="B90" s="371"/>
      <c r="C90" s="371"/>
      <c r="D90" s="372"/>
      <c r="E90" s="373"/>
      <c r="F90" s="374"/>
      <c r="G90" s="66"/>
      <c r="H90" s="372"/>
      <c r="I90" s="372"/>
      <c r="J90" s="375"/>
      <c r="K90" s="376"/>
      <c r="L90" s="377"/>
    </row>
    <row r="91" spans="1:12" s="12" customFormat="1" ht="18.95" customHeight="1">
      <c r="A91" s="142"/>
      <c r="B91" s="100"/>
      <c r="C91" s="100"/>
      <c r="D91" s="101"/>
      <c r="E91" s="143"/>
      <c r="F91" s="144"/>
      <c r="G91" s="378"/>
      <c r="H91" s="101"/>
      <c r="I91" s="101"/>
      <c r="J91" s="379"/>
      <c r="K91" s="378"/>
      <c r="L91" s="170"/>
    </row>
    <row r="92" spans="1:12" s="12" customFormat="1" ht="18.95" customHeight="1">
      <c r="A92" s="370">
        <v>43</v>
      </c>
      <c r="B92" s="371"/>
      <c r="C92" s="371"/>
      <c r="D92" s="372"/>
      <c r="E92" s="373"/>
      <c r="F92" s="374"/>
      <c r="G92" s="66"/>
      <c r="H92" s="372"/>
      <c r="I92" s="372"/>
      <c r="J92" s="375"/>
      <c r="K92" s="376"/>
      <c r="L92" s="377"/>
    </row>
    <row r="93" spans="1:12" s="12" customFormat="1" ht="18.95" customHeight="1">
      <c r="A93" s="142"/>
      <c r="B93" s="100"/>
      <c r="C93" s="100"/>
      <c r="D93" s="101"/>
      <c r="E93" s="143"/>
      <c r="F93" s="144"/>
      <c r="G93" s="378"/>
      <c r="H93" s="101"/>
      <c r="I93" s="101"/>
      <c r="J93" s="379"/>
      <c r="K93" s="378"/>
      <c r="L93" s="170"/>
    </row>
    <row r="94" spans="1:12" s="12" customFormat="1" ht="18.95" customHeight="1">
      <c r="A94" s="370">
        <v>44</v>
      </c>
      <c r="B94" s="371"/>
      <c r="C94" s="371"/>
      <c r="D94" s="372"/>
      <c r="E94" s="373"/>
      <c r="F94" s="374"/>
      <c r="G94" s="66"/>
      <c r="H94" s="372"/>
      <c r="I94" s="372"/>
      <c r="J94" s="375"/>
      <c r="K94" s="376"/>
      <c r="L94" s="377"/>
    </row>
    <row r="95" spans="1:12" s="12" customFormat="1" ht="18.95" customHeight="1">
      <c r="A95" s="142"/>
      <c r="B95" s="100"/>
      <c r="C95" s="100"/>
      <c r="D95" s="101"/>
      <c r="E95" s="143"/>
      <c r="F95" s="144"/>
      <c r="G95" s="378"/>
      <c r="H95" s="101"/>
      <c r="I95" s="101"/>
      <c r="J95" s="379"/>
      <c r="K95" s="378"/>
      <c r="L95" s="170"/>
    </row>
    <row r="96" spans="1:12" s="12" customFormat="1" ht="18.95" customHeight="1">
      <c r="A96" s="370">
        <v>45</v>
      </c>
      <c r="B96" s="371"/>
      <c r="C96" s="371"/>
      <c r="D96" s="372"/>
      <c r="E96" s="373"/>
      <c r="F96" s="374"/>
      <c r="G96" s="66"/>
      <c r="H96" s="372"/>
      <c r="I96" s="372"/>
      <c r="J96" s="375"/>
      <c r="K96" s="376"/>
      <c r="L96" s="377"/>
    </row>
    <row r="97" spans="1:12" s="12" customFormat="1" ht="18.95" customHeight="1">
      <c r="A97" s="142"/>
      <c r="B97" s="100"/>
      <c r="C97" s="100"/>
      <c r="D97" s="101"/>
      <c r="E97" s="143"/>
      <c r="F97" s="144"/>
      <c r="G97" s="378"/>
      <c r="H97" s="101"/>
      <c r="I97" s="101"/>
      <c r="J97" s="379"/>
      <c r="K97" s="378"/>
      <c r="L97" s="170"/>
    </row>
    <row r="98" spans="1:12" s="12" customFormat="1" ht="18.95" customHeight="1">
      <c r="A98" s="370">
        <v>46</v>
      </c>
      <c r="B98" s="371"/>
      <c r="C98" s="371"/>
      <c r="D98" s="372"/>
      <c r="E98" s="373"/>
      <c r="F98" s="374"/>
      <c r="G98" s="66"/>
      <c r="H98" s="372"/>
      <c r="I98" s="372"/>
      <c r="J98" s="375"/>
      <c r="K98" s="376"/>
      <c r="L98" s="377"/>
    </row>
    <row r="99" spans="1:12" s="12" customFormat="1" ht="18.95" customHeight="1">
      <c r="A99" s="142"/>
      <c r="B99" s="100"/>
      <c r="C99" s="100"/>
      <c r="D99" s="101"/>
      <c r="E99" s="143"/>
      <c r="F99" s="144"/>
      <c r="G99" s="378"/>
      <c r="H99" s="101"/>
      <c r="I99" s="101"/>
      <c r="J99" s="379"/>
      <c r="K99" s="378"/>
      <c r="L99" s="170"/>
    </row>
    <row r="100" spans="1:12" s="12" customFormat="1" ht="18.95" customHeight="1">
      <c r="A100" s="370">
        <v>47</v>
      </c>
      <c r="B100" s="371"/>
      <c r="C100" s="371"/>
      <c r="D100" s="372"/>
      <c r="E100" s="373"/>
      <c r="F100" s="374"/>
      <c r="G100" s="66"/>
      <c r="H100" s="372"/>
      <c r="I100" s="372"/>
      <c r="J100" s="375"/>
      <c r="K100" s="376"/>
      <c r="L100" s="377"/>
    </row>
    <row r="101" spans="1:12" s="12" customFormat="1" ht="18.95" customHeight="1">
      <c r="A101" s="142"/>
      <c r="B101" s="100"/>
      <c r="C101" s="100"/>
      <c r="D101" s="101"/>
      <c r="E101" s="143"/>
      <c r="F101" s="144"/>
      <c r="G101" s="378"/>
      <c r="H101" s="101"/>
      <c r="I101" s="101"/>
      <c r="J101" s="379"/>
      <c r="K101" s="378"/>
      <c r="L101" s="170"/>
    </row>
    <row r="102" spans="1:12" s="12" customFormat="1" ht="18.95" customHeight="1">
      <c r="A102" s="370">
        <v>48</v>
      </c>
      <c r="B102" s="371"/>
      <c r="C102" s="371"/>
      <c r="D102" s="372"/>
      <c r="E102" s="373"/>
      <c r="F102" s="374"/>
      <c r="G102" s="66"/>
      <c r="H102" s="372"/>
      <c r="I102" s="372"/>
      <c r="J102" s="375"/>
      <c r="K102" s="376"/>
      <c r="L102" s="377"/>
    </row>
    <row r="103" spans="1:12" s="12" customFormat="1" ht="18.95" customHeight="1">
      <c r="A103" s="142"/>
      <c r="B103" s="100"/>
      <c r="C103" s="100"/>
      <c r="D103" s="101"/>
      <c r="E103" s="143"/>
      <c r="F103" s="144"/>
      <c r="G103" s="378"/>
      <c r="H103" s="101"/>
      <c r="I103" s="101"/>
      <c r="J103" s="379"/>
      <c r="K103" s="378"/>
      <c r="L103" s="170"/>
    </row>
    <row r="104" spans="1:12" s="12" customFormat="1" ht="18.95" customHeight="1">
      <c r="A104" s="370">
        <v>49</v>
      </c>
      <c r="B104" s="371"/>
      <c r="C104" s="371"/>
      <c r="D104" s="372"/>
      <c r="E104" s="373"/>
      <c r="F104" s="374"/>
      <c r="G104" s="66"/>
      <c r="H104" s="372"/>
      <c r="I104" s="372"/>
      <c r="J104" s="375"/>
      <c r="K104" s="376"/>
      <c r="L104" s="377"/>
    </row>
    <row r="105" spans="1:12" s="12" customFormat="1" ht="18.95" customHeight="1">
      <c r="A105" s="142"/>
      <c r="B105" s="100"/>
      <c r="C105" s="100"/>
      <c r="D105" s="101"/>
      <c r="E105" s="143"/>
      <c r="F105" s="144"/>
      <c r="G105" s="378"/>
      <c r="H105" s="101"/>
      <c r="I105" s="101"/>
      <c r="J105" s="379"/>
      <c r="K105" s="378"/>
      <c r="L105" s="170"/>
    </row>
    <row r="106" spans="1:12" s="12" customFormat="1" ht="18.95" customHeight="1">
      <c r="A106" s="370">
        <v>50</v>
      </c>
      <c r="B106" s="371"/>
      <c r="C106" s="371"/>
      <c r="D106" s="372"/>
      <c r="E106" s="373"/>
      <c r="F106" s="374"/>
      <c r="G106" s="66"/>
      <c r="H106" s="372"/>
      <c r="I106" s="372"/>
      <c r="J106" s="375"/>
      <c r="K106" s="376"/>
      <c r="L106" s="377"/>
    </row>
    <row r="107" spans="1:12" s="12" customFormat="1" ht="18.95" customHeight="1">
      <c r="A107" s="142"/>
      <c r="B107" s="100"/>
      <c r="C107" s="100"/>
      <c r="D107" s="101"/>
      <c r="E107" s="143"/>
      <c r="F107" s="144"/>
      <c r="G107" s="378"/>
      <c r="H107" s="101"/>
      <c r="I107" s="101"/>
      <c r="J107" s="379"/>
      <c r="K107" s="378"/>
      <c r="L107" s="170"/>
    </row>
    <row r="108" spans="1:12" s="12" customFormat="1" ht="18.95" customHeight="1">
      <c r="A108" s="370">
        <v>51</v>
      </c>
      <c r="B108" s="371"/>
      <c r="C108" s="371"/>
      <c r="D108" s="372"/>
      <c r="E108" s="373"/>
      <c r="F108" s="374"/>
      <c r="G108" s="66"/>
      <c r="H108" s="372"/>
      <c r="I108" s="372"/>
      <c r="J108" s="375"/>
      <c r="K108" s="376"/>
      <c r="L108" s="377"/>
    </row>
    <row r="109" spans="1:12" s="12" customFormat="1" ht="18.95" customHeight="1">
      <c r="A109" s="142"/>
      <c r="B109" s="100"/>
      <c r="C109" s="100"/>
      <c r="D109" s="101"/>
      <c r="E109" s="143"/>
      <c r="F109" s="144"/>
      <c r="G109" s="378"/>
      <c r="H109" s="101"/>
      <c r="I109" s="101"/>
      <c r="J109" s="379"/>
      <c r="K109" s="378"/>
      <c r="L109" s="170"/>
    </row>
    <row r="110" spans="1:12" s="12" customFormat="1" ht="18.95" customHeight="1">
      <c r="A110" s="370">
        <v>52</v>
      </c>
      <c r="B110" s="371"/>
      <c r="C110" s="371"/>
      <c r="D110" s="372"/>
      <c r="E110" s="373"/>
      <c r="F110" s="374"/>
      <c r="G110" s="66"/>
      <c r="H110" s="372"/>
      <c r="I110" s="372"/>
      <c r="J110" s="375"/>
      <c r="K110" s="376"/>
      <c r="L110" s="377"/>
    </row>
    <row r="111" spans="1:12" s="12" customFormat="1" ht="18.95" customHeight="1">
      <c r="A111" s="142"/>
      <c r="B111" s="100"/>
      <c r="C111" s="100"/>
      <c r="D111" s="101"/>
      <c r="E111" s="143"/>
      <c r="F111" s="144"/>
      <c r="G111" s="378"/>
      <c r="H111" s="101"/>
      <c r="I111" s="101"/>
      <c r="J111" s="379"/>
      <c r="K111" s="378"/>
      <c r="L111" s="170"/>
    </row>
    <row r="112" spans="1:12" s="12" customFormat="1" ht="18.95" customHeight="1">
      <c r="A112" s="370">
        <v>53</v>
      </c>
      <c r="B112" s="371"/>
      <c r="C112" s="371"/>
      <c r="D112" s="372"/>
      <c r="E112" s="373"/>
      <c r="F112" s="374"/>
      <c r="G112" s="66"/>
      <c r="H112" s="372"/>
      <c r="I112" s="372"/>
      <c r="J112" s="375"/>
      <c r="K112" s="376"/>
      <c r="L112" s="377"/>
    </row>
    <row r="113" spans="1:12" s="12" customFormat="1" ht="18.95" customHeight="1">
      <c r="A113" s="142"/>
      <c r="B113" s="100"/>
      <c r="C113" s="100"/>
      <c r="D113" s="101"/>
      <c r="E113" s="143"/>
      <c r="F113" s="144"/>
      <c r="G113" s="378"/>
      <c r="H113" s="101"/>
      <c r="I113" s="101"/>
      <c r="J113" s="379"/>
      <c r="K113" s="378"/>
      <c r="L113" s="170"/>
    </row>
    <row r="114" spans="1:12" s="12" customFormat="1" ht="18.95" customHeight="1">
      <c r="A114" s="370">
        <v>54</v>
      </c>
      <c r="B114" s="371"/>
      <c r="C114" s="371"/>
      <c r="D114" s="372"/>
      <c r="E114" s="373"/>
      <c r="F114" s="374"/>
      <c r="G114" s="66"/>
      <c r="H114" s="372"/>
      <c r="I114" s="372"/>
      <c r="J114" s="375"/>
      <c r="K114" s="376"/>
      <c r="L114" s="377"/>
    </row>
    <row r="115" spans="1:12" s="12" customFormat="1" ht="18.95" customHeight="1">
      <c r="A115" s="142"/>
      <c r="B115" s="100"/>
      <c r="C115" s="100"/>
      <c r="D115" s="101"/>
      <c r="E115" s="143"/>
      <c r="F115" s="144"/>
      <c r="G115" s="378"/>
      <c r="H115" s="101"/>
      <c r="I115" s="101"/>
      <c r="J115" s="379"/>
      <c r="K115" s="378"/>
      <c r="L115" s="170"/>
    </row>
    <row r="116" spans="1:12" s="12" customFormat="1" ht="18.95" customHeight="1">
      <c r="A116" s="370">
        <v>55</v>
      </c>
      <c r="B116" s="371"/>
      <c r="C116" s="371"/>
      <c r="D116" s="372"/>
      <c r="E116" s="373"/>
      <c r="F116" s="374"/>
      <c r="G116" s="66"/>
      <c r="H116" s="372"/>
      <c r="I116" s="372"/>
      <c r="J116" s="375"/>
      <c r="K116" s="376"/>
      <c r="L116" s="377"/>
    </row>
    <row r="117" spans="1:12" s="12" customFormat="1" ht="18.95" customHeight="1">
      <c r="A117" s="142"/>
      <c r="B117" s="100"/>
      <c r="C117" s="100"/>
      <c r="D117" s="101"/>
      <c r="E117" s="143"/>
      <c r="F117" s="144"/>
      <c r="G117" s="378"/>
      <c r="H117" s="101"/>
      <c r="I117" s="101"/>
      <c r="J117" s="379"/>
      <c r="K117" s="378"/>
      <c r="L117" s="170"/>
    </row>
    <row r="118" spans="1:12" s="12" customFormat="1" ht="18.95" customHeight="1">
      <c r="A118" s="370">
        <v>56</v>
      </c>
      <c r="B118" s="371"/>
      <c r="C118" s="371"/>
      <c r="D118" s="372"/>
      <c r="E118" s="373"/>
      <c r="F118" s="374"/>
      <c r="G118" s="66"/>
      <c r="H118" s="372"/>
      <c r="I118" s="372"/>
      <c r="J118" s="375"/>
      <c r="K118" s="376"/>
      <c r="L118" s="377"/>
    </row>
    <row r="119" spans="1:12" s="12" customFormat="1" ht="18.95" customHeight="1">
      <c r="A119" s="142"/>
      <c r="B119" s="100"/>
      <c r="C119" s="100"/>
      <c r="D119" s="101"/>
      <c r="E119" s="143"/>
      <c r="F119" s="144"/>
      <c r="G119" s="378"/>
      <c r="H119" s="101"/>
      <c r="I119" s="101"/>
      <c r="J119" s="379"/>
      <c r="K119" s="378"/>
      <c r="L119" s="170"/>
    </row>
    <row r="120" spans="1:12" s="12" customFormat="1" ht="18.95" customHeight="1">
      <c r="A120" s="370">
        <v>57</v>
      </c>
      <c r="B120" s="371"/>
      <c r="C120" s="371"/>
      <c r="D120" s="372"/>
      <c r="E120" s="373"/>
      <c r="F120" s="374"/>
      <c r="G120" s="66"/>
      <c r="H120" s="372"/>
      <c r="I120" s="372"/>
      <c r="J120" s="375"/>
      <c r="K120" s="376"/>
      <c r="L120" s="377"/>
    </row>
    <row r="121" spans="1:12" s="12" customFormat="1" ht="18.95" customHeight="1">
      <c r="A121" s="142"/>
      <c r="B121" s="100"/>
      <c r="C121" s="100"/>
      <c r="D121" s="101"/>
      <c r="E121" s="143"/>
      <c r="F121" s="144"/>
      <c r="G121" s="378"/>
      <c r="H121" s="101"/>
      <c r="I121" s="101"/>
      <c r="J121" s="379"/>
      <c r="K121" s="378"/>
      <c r="L121" s="170"/>
    </row>
    <row r="122" spans="1:12" s="12" customFormat="1" ht="18.95" customHeight="1">
      <c r="A122" s="370">
        <v>58</v>
      </c>
      <c r="B122" s="371"/>
      <c r="C122" s="371"/>
      <c r="D122" s="372"/>
      <c r="E122" s="373"/>
      <c r="F122" s="374"/>
      <c r="G122" s="66"/>
      <c r="H122" s="372"/>
      <c r="I122" s="372"/>
      <c r="J122" s="375"/>
      <c r="K122" s="376"/>
      <c r="L122" s="377"/>
    </row>
    <row r="123" spans="1:12" s="12" customFormat="1" ht="18.95" customHeight="1">
      <c r="A123" s="142"/>
      <c r="B123" s="100"/>
      <c r="C123" s="100"/>
      <c r="D123" s="101"/>
      <c r="E123" s="143"/>
      <c r="F123" s="144"/>
      <c r="G123" s="378"/>
      <c r="H123" s="101"/>
      <c r="I123" s="101"/>
      <c r="J123" s="379"/>
      <c r="K123" s="378"/>
      <c r="L123" s="170"/>
    </row>
    <row r="124" spans="1:12" s="12" customFormat="1" ht="18.95" customHeight="1">
      <c r="A124" s="370">
        <v>59</v>
      </c>
      <c r="B124" s="371"/>
      <c r="C124" s="371"/>
      <c r="D124" s="372"/>
      <c r="E124" s="373"/>
      <c r="F124" s="374"/>
      <c r="G124" s="66"/>
      <c r="H124" s="372"/>
      <c r="I124" s="372"/>
      <c r="J124" s="375"/>
      <c r="K124" s="376"/>
      <c r="L124" s="377"/>
    </row>
    <row r="125" spans="1:12" s="12" customFormat="1" ht="18.95" customHeight="1">
      <c r="A125" s="142"/>
      <c r="B125" s="100"/>
      <c r="C125" s="100"/>
      <c r="D125" s="101"/>
      <c r="E125" s="143"/>
      <c r="F125" s="144"/>
      <c r="G125" s="378"/>
      <c r="H125" s="101"/>
      <c r="I125" s="101"/>
      <c r="J125" s="379"/>
      <c r="K125" s="378"/>
      <c r="L125" s="170"/>
    </row>
    <row r="126" spans="1:12" s="12" customFormat="1" ht="18.95" customHeight="1">
      <c r="A126" s="370">
        <v>60</v>
      </c>
      <c r="B126" s="371"/>
      <c r="C126" s="371"/>
      <c r="D126" s="372"/>
      <c r="E126" s="373"/>
      <c r="F126" s="374"/>
      <c r="G126" s="66"/>
      <c r="H126" s="372"/>
      <c r="I126" s="372"/>
      <c r="J126" s="375"/>
      <c r="K126" s="376"/>
      <c r="L126" s="377"/>
    </row>
    <row r="127" spans="1:12" s="12" customFormat="1" ht="18.75" customHeight="1">
      <c r="A127" s="142"/>
      <c r="B127" s="100"/>
      <c r="C127" s="100"/>
      <c r="D127" s="101"/>
      <c r="E127" s="143"/>
      <c r="F127" s="144"/>
      <c r="G127" s="378"/>
      <c r="H127" s="101"/>
      <c r="I127" s="101"/>
      <c r="J127" s="379"/>
      <c r="K127" s="378"/>
      <c r="L127" s="170"/>
    </row>
    <row r="128" spans="1:12" s="12" customFormat="1" ht="18.95" customHeight="1">
      <c r="A128" s="370">
        <v>61</v>
      </c>
      <c r="B128" s="371"/>
      <c r="C128" s="371"/>
      <c r="D128" s="372"/>
      <c r="E128" s="373"/>
      <c r="F128" s="374"/>
      <c r="G128" s="66"/>
      <c r="H128" s="372"/>
      <c r="I128" s="372"/>
      <c r="J128" s="375"/>
      <c r="K128" s="376"/>
      <c r="L128" s="377"/>
    </row>
    <row r="129" spans="1:12" s="12" customFormat="1" ht="18.95" customHeight="1">
      <c r="A129" s="142"/>
      <c r="B129" s="100"/>
      <c r="C129" s="100"/>
      <c r="D129" s="101"/>
      <c r="E129" s="143"/>
      <c r="F129" s="144"/>
      <c r="G129" s="378"/>
      <c r="H129" s="101"/>
      <c r="I129" s="101"/>
      <c r="J129" s="379"/>
      <c r="K129" s="378"/>
      <c r="L129" s="170"/>
    </row>
    <row r="130" spans="1:12" s="12" customFormat="1" ht="18.95" customHeight="1">
      <c r="A130" s="370">
        <v>62</v>
      </c>
      <c r="B130" s="371"/>
      <c r="C130" s="371"/>
      <c r="D130" s="372"/>
      <c r="E130" s="373"/>
      <c r="F130" s="374"/>
      <c r="G130" s="66"/>
      <c r="H130" s="372"/>
      <c r="I130" s="372"/>
      <c r="J130" s="375"/>
      <c r="K130" s="376"/>
      <c r="L130" s="377"/>
    </row>
    <row r="131" spans="1:12" s="12" customFormat="1" ht="18.95" customHeight="1">
      <c r="A131" s="142"/>
      <c r="B131" s="100"/>
      <c r="C131" s="100"/>
      <c r="D131" s="101"/>
      <c r="E131" s="143"/>
      <c r="F131" s="144"/>
      <c r="G131" s="378"/>
      <c r="H131" s="101"/>
      <c r="I131" s="101"/>
      <c r="J131" s="379"/>
      <c r="K131" s="378"/>
      <c r="L131" s="170"/>
    </row>
    <row r="132" spans="1:12" s="12" customFormat="1" ht="18.95" customHeight="1">
      <c r="A132" s="370">
        <v>63</v>
      </c>
      <c r="B132" s="371"/>
      <c r="C132" s="371"/>
      <c r="D132" s="372"/>
      <c r="E132" s="373"/>
      <c r="F132" s="374"/>
      <c r="G132" s="66"/>
      <c r="H132" s="372"/>
      <c r="I132" s="372"/>
      <c r="J132" s="375"/>
      <c r="K132" s="376"/>
      <c r="L132" s="377"/>
    </row>
    <row r="133" spans="1:12" s="12" customFormat="1" ht="18.95" customHeight="1">
      <c r="A133" s="142"/>
      <c r="B133" s="100"/>
      <c r="C133" s="100"/>
      <c r="D133" s="101"/>
      <c r="E133" s="143"/>
      <c r="F133" s="144"/>
      <c r="G133" s="378"/>
      <c r="H133" s="101"/>
      <c r="I133" s="101"/>
      <c r="J133" s="379"/>
      <c r="K133" s="378"/>
      <c r="L133" s="170"/>
    </row>
    <row r="134" spans="1:12" s="12" customFormat="1" ht="18.95" customHeight="1">
      <c r="A134" s="370">
        <v>64</v>
      </c>
      <c r="B134" s="371"/>
      <c r="C134" s="371"/>
      <c r="D134" s="372"/>
      <c r="E134" s="373"/>
      <c r="F134" s="374"/>
      <c r="G134" s="66"/>
      <c r="H134" s="372"/>
      <c r="I134" s="372"/>
      <c r="J134" s="375"/>
      <c r="K134" s="376"/>
      <c r="L134" s="377"/>
    </row>
    <row r="135" spans="1:12" s="12" customFormat="1" ht="18.95" customHeight="1">
      <c r="A135" s="142"/>
      <c r="B135" s="100"/>
      <c r="C135" s="100"/>
      <c r="D135" s="101"/>
      <c r="E135" s="143"/>
      <c r="F135" s="144"/>
      <c r="G135" s="378"/>
      <c r="H135" s="101"/>
      <c r="I135" s="101"/>
      <c r="J135" s="379"/>
      <c r="K135" s="378"/>
      <c r="L135" s="170"/>
    </row>
    <row r="136" spans="1:12" s="12" customFormat="1" ht="18.95" customHeight="1">
      <c r="A136" s="370">
        <v>65</v>
      </c>
      <c r="B136" s="371"/>
      <c r="C136" s="371"/>
      <c r="D136" s="372"/>
      <c r="E136" s="373"/>
      <c r="F136" s="374"/>
      <c r="G136" s="66"/>
      <c r="H136" s="372"/>
      <c r="I136" s="372"/>
      <c r="J136" s="375"/>
      <c r="K136" s="376"/>
      <c r="L136" s="377"/>
    </row>
    <row r="137" spans="1:12" s="12" customFormat="1" ht="18.95" customHeight="1">
      <c r="A137" s="142"/>
      <c r="B137" s="100"/>
      <c r="C137" s="100"/>
      <c r="D137" s="101"/>
      <c r="E137" s="143"/>
      <c r="F137" s="144"/>
      <c r="G137" s="378"/>
      <c r="H137" s="101"/>
      <c r="I137" s="101"/>
      <c r="J137" s="379"/>
      <c r="K137" s="378"/>
      <c r="L137" s="170"/>
    </row>
    <row r="138" spans="1:12" s="12" customFormat="1" ht="18.95" customHeight="1">
      <c r="A138" s="370">
        <v>66</v>
      </c>
      <c r="B138" s="371"/>
      <c r="C138" s="371"/>
      <c r="D138" s="372"/>
      <c r="E138" s="373"/>
      <c r="F138" s="374"/>
      <c r="G138" s="66"/>
      <c r="H138" s="372"/>
      <c r="I138" s="372"/>
      <c r="J138" s="375"/>
      <c r="K138" s="376"/>
      <c r="L138" s="377"/>
    </row>
    <row r="139" spans="1:12" s="12" customFormat="1" ht="18.95" customHeight="1">
      <c r="A139" s="142"/>
      <c r="B139" s="100"/>
      <c r="C139" s="100"/>
      <c r="D139" s="101"/>
      <c r="E139" s="143"/>
      <c r="F139" s="144"/>
      <c r="G139" s="378"/>
      <c r="H139" s="101"/>
      <c r="I139" s="101"/>
      <c r="J139" s="379"/>
      <c r="K139" s="378"/>
      <c r="L139" s="170"/>
    </row>
    <row r="140" spans="1:12" s="12" customFormat="1" ht="18.95" customHeight="1">
      <c r="A140" s="370">
        <v>67</v>
      </c>
      <c r="B140" s="371"/>
      <c r="C140" s="371"/>
      <c r="D140" s="372"/>
      <c r="E140" s="373"/>
      <c r="F140" s="374"/>
      <c r="G140" s="66"/>
      <c r="H140" s="372"/>
      <c r="I140" s="372"/>
      <c r="J140" s="375"/>
      <c r="K140" s="376"/>
      <c r="L140" s="377"/>
    </row>
    <row r="141" spans="1:12" s="12" customFormat="1" ht="18.95" customHeight="1">
      <c r="A141" s="142"/>
      <c r="B141" s="100"/>
      <c r="C141" s="100"/>
      <c r="D141" s="101"/>
      <c r="E141" s="143"/>
      <c r="F141" s="144"/>
      <c r="G141" s="378"/>
      <c r="H141" s="101"/>
      <c r="I141" s="101"/>
      <c r="J141" s="379"/>
      <c r="K141" s="378"/>
      <c r="L141" s="170"/>
    </row>
    <row r="142" spans="1:12" s="12" customFormat="1" ht="18.95" customHeight="1">
      <c r="A142" s="370">
        <v>68</v>
      </c>
      <c r="B142" s="371"/>
      <c r="C142" s="371"/>
      <c r="D142" s="372"/>
      <c r="E142" s="373"/>
      <c r="F142" s="374"/>
      <c r="G142" s="66"/>
      <c r="H142" s="372"/>
      <c r="I142" s="372"/>
      <c r="J142" s="375"/>
      <c r="K142" s="376"/>
      <c r="L142" s="377"/>
    </row>
    <row r="143" spans="1:12" s="12" customFormat="1" ht="18.95" customHeight="1">
      <c r="A143" s="142"/>
      <c r="B143" s="100"/>
      <c r="C143" s="100"/>
      <c r="D143" s="101"/>
      <c r="E143" s="143"/>
      <c r="F143" s="144"/>
      <c r="G143" s="378"/>
      <c r="H143" s="101"/>
      <c r="I143" s="101"/>
      <c r="J143" s="379"/>
      <c r="K143" s="378"/>
      <c r="L143" s="170"/>
    </row>
    <row r="144" spans="1:12" s="12" customFormat="1" ht="18.95" customHeight="1">
      <c r="A144" s="370">
        <v>69</v>
      </c>
      <c r="B144" s="371"/>
      <c r="C144" s="371"/>
      <c r="D144" s="372"/>
      <c r="E144" s="373"/>
      <c r="F144" s="374"/>
      <c r="G144" s="66"/>
      <c r="H144" s="372"/>
      <c r="I144" s="372"/>
      <c r="J144" s="375"/>
      <c r="K144" s="376"/>
      <c r="L144" s="377"/>
    </row>
    <row r="145" spans="1:12" s="12" customFormat="1" ht="18.95" customHeight="1">
      <c r="A145" s="142"/>
      <c r="B145" s="100"/>
      <c r="C145" s="100"/>
      <c r="D145" s="101"/>
      <c r="E145" s="143"/>
      <c r="F145" s="144"/>
      <c r="G145" s="378"/>
      <c r="H145" s="101"/>
      <c r="I145" s="101"/>
      <c r="J145" s="379"/>
      <c r="K145" s="378"/>
      <c r="L145" s="170"/>
    </row>
    <row r="146" spans="1:12" s="12" customFormat="1" ht="18.95" customHeight="1">
      <c r="A146" s="370">
        <v>70</v>
      </c>
      <c r="B146" s="371"/>
      <c r="C146" s="371"/>
      <c r="D146" s="372"/>
      <c r="E146" s="373"/>
      <c r="F146" s="374"/>
      <c r="G146" s="66"/>
      <c r="H146" s="372"/>
      <c r="I146" s="372"/>
      <c r="J146" s="375"/>
      <c r="K146" s="376"/>
      <c r="L146" s="377"/>
    </row>
    <row r="147" spans="1:12" s="12" customFormat="1" ht="18.95" customHeight="1">
      <c r="A147" s="142"/>
      <c r="B147" s="100"/>
      <c r="C147" s="100"/>
      <c r="D147" s="101"/>
      <c r="E147" s="143"/>
      <c r="F147" s="144"/>
      <c r="G147" s="378"/>
      <c r="H147" s="101"/>
      <c r="I147" s="101"/>
      <c r="J147" s="379"/>
      <c r="K147" s="378"/>
      <c r="L147" s="170"/>
    </row>
    <row r="148" spans="1:12" s="12" customFormat="1" ht="18.95" customHeight="1">
      <c r="A148" s="370">
        <v>71</v>
      </c>
      <c r="B148" s="371"/>
      <c r="C148" s="371"/>
      <c r="D148" s="372"/>
      <c r="E148" s="373"/>
      <c r="F148" s="374"/>
      <c r="G148" s="66"/>
      <c r="H148" s="372"/>
      <c r="I148" s="372"/>
      <c r="J148" s="375"/>
      <c r="K148" s="376"/>
      <c r="L148" s="377"/>
    </row>
    <row r="149" spans="1:12" s="12" customFormat="1" ht="18.95" customHeight="1">
      <c r="A149" s="142"/>
      <c r="B149" s="100"/>
      <c r="C149" s="100"/>
      <c r="D149" s="101"/>
      <c r="E149" s="143"/>
      <c r="F149" s="144"/>
      <c r="G149" s="378"/>
      <c r="H149" s="101"/>
      <c r="I149" s="101"/>
      <c r="J149" s="379"/>
      <c r="K149" s="378"/>
      <c r="L149" s="170"/>
    </row>
    <row r="150" spans="1:12" s="12" customFormat="1" ht="18.95" customHeight="1">
      <c r="A150" s="370">
        <v>72</v>
      </c>
      <c r="B150" s="371"/>
      <c r="C150" s="371"/>
      <c r="D150" s="372"/>
      <c r="E150" s="373"/>
      <c r="F150" s="374"/>
      <c r="G150" s="66"/>
      <c r="H150" s="372"/>
      <c r="I150" s="372"/>
      <c r="J150" s="375"/>
      <c r="K150" s="376"/>
      <c r="L150" s="377"/>
    </row>
    <row r="151" spans="1:12" s="12" customFormat="1" ht="18.95" customHeight="1">
      <c r="A151" s="142"/>
      <c r="B151" s="100"/>
      <c r="C151" s="100"/>
      <c r="D151" s="101"/>
      <c r="E151" s="143"/>
      <c r="F151" s="144"/>
      <c r="G151" s="378"/>
      <c r="H151" s="101"/>
      <c r="I151" s="101"/>
      <c r="J151" s="379"/>
      <c r="K151" s="378"/>
      <c r="L151" s="170"/>
    </row>
    <row r="152" spans="1:12" s="12" customFormat="1" ht="18.95" customHeight="1">
      <c r="A152" s="370">
        <v>73</v>
      </c>
      <c r="B152" s="371"/>
      <c r="C152" s="371"/>
      <c r="D152" s="372"/>
      <c r="E152" s="373"/>
      <c r="F152" s="374"/>
      <c r="G152" s="66"/>
      <c r="H152" s="372"/>
      <c r="I152" s="372"/>
      <c r="J152" s="375"/>
      <c r="K152" s="376"/>
      <c r="L152" s="377"/>
    </row>
    <row r="153" spans="1:12" s="12" customFormat="1" ht="18.95" customHeight="1">
      <c r="A153" s="142"/>
      <c r="B153" s="100"/>
      <c r="C153" s="100"/>
      <c r="D153" s="101"/>
      <c r="E153" s="143"/>
      <c r="F153" s="144"/>
      <c r="G153" s="378"/>
      <c r="H153" s="101"/>
      <c r="I153" s="101"/>
      <c r="J153" s="379"/>
      <c r="K153" s="378"/>
      <c r="L153" s="170"/>
    </row>
    <row r="154" spans="1:12" s="12" customFormat="1" ht="18.95" customHeight="1">
      <c r="A154" s="370">
        <v>74</v>
      </c>
      <c r="B154" s="371"/>
      <c r="C154" s="371"/>
      <c r="D154" s="372"/>
      <c r="E154" s="373"/>
      <c r="F154" s="374"/>
      <c r="G154" s="66"/>
      <c r="H154" s="372"/>
      <c r="I154" s="372"/>
      <c r="J154" s="375"/>
      <c r="K154" s="376"/>
      <c r="L154" s="377"/>
    </row>
    <row r="155" spans="1:12" s="12" customFormat="1" ht="18.95" customHeight="1">
      <c r="A155" s="142"/>
      <c r="B155" s="100"/>
      <c r="C155" s="100"/>
      <c r="D155" s="101"/>
      <c r="E155" s="143"/>
      <c r="F155" s="144"/>
      <c r="G155" s="378"/>
      <c r="H155" s="101"/>
      <c r="I155" s="101"/>
      <c r="J155" s="379"/>
      <c r="K155" s="378"/>
      <c r="L155" s="170"/>
    </row>
    <row r="156" spans="1:12" s="12" customFormat="1" ht="18.95" customHeight="1">
      <c r="A156" s="370">
        <v>75</v>
      </c>
      <c r="B156" s="371"/>
      <c r="C156" s="371"/>
      <c r="D156" s="372"/>
      <c r="E156" s="373"/>
      <c r="F156" s="374"/>
      <c r="G156" s="66"/>
      <c r="H156" s="372"/>
      <c r="I156" s="372"/>
      <c r="J156" s="375"/>
      <c r="K156" s="376"/>
      <c r="L156" s="377"/>
    </row>
    <row r="157" spans="1:12" s="12" customFormat="1" ht="18.95" customHeight="1">
      <c r="A157" s="142"/>
      <c r="B157" s="100"/>
      <c r="C157" s="100"/>
      <c r="D157" s="101"/>
      <c r="E157" s="143"/>
      <c r="F157" s="144"/>
      <c r="G157" s="378"/>
      <c r="H157" s="101"/>
      <c r="I157" s="101"/>
      <c r="J157" s="379"/>
      <c r="K157" s="378"/>
      <c r="L157" s="170"/>
    </row>
    <row r="158" spans="1:12" s="12" customFormat="1" ht="18.95" customHeight="1">
      <c r="A158" s="370">
        <v>76</v>
      </c>
      <c r="B158" s="371"/>
      <c r="C158" s="371"/>
      <c r="D158" s="372"/>
      <c r="E158" s="373"/>
      <c r="F158" s="374"/>
      <c r="G158" s="66"/>
      <c r="H158" s="372"/>
      <c r="I158" s="372"/>
      <c r="J158" s="375"/>
      <c r="K158" s="376"/>
      <c r="L158" s="377"/>
    </row>
    <row r="159" spans="1:12" s="12" customFormat="1" ht="18.95" customHeight="1">
      <c r="A159" s="142"/>
      <c r="B159" s="100"/>
      <c r="C159" s="100"/>
      <c r="D159" s="101"/>
      <c r="E159" s="143"/>
      <c r="F159" s="144"/>
      <c r="G159" s="378"/>
      <c r="H159" s="101"/>
      <c r="I159" s="101"/>
      <c r="J159" s="379"/>
      <c r="K159" s="378"/>
      <c r="L159" s="170"/>
    </row>
    <row r="160" spans="1:12" s="12" customFormat="1" ht="18.95" customHeight="1">
      <c r="A160" s="370">
        <v>77</v>
      </c>
      <c r="B160" s="371"/>
      <c r="C160" s="371"/>
      <c r="D160" s="372"/>
      <c r="E160" s="373"/>
      <c r="F160" s="374"/>
      <c r="G160" s="66"/>
      <c r="H160" s="372"/>
      <c r="I160" s="372"/>
      <c r="J160" s="375"/>
      <c r="K160" s="376"/>
      <c r="L160" s="377"/>
    </row>
    <row r="161" spans="1:12" s="12" customFormat="1" ht="18.95" customHeight="1">
      <c r="A161" s="142"/>
      <c r="B161" s="100"/>
      <c r="C161" s="100"/>
      <c r="D161" s="101"/>
      <c r="E161" s="143"/>
      <c r="F161" s="144"/>
      <c r="G161" s="378"/>
      <c r="H161" s="101"/>
      <c r="I161" s="101"/>
      <c r="J161" s="379"/>
      <c r="K161" s="378"/>
      <c r="L161" s="170"/>
    </row>
    <row r="162" spans="1:12" s="12" customFormat="1" ht="18.95" customHeight="1">
      <c r="A162" s="370">
        <v>78</v>
      </c>
      <c r="B162" s="371"/>
      <c r="C162" s="371"/>
      <c r="D162" s="372"/>
      <c r="E162" s="373"/>
      <c r="F162" s="374"/>
      <c r="G162" s="66"/>
      <c r="H162" s="372"/>
      <c r="I162" s="372"/>
      <c r="J162" s="375"/>
      <c r="K162" s="376"/>
      <c r="L162" s="377"/>
    </row>
    <row r="163" spans="1:12" s="12" customFormat="1" ht="18.95" customHeight="1">
      <c r="A163" s="142"/>
      <c r="B163" s="100"/>
      <c r="C163" s="100"/>
      <c r="D163" s="101"/>
      <c r="E163" s="143"/>
      <c r="F163" s="144"/>
      <c r="G163" s="378"/>
      <c r="H163" s="101"/>
      <c r="I163" s="101"/>
      <c r="J163" s="379"/>
      <c r="K163" s="378"/>
      <c r="L163" s="170"/>
    </row>
    <row r="164" spans="1:12" s="12" customFormat="1" ht="18.95" customHeight="1">
      <c r="A164" s="370">
        <v>79</v>
      </c>
      <c r="B164" s="371"/>
      <c r="C164" s="371"/>
      <c r="D164" s="372"/>
      <c r="E164" s="373"/>
      <c r="F164" s="374"/>
      <c r="G164" s="66"/>
      <c r="H164" s="372"/>
      <c r="I164" s="372"/>
      <c r="J164" s="375"/>
      <c r="K164" s="376"/>
      <c r="L164" s="377"/>
    </row>
    <row r="165" spans="1:12" s="12" customFormat="1" ht="18.95" customHeight="1">
      <c r="A165" s="142"/>
      <c r="B165" s="100"/>
      <c r="C165" s="100"/>
      <c r="D165" s="101"/>
      <c r="E165" s="143"/>
      <c r="F165" s="144"/>
      <c r="G165" s="378"/>
      <c r="H165" s="101"/>
      <c r="I165" s="101"/>
      <c r="J165" s="379"/>
      <c r="K165" s="378"/>
      <c r="L165" s="170"/>
    </row>
    <row r="166" spans="1:12" s="12" customFormat="1" ht="18.95" customHeight="1">
      <c r="A166" s="370">
        <v>80</v>
      </c>
      <c r="B166" s="371"/>
      <c r="C166" s="371"/>
      <c r="D166" s="372"/>
      <c r="E166" s="373"/>
      <c r="F166" s="374"/>
      <c r="G166" s="66"/>
      <c r="H166" s="372"/>
      <c r="I166" s="372"/>
      <c r="J166" s="375"/>
      <c r="K166" s="376"/>
      <c r="L166" s="377"/>
    </row>
    <row r="167" spans="1:12" s="12" customFormat="1" ht="18.95" customHeight="1">
      <c r="A167" s="142"/>
      <c r="B167" s="100"/>
      <c r="C167" s="100"/>
      <c r="D167" s="101"/>
      <c r="E167" s="143"/>
      <c r="F167" s="144"/>
      <c r="G167" s="378"/>
      <c r="H167" s="101"/>
      <c r="I167" s="101"/>
      <c r="J167" s="379"/>
      <c r="K167" s="378"/>
      <c r="L167" s="170"/>
    </row>
  </sheetData>
  <mergeCells count="1">
    <mergeCell ref="A4:B4"/>
  </mergeCells>
  <phoneticPr fontId="78" type="noConversion"/>
  <printOptions horizontalCentered="1"/>
  <pageMargins left="0.35" right="0.35" top="0.39" bottom="0.39" header="0" footer="0"/>
  <pageSetup paperSize="9" orientation="landscape" horizontalDpi="200" verticalDpi="200"/>
  <headerFooter alignWithMargins="0"/>
  <rowBreaks count="7" manualBreakCount="7">
    <brk id="27" max="11" man="1"/>
    <brk id="47" max="11" man="1"/>
    <brk id="67" max="11" man="1"/>
    <brk id="87" max="65535" man="1"/>
    <brk id="107" max="16383" man="1"/>
    <brk id="127" max="16383" man="1"/>
    <brk id="147" max="16383" man="1"/>
  </rowBreaks>
  <drawing r:id="rId1"/>
</worksheet>
</file>

<file path=xl/worksheets/sheet38.xml><?xml version="1.0" encoding="utf-8"?>
<worksheet xmlns="http://schemas.openxmlformats.org/spreadsheetml/2006/main" xmlns:r="http://schemas.openxmlformats.org/officeDocument/2006/relationships">
  <sheetPr codeName="Sheet37"/>
  <dimension ref="A1:V87"/>
  <sheetViews>
    <sheetView showGridLines="0" showZeros="0" zoomScale="86" workbookViewId="0">
      <pane ySplit="7" topLeftCell="A8" activePane="bottomLeft" state="frozen"/>
      <selection activeCell="A4" sqref="A4:C4"/>
      <selection pane="bottomLeft" activeCell="A4" sqref="A4"/>
    </sheetView>
  </sheetViews>
  <sheetFormatPr defaultRowHeight="12.75"/>
  <cols>
    <col min="1" max="1" width="3.85546875" customWidth="1"/>
    <col min="2" max="2" width="20.5703125" customWidth="1"/>
    <col min="3" max="3" width="18.7109375" customWidth="1"/>
    <col min="4" max="4" width="5.42578125" style="60" customWidth="1"/>
    <col min="5" max="6" width="5.85546875" style="60" customWidth="1"/>
    <col min="7" max="7" width="20.5703125" style="94" customWidth="1"/>
    <col min="8" max="8" width="18.7109375" style="60" customWidth="1"/>
    <col min="9" max="9" width="5.7109375" style="60" customWidth="1"/>
    <col min="10" max="10" width="3.28515625" style="60" hidden="1" customWidth="1"/>
    <col min="11" max="11" width="3.85546875" style="60" hidden="1" customWidth="1"/>
    <col min="12" max="12" width="4.42578125" style="60" hidden="1" customWidth="1"/>
    <col min="13" max="14" width="5.85546875" style="60" customWidth="1"/>
    <col min="15" max="15" width="4.85546875" style="60" hidden="1" customWidth="1"/>
    <col min="16" max="16" width="3.5703125" style="60" hidden="1" customWidth="1"/>
    <col min="17" max="17" width="4.28515625" style="60" customWidth="1"/>
    <col min="18" max="18" width="5.7109375" style="60" customWidth="1"/>
    <col min="19" max="19" width="4.42578125" style="60" customWidth="1"/>
    <col min="20" max="21" width="5.7109375" style="60" customWidth="1"/>
    <col min="22" max="22" width="4.42578125" style="60" customWidth="1"/>
  </cols>
  <sheetData>
    <row r="1" spans="1:22" ht="26.25">
      <c r="A1" s="82">
        <f>'Week SetUp'!$A$6</f>
        <v>0</v>
      </c>
      <c r="B1" s="82"/>
      <c r="C1" s="82"/>
      <c r="D1" s="83"/>
      <c r="E1" s="83"/>
      <c r="F1" s="83"/>
      <c r="G1" s="146" t="s">
        <v>278</v>
      </c>
      <c r="H1" s="83"/>
      <c r="I1" s="84"/>
      <c r="J1" s="84"/>
      <c r="K1" s="84"/>
      <c r="L1" s="84"/>
      <c r="M1" s="84"/>
      <c r="N1" s="84"/>
      <c r="O1" s="84"/>
      <c r="P1" s="84"/>
      <c r="Q1" s="84"/>
      <c r="R1" s="84"/>
      <c r="S1" s="84"/>
      <c r="T1" s="84"/>
      <c r="U1" s="380"/>
      <c r="V1" s="107"/>
    </row>
    <row r="2" spans="1:22" ht="13.5" thickBot="1">
      <c r="A2" s="85" t="str">
        <f>'Week SetUp'!$A$8</f>
        <v>ITF Junior Circuit</v>
      </c>
      <c r="B2" s="85"/>
      <c r="C2" s="72"/>
      <c r="D2" s="381"/>
      <c r="E2" s="381"/>
      <c r="F2" s="381"/>
      <c r="G2" s="146" t="s">
        <v>38</v>
      </c>
      <c r="H2" s="95"/>
      <c r="I2" s="95"/>
      <c r="J2" s="95"/>
      <c r="K2" s="95"/>
      <c r="L2" s="95"/>
      <c r="M2" s="69"/>
      <c r="N2" s="69"/>
      <c r="O2" s="69"/>
      <c r="P2" s="69"/>
      <c r="Q2" s="69"/>
      <c r="R2" s="69"/>
      <c r="S2" s="69"/>
      <c r="T2" s="69"/>
      <c r="U2" s="382"/>
      <c r="V2" s="110"/>
    </row>
    <row r="3" spans="1:22" s="2" customFormat="1" ht="13.5" thickBot="1">
      <c r="A3" s="147" t="s">
        <v>39</v>
      </c>
      <c r="B3" s="148"/>
      <c r="C3" s="149"/>
      <c r="D3" s="24"/>
      <c r="E3" s="24"/>
      <c r="F3" s="24"/>
      <c r="G3" s="150"/>
      <c r="H3" s="24"/>
      <c r="I3" s="38"/>
      <c r="J3" s="38"/>
      <c r="K3" s="24"/>
      <c r="L3" s="24"/>
      <c r="M3" s="38"/>
      <c r="N3" s="38"/>
      <c r="O3" s="38"/>
      <c r="P3" s="38"/>
      <c r="Q3" s="38"/>
      <c r="R3" s="38"/>
      <c r="S3" s="383" t="s">
        <v>24</v>
      </c>
      <c r="T3" s="155"/>
      <c r="U3" s="155"/>
      <c r="V3" s="384"/>
    </row>
    <row r="4" spans="1:22" s="2" customFormat="1">
      <c r="A4" s="63" t="s">
        <v>12</v>
      </c>
      <c r="B4" s="63"/>
      <c r="C4" s="61" t="s">
        <v>6</v>
      </c>
      <c r="D4" s="61"/>
      <c r="E4" s="61"/>
      <c r="F4" s="61"/>
      <c r="G4" s="61" t="s">
        <v>7</v>
      </c>
      <c r="H4" s="63" t="s">
        <v>18</v>
      </c>
      <c r="I4" s="64"/>
      <c r="J4" s="64" t="s">
        <v>257</v>
      </c>
      <c r="K4" s="64"/>
      <c r="L4" s="64"/>
      <c r="M4" s="64"/>
      <c r="N4" s="64" t="s">
        <v>8</v>
      </c>
      <c r="O4" s="153"/>
      <c r="P4" s="153"/>
      <c r="Q4" s="153"/>
      <c r="R4" s="153"/>
      <c r="S4" s="354"/>
      <c r="T4" s="385"/>
      <c r="U4" s="385"/>
      <c r="V4" s="160"/>
    </row>
    <row r="5" spans="1:22" s="2" customFormat="1" ht="13.5" thickBot="1">
      <c r="A5" s="711">
        <f>'Week SetUp'!$A$10</f>
        <v>0</v>
      </c>
      <c r="B5" s="711"/>
      <c r="C5" s="184">
        <f>'Week SetUp'!$C$10</f>
        <v>0</v>
      </c>
      <c r="D5" s="89"/>
      <c r="E5" s="89"/>
      <c r="F5" s="89"/>
      <c r="G5" s="186">
        <f>'Week SetUp'!$D$10</f>
        <v>0</v>
      </c>
      <c r="H5" s="97">
        <f>'Week SetUp'!$A$12</f>
        <v>0</v>
      </c>
      <c r="I5" s="76"/>
      <c r="J5" s="76">
        <f>'Week SetUp'!$E$10</f>
        <v>0</v>
      </c>
      <c r="K5" s="76"/>
      <c r="L5" s="76"/>
      <c r="M5" s="76"/>
      <c r="N5" s="76">
        <f>'Week SetUp'!$E$10</f>
        <v>0</v>
      </c>
      <c r="O5" s="76"/>
      <c r="P5" s="76"/>
      <c r="Q5" s="76"/>
      <c r="R5" s="76"/>
      <c r="S5" s="162"/>
      <c r="T5" s="97"/>
      <c r="U5" s="97"/>
      <c r="V5" s="163">
        <f>COUNTA(V8:V87)</f>
        <v>0</v>
      </c>
    </row>
    <row r="6" spans="1:22" s="386" customFormat="1" ht="12" customHeight="1">
      <c r="A6" s="387"/>
      <c r="B6" s="712" t="s">
        <v>258</v>
      </c>
      <c r="C6" s="713"/>
      <c r="D6" s="713"/>
      <c r="E6" s="713"/>
      <c r="F6" s="714"/>
      <c r="G6" s="715" t="s">
        <v>259</v>
      </c>
      <c r="H6" s="713"/>
      <c r="I6" s="713"/>
      <c r="J6" s="713"/>
      <c r="K6" s="713"/>
      <c r="L6" s="713"/>
      <c r="M6" s="713"/>
      <c r="N6" s="716"/>
      <c r="O6" s="388"/>
      <c r="P6" s="389"/>
      <c r="Q6" s="388" t="s">
        <v>260</v>
      </c>
      <c r="R6" s="388"/>
      <c r="S6" s="713" t="s">
        <v>260</v>
      </c>
      <c r="T6" s="713"/>
      <c r="U6" s="713"/>
      <c r="V6" s="716"/>
    </row>
    <row r="7" spans="1:22" ht="47.25" customHeight="1" thickBot="1">
      <c r="A7" s="134" t="s">
        <v>20</v>
      </c>
      <c r="B7" s="135" t="s">
        <v>13</v>
      </c>
      <c r="C7" s="135" t="s">
        <v>14</v>
      </c>
      <c r="D7" s="135" t="s">
        <v>21</v>
      </c>
      <c r="E7" s="135" t="s">
        <v>261</v>
      </c>
      <c r="F7" s="137" t="s">
        <v>369</v>
      </c>
      <c r="G7" s="135" t="s">
        <v>13</v>
      </c>
      <c r="H7" s="135" t="s">
        <v>14</v>
      </c>
      <c r="I7" s="135" t="s">
        <v>21</v>
      </c>
      <c r="J7" s="390"/>
      <c r="K7" s="390"/>
      <c r="L7" s="390" t="s">
        <v>364</v>
      </c>
      <c r="M7" s="135" t="s">
        <v>261</v>
      </c>
      <c r="N7" s="355" t="s">
        <v>369</v>
      </c>
      <c r="O7" s="705" t="s">
        <v>365</v>
      </c>
      <c r="P7" s="139" t="s">
        <v>366</v>
      </c>
      <c r="Q7" s="135" t="s">
        <v>367</v>
      </c>
      <c r="R7" s="135" t="s">
        <v>363</v>
      </c>
      <c r="S7" s="135" t="s">
        <v>368</v>
      </c>
      <c r="T7" s="355" t="s">
        <v>362</v>
      </c>
      <c r="U7" s="135" t="s">
        <v>262</v>
      </c>
      <c r="V7" s="136" t="s">
        <v>263</v>
      </c>
    </row>
    <row r="8" spans="1:22" s="12" customFormat="1" ht="18.95" customHeight="1">
      <c r="A8" s="142">
        <v>1</v>
      </c>
      <c r="B8" s="100"/>
      <c r="C8" s="100"/>
      <c r="D8" s="101"/>
      <c r="E8" s="101"/>
      <c r="F8" s="391"/>
      <c r="G8" s="392"/>
      <c r="H8" s="393"/>
      <c r="I8" s="101"/>
      <c r="J8" s="167"/>
      <c r="K8" s="394"/>
      <c r="L8" s="702">
        <f>IF(OR(OR(B8="",C8="",D8=""),OR(G8="",H8="",I8="")),,IF(T8="DA",1,IF(T8="WC",2,IF(T8="A",3,999))))</f>
        <v>0</v>
      </c>
      <c r="M8" s="101"/>
      <c r="N8" s="145"/>
      <c r="O8" s="167">
        <f>IF(OR(OR(B8="",C8="",D8=""),OR(G8="",H8="",I8="")),,IF(AND(OR(F8="DA",F8="SE",F8="Q"),OR(N8="DA",N88="SE",N8="Q")),"1",IF(OR(OR(F8="DA",F8="SE",F8="Q"),OR(N8="DA",N8="SE",N8="Q")),"2","3")))</f>
        <v>0</v>
      </c>
      <c r="P8" s="702">
        <f>IF(OR(OR(B8="",C8="",D8=""),OR(G8="",H8="",I8="")),,IF(AND(E8&gt;0,M8&gt;0),"a",IF(OR(E8&gt;0,M8&gt;0),"b","c")))</f>
        <v>0</v>
      </c>
      <c r="Q8" s="703">
        <f>IF(OR(OR(B8="",C8="",D8=""),OR(G8="",H8="",I8="")),,O8&amp;P8)</f>
        <v>0</v>
      </c>
      <c r="R8" s="378">
        <f>IF(OR(OR(B8="",C8="",D8=""),OR(G8="",H8="",I8="")),,IF(OR(E8&gt;0,M8&gt;0),E8+M8))</f>
        <v>0</v>
      </c>
      <c r="S8" s="704"/>
      <c r="T8" s="102"/>
      <c r="U8" s="378">
        <f>IF(OR(OR(B8="",C8="",D8=""),OR(G8="",H8="",I8="")),,IF(AND(E8&gt;0,M8&gt;0),E8+M8,))</f>
        <v>0</v>
      </c>
      <c r="V8" s="102"/>
    </row>
    <row r="9" spans="1:22" s="12" customFormat="1" ht="18.95" customHeight="1">
      <c r="A9" s="142">
        <v>2</v>
      </c>
      <c r="B9" s="100"/>
      <c r="C9" s="100"/>
      <c r="D9" s="101"/>
      <c r="E9" s="101"/>
      <c r="F9" s="391"/>
      <c r="G9" s="392"/>
      <c r="H9" s="393"/>
      <c r="I9" s="101"/>
      <c r="J9" s="167"/>
      <c r="K9" s="394"/>
      <c r="L9" s="702">
        <f t="shared" ref="L9:L72" si="0">IF(OR(OR(B9="",C9="",D9=""),OR(G9="",H9="",I9="")),,IF(T9="DA",1,IF(T9="WC",2,IF(T9="A",3,999))))</f>
        <v>0</v>
      </c>
      <c r="M9" s="101"/>
      <c r="N9" s="145"/>
      <c r="O9" s="167">
        <f t="shared" ref="O9:O72" si="1">IF(OR(OR(B9="",C9="",D9=""),OR(G9="",H9="",I9="")),,IF(AND(OR(F9="DA",F9="SE",F9="Q"),OR(N9="DA",N89="SE",N9="Q")),"1",IF(OR(OR(F9="DA",F9="SE",F9="Q"),OR(N9="DA",N9="SE",N9="Q")),"2","3")))</f>
        <v>0</v>
      </c>
      <c r="P9" s="702">
        <f t="shared" ref="P9:P72" si="2">IF(OR(OR(B9="",C9="",D9=""),OR(G9="",H9="",I9="")),,IF(AND(E9&gt;0,M9&gt;0),"a",IF(OR(E9&gt;0,M9&gt;0),"b","c")))</f>
        <v>0</v>
      </c>
      <c r="Q9" s="703">
        <f t="shared" ref="Q9:Q72" si="3">IF(OR(OR(B9="",C9="",D9=""),OR(G9="",H9="",I9="")),,O9&amp;P9)</f>
        <v>0</v>
      </c>
      <c r="R9" s="378">
        <f t="shared" ref="R9:R72" si="4">IF(OR(OR(B9="",C9="",D9=""),OR(G9="",H9="",I9="")),,IF(OR(E9&gt;0,M9&gt;0),E9+M9))</f>
        <v>0</v>
      </c>
      <c r="S9" s="704"/>
      <c r="T9" s="102"/>
      <c r="U9" s="378">
        <f t="shared" ref="U9:U72" si="5">IF(OR(OR(B9="",C9="",D9=""),OR(G9="",H9="",I9="")),,IF(AND(E9&gt;0,M9&gt;0),E9+M9,))</f>
        <v>0</v>
      </c>
      <c r="V9" s="102"/>
    </row>
    <row r="10" spans="1:22" s="12" customFormat="1" ht="18.95" customHeight="1">
      <c r="A10" s="142">
        <v>3</v>
      </c>
      <c r="B10" s="100"/>
      <c r="C10" s="100"/>
      <c r="D10" s="101"/>
      <c r="E10" s="101"/>
      <c r="F10" s="391"/>
      <c r="G10" s="392"/>
      <c r="H10" s="393"/>
      <c r="I10" s="101"/>
      <c r="J10" s="167"/>
      <c r="K10" s="394"/>
      <c r="L10" s="702">
        <f t="shared" si="0"/>
        <v>0</v>
      </c>
      <c r="M10" s="101"/>
      <c r="N10" s="145"/>
      <c r="O10" s="167">
        <f t="shared" si="1"/>
        <v>0</v>
      </c>
      <c r="P10" s="702">
        <f t="shared" si="2"/>
        <v>0</v>
      </c>
      <c r="Q10" s="703">
        <f t="shared" si="3"/>
        <v>0</v>
      </c>
      <c r="R10" s="378">
        <f t="shared" si="4"/>
        <v>0</v>
      </c>
      <c r="S10" s="704"/>
      <c r="T10" s="102"/>
      <c r="U10" s="378">
        <f t="shared" si="5"/>
        <v>0</v>
      </c>
      <c r="V10" s="102"/>
    </row>
    <row r="11" spans="1:22" s="12" customFormat="1" ht="18.95" customHeight="1">
      <c r="A11" s="142">
        <v>4</v>
      </c>
      <c r="B11" s="100"/>
      <c r="C11" s="100"/>
      <c r="D11" s="101"/>
      <c r="E11" s="101"/>
      <c r="F11" s="391"/>
      <c r="G11" s="392"/>
      <c r="H11" s="393"/>
      <c r="I11" s="101"/>
      <c r="J11" s="167"/>
      <c r="K11" s="394"/>
      <c r="L11" s="702">
        <f t="shared" si="0"/>
        <v>0</v>
      </c>
      <c r="M11" s="101"/>
      <c r="N11" s="145"/>
      <c r="O11" s="167">
        <f t="shared" si="1"/>
        <v>0</v>
      </c>
      <c r="P11" s="702">
        <f t="shared" si="2"/>
        <v>0</v>
      </c>
      <c r="Q11" s="703">
        <f t="shared" si="3"/>
        <v>0</v>
      </c>
      <c r="R11" s="378">
        <f t="shared" si="4"/>
        <v>0</v>
      </c>
      <c r="S11" s="704"/>
      <c r="T11" s="102"/>
      <c r="U11" s="378">
        <f t="shared" si="5"/>
        <v>0</v>
      </c>
      <c r="V11" s="102"/>
    </row>
    <row r="12" spans="1:22" s="12" customFormat="1" ht="18.95" customHeight="1">
      <c r="A12" s="142">
        <v>5</v>
      </c>
      <c r="B12" s="100"/>
      <c r="C12" s="100"/>
      <c r="D12" s="101"/>
      <c r="E12" s="101"/>
      <c r="F12" s="391"/>
      <c r="G12" s="392"/>
      <c r="H12" s="393"/>
      <c r="I12" s="101"/>
      <c r="J12" s="167"/>
      <c r="K12" s="394"/>
      <c r="L12" s="702">
        <f t="shared" si="0"/>
        <v>0</v>
      </c>
      <c r="M12" s="101"/>
      <c r="N12" s="145"/>
      <c r="O12" s="167">
        <f t="shared" si="1"/>
        <v>0</v>
      </c>
      <c r="P12" s="702">
        <f t="shared" si="2"/>
        <v>0</v>
      </c>
      <c r="Q12" s="703">
        <f t="shared" si="3"/>
        <v>0</v>
      </c>
      <c r="R12" s="378">
        <f t="shared" si="4"/>
        <v>0</v>
      </c>
      <c r="S12" s="704"/>
      <c r="T12" s="102"/>
      <c r="U12" s="378">
        <f t="shared" si="5"/>
        <v>0</v>
      </c>
      <c r="V12" s="102"/>
    </row>
    <row r="13" spans="1:22" s="12" customFormat="1" ht="18.95" customHeight="1">
      <c r="A13" s="142">
        <v>6</v>
      </c>
      <c r="B13" s="100"/>
      <c r="C13" s="100"/>
      <c r="D13" s="101"/>
      <c r="E13" s="101"/>
      <c r="F13" s="391"/>
      <c r="G13" s="392"/>
      <c r="H13" s="393"/>
      <c r="I13" s="101"/>
      <c r="J13" s="167"/>
      <c r="K13" s="394"/>
      <c r="L13" s="702">
        <f t="shared" si="0"/>
        <v>0</v>
      </c>
      <c r="M13" s="101"/>
      <c r="N13" s="145"/>
      <c r="O13" s="167">
        <f t="shared" si="1"/>
        <v>0</v>
      </c>
      <c r="P13" s="702">
        <f t="shared" si="2"/>
        <v>0</v>
      </c>
      <c r="Q13" s="703">
        <f t="shared" si="3"/>
        <v>0</v>
      </c>
      <c r="R13" s="378">
        <f t="shared" si="4"/>
        <v>0</v>
      </c>
      <c r="S13" s="704"/>
      <c r="T13" s="102"/>
      <c r="U13" s="378">
        <f t="shared" si="5"/>
        <v>0</v>
      </c>
      <c r="V13" s="102"/>
    </row>
    <row r="14" spans="1:22" s="12" customFormat="1" ht="18.95" customHeight="1">
      <c r="A14" s="142">
        <v>7</v>
      </c>
      <c r="B14" s="100"/>
      <c r="C14" s="100"/>
      <c r="D14" s="101"/>
      <c r="E14" s="101"/>
      <c r="F14" s="391"/>
      <c r="G14" s="392"/>
      <c r="H14" s="393"/>
      <c r="I14" s="101"/>
      <c r="J14" s="167"/>
      <c r="K14" s="394"/>
      <c r="L14" s="702">
        <f t="shared" si="0"/>
        <v>0</v>
      </c>
      <c r="M14" s="101"/>
      <c r="N14" s="145"/>
      <c r="O14" s="167">
        <f t="shared" si="1"/>
        <v>0</v>
      </c>
      <c r="P14" s="702">
        <f t="shared" si="2"/>
        <v>0</v>
      </c>
      <c r="Q14" s="703">
        <f t="shared" si="3"/>
        <v>0</v>
      </c>
      <c r="R14" s="378">
        <f t="shared" si="4"/>
        <v>0</v>
      </c>
      <c r="S14" s="704"/>
      <c r="T14" s="102"/>
      <c r="U14" s="378">
        <f t="shared" si="5"/>
        <v>0</v>
      </c>
      <c r="V14" s="102"/>
    </row>
    <row r="15" spans="1:22" s="12" customFormat="1" ht="18.95" customHeight="1">
      <c r="A15" s="142">
        <v>8</v>
      </c>
      <c r="B15" s="100"/>
      <c r="C15" s="100"/>
      <c r="D15" s="101"/>
      <c r="E15" s="101"/>
      <c r="F15" s="391"/>
      <c r="G15" s="392"/>
      <c r="H15" s="393"/>
      <c r="I15" s="101"/>
      <c r="J15" s="167"/>
      <c r="K15" s="394"/>
      <c r="L15" s="702">
        <f t="shared" si="0"/>
        <v>0</v>
      </c>
      <c r="M15" s="101"/>
      <c r="N15" s="145"/>
      <c r="O15" s="167">
        <f t="shared" si="1"/>
        <v>0</v>
      </c>
      <c r="P15" s="702">
        <f t="shared" si="2"/>
        <v>0</v>
      </c>
      <c r="Q15" s="703">
        <f t="shared" si="3"/>
        <v>0</v>
      </c>
      <c r="R15" s="378">
        <f t="shared" si="4"/>
        <v>0</v>
      </c>
      <c r="S15" s="704"/>
      <c r="T15" s="102"/>
      <c r="U15" s="378">
        <f t="shared" si="5"/>
        <v>0</v>
      </c>
      <c r="V15" s="102"/>
    </row>
    <row r="16" spans="1:22" s="12" customFormat="1" ht="18.95" customHeight="1">
      <c r="A16" s="142">
        <v>9</v>
      </c>
      <c r="B16" s="100"/>
      <c r="C16" s="100"/>
      <c r="D16" s="101"/>
      <c r="E16" s="101"/>
      <c r="F16" s="391"/>
      <c r="G16" s="392"/>
      <c r="H16" s="393"/>
      <c r="I16" s="101"/>
      <c r="J16" s="167"/>
      <c r="K16" s="394"/>
      <c r="L16" s="702">
        <f t="shared" si="0"/>
        <v>0</v>
      </c>
      <c r="M16" s="101"/>
      <c r="N16" s="145"/>
      <c r="O16" s="167">
        <f t="shared" si="1"/>
        <v>0</v>
      </c>
      <c r="P16" s="702">
        <f t="shared" si="2"/>
        <v>0</v>
      </c>
      <c r="Q16" s="703">
        <f t="shared" si="3"/>
        <v>0</v>
      </c>
      <c r="R16" s="378">
        <f t="shared" si="4"/>
        <v>0</v>
      </c>
      <c r="S16" s="704"/>
      <c r="T16" s="102"/>
      <c r="U16" s="378">
        <f t="shared" si="5"/>
        <v>0</v>
      </c>
      <c r="V16" s="102"/>
    </row>
    <row r="17" spans="1:22" s="12" customFormat="1" ht="18.95" customHeight="1">
      <c r="A17" s="142">
        <v>10</v>
      </c>
      <c r="B17" s="100"/>
      <c r="C17" s="100"/>
      <c r="D17" s="101"/>
      <c r="E17" s="101"/>
      <c r="F17" s="391"/>
      <c r="G17" s="392"/>
      <c r="H17" s="393"/>
      <c r="I17" s="101"/>
      <c r="J17" s="167"/>
      <c r="K17" s="394"/>
      <c r="L17" s="702">
        <f t="shared" si="0"/>
        <v>0</v>
      </c>
      <c r="M17" s="101"/>
      <c r="N17" s="145"/>
      <c r="O17" s="167">
        <f t="shared" si="1"/>
        <v>0</v>
      </c>
      <c r="P17" s="702">
        <f t="shared" si="2"/>
        <v>0</v>
      </c>
      <c r="Q17" s="703">
        <f t="shared" si="3"/>
        <v>0</v>
      </c>
      <c r="R17" s="378">
        <f t="shared" si="4"/>
        <v>0</v>
      </c>
      <c r="S17" s="704"/>
      <c r="T17" s="102"/>
      <c r="U17" s="378">
        <f t="shared" si="5"/>
        <v>0</v>
      </c>
      <c r="V17" s="102"/>
    </row>
    <row r="18" spans="1:22" s="12" customFormat="1" ht="18.95" customHeight="1">
      <c r="A18" s="142">
        <v>11</v>
      </c>
      <c r="B18" s="100"/>
      <c r="C18" s="100"/>
      <c r="D18" s="101"/>
      <c r="E18" s="101"/>
      <c r="F18" s="391"/>
      <c r="G18" s="392"/>
      <c r="H18" s="393"/>
      <c r="I18" s="101"/>
      <c r="J18" s="167"/>
      <c r="K18" s="394"/>
      <c r="L18" s="702">
        <f t="shared" si="0"/>
        <v>0</v>
      </c>
      <c r="M18" s="101"/>
      <c r="N18" s="145"/>
      <c r="O18" s="167">
        <f t="shared" si="1"/>
        <v>0</v>
      </c>
      <c r="P18" s="702">
        <f t="shared" si="2"/>
        <v>0</v>
      </c>
      <c r="Q18" s="703">
        <f t="shared" si="3"/>
        <v>0</v>
      </c>
      <c r="R18" s="378">
        <f t="shared" si="4"/>
        <v>0</v>
      </c>
      <c r="S18" s="704"/>
      <c r="T18" s="102"/>
      <c r="U18" s="378">
        <f t="shared" si="5"/>
        <v>0</v>
      </c>
      <c r="V18" s="102"/>
    </row>
    <row r="19" spans="1:22" s="12" customFormat="1" ht="18.95" customHeight="1">
      <c r="A19" s="142">
        <v>12</v>
      </c>
      <c r="B19" s="100"/>
      <c r="C19" s="100"/>
      <c r="D19" s="101"/>
      <c r="E19" s="101"/>
      <c r="F19" s="391"/>
      <c r="G19" s="392"/>
      <c r="H19" s="393"/>
      <c r="I19" s="101"/>
      <c r="J19" s="167"/>
      <c r="K19" s="394"/>
      <c r="L19" s="702">
        <f t="shared" si="0"/>
        <v>0</v>
      </c>
      <c r="M19" s="101"/>
      <c r="N19" s="145"/>
      <c r="O19" s="167">
        <f t="shared" si="1"/>
        <v>0</v>
      </c>
      <c r="P19" s="702">
        <f t="shared" si="2"/>
        <v>0</v>
      </c>
      <c r="Q19" s="703">
        <f t="shared" si="3"/>
        <v>0</v>
      </c>
      <c r="R19" s="378">
        <f t="shared" si="4"/>
        <v>0</v>
      </c>
      <c r="S19" s="704"/>
      <c r="T19" s="102"/>
      <c r="U19" s="378">
        <f t="shared" si="5"/>
        <v>0</v>
      </c>
      <c r="V19" s="102"/>
    </row>
    <row r="20" spans="1:22" s="12" customFormat="1" ht="18.95" customHeight="1">
      <c r="A20" s="142">
        <v>13</v>
      </c>
      <c r="B20" s="100"/>
      <c r="C20" s="100"/>
      <c r="D20" s="101"/>
      <c r="E20" s="101"/>
      <c r="F20" s="391"/>
      <c r="G20" s="392"/>
      <c r="H20" s="393"/>
      <c r="I20" s="101"/>
      <c r="J20" s="167"/>
      <c r="K20" s="394"/>
      <c r="L20" s="702">
        <f t="shared" si="0"/>
        <v>0</v>
      </c>
      <c r="M20" s="101"/>
      <c r="N20" s="145"/>
      <c r="O20" s="167">
        <f t="shared" si="1"/>
        <v>0</v>
      </c>
      <c r="P20" s="702">
        <f t="shared" si="2"/>
        <v>0</v>
      </c>
      <c r="Q20" s="703">
        <f t="shared" si="3"/>
        <v>0</v>
      </c>
      <c r="R20" s="378">
        <f t="shared" si="4"/>
        <v>0</v>
      </c>
      <c r="S20" s="704"/>
      <c r="T20" s="102"/>
      <c r="U20" s="378">
        <f t="shared" si="5"/>
        <v>0</v>
      </c>
      <c r="V20" s="102"/>
    </row>
    <row r="21" spans="1:22" s="12" customFormat="1" ht="18.95" customHeight="1">
      <c r="A21" s="142">
        <v>14</v>
      </c>
      <c r="B21" s="100"/>
      <c r="C21" s="100"/>
      <c r="D21" s="101"/>
      <c r="E21" s="101"/>
      <c r="F21" s="391"/>
      <c r="G21" s="392"/>
      <c r="H21" s="393"/>
      <c r="I21" s="101"/>
      <c r="J21" s="167"/>
      <c r="K21" s="394"/>
      <c r="L21" s="702">
        <f t="shared" si="0"/>
        <v>0</v>
      </c>
      <c r="M21" s="101"/>
      <c r="N21" s="145"/>
      <c r="O21" s="167">
        <f t="shared" si="1"/>
        <v>0</v>
      </c>
      <c r="P21" s="702">
        <f t="shared" si="2"/>
        <v>0</v>
      </c>
      <c r="Q21" s="703">
        <f t="shared" si="3"/>
        <v>0</v>
      </c>
      <c r="R21" s="378">
        <f t="shared" si="4"/>
        <v>0</v>
      </c>
      <c r="S21" s="704"/>
      <c r="T21" s="102"/>
      <c r="U21" s="378">
        <f t="shared" si="5"/>
        <v>0</v>
      </c>
      <c r="V21" s="102"/>
    </row>
    <row r="22" spans="1:22" s="12" customFormat="1" ht="18.95" customHeight="1">
      <c r="A22" s="142">
        <v>15</v>
      </c>
      <c r="B22" s="100"/>
      <c r="C22" s="100"/>
      <c r="D22" s="101"/>
      <c r="E22" s="101"/>
      <c r="F22" s="391"/>
      <c r="G22" s="392"/>
      <c r="H22" s="393"/>
      <c r="I22" s="101"/>
      <c r="J22" s="167"/>
      <c r="K22" s="394"/>
      <c r="L22" s="702">
        <f t="shared" si="0"/>
        <v>0</v>
      </c>
      <c r="M22" s="101"/>
      <c r="N22" s="145"/>
      <c r="O22" s="167">
        <f t="shared" si="1"/>
        <v>0</v>
      </c>
      <c r="P22" s="702">
        <f t="shared" si="2"/>
        <v>0</v>
      </c>
      <c r="Q22" s="703">
        <f t="shared" si="3"/>
        <v>0</v>
      </c>
      <c r="R22" s="378">
        <f t="shared" si="4"/>
        <v>0</v>
      </c>
      <c r="S22" s="704"/>
      <c r="T22" s="102"/>
      <c r="U22" s="378">
        <f t="shared" si="5"/>
        <v>0</v>
      </c>
      <c r="V22" s="102"/>
    </row>
    <row r="23" spans="1:22" s="12" customFormat="1" ht="18.95" customHeight="1">
      <c r="A23" s="142">
        <v>16</v>
      </c>
      <c r="B23" s="100"/>
      <c r="C23" s="100"/>
      <c r="D23" s="101"/>
      <c r="E23" s="101"/>
      <c r="F23" s="391"/>
      <c r="G23" s="392"/>
      <c r="H23" s="393"/>
      <c r="I23" s="101"/>
      <c r="J23" s="167"/>
      <c r="K23" s="394"/>
      <c r="L23" s="702">
        <f t="shared" si="0"/>
        <v>0</v>
      </c>
      <c r="M23" s="101"/>
      <c r="N23" s="145"/>
      <c r="O23" s="167">
        <f t="shared" si="1"/>
        <v>0</v>
      </c>
      <c r="P23" s="702">
        <f t="shared" si="2"/>
        <v>0</v>
      </c>
      <c r="Q23" s="703">
        <f t="shared" si="3"/>
        <v>0</v>
      </c>
      <c r="R23" s="378">
        <f t="shared" si="4"/>
        <v>0</v>
      </c>
      <c r="S23" s="704"/>
      <c r="T23" s="102"/>
      <c r="U23" s="378">
        <f t="shared" si="5"/>
        <v>0</v>
      </c>
      <c r="V23" s="102"/>
    </row>
    <row r="24" spans="1:22" s="45" customFormat="1" ht="18.95" customHeight="1">
      <c r="A24" s="142">
        <v>17</v>
      </c>
      <c r="B24" s="100"/>
      <c r="C24" s="100"/>
      <c r="D24" s="101"/>
      <c r="E24" s="101"/>
      <c r="F24" s="391"/>
      <c r="G24" s="392"/>
      <c r="H24" s="393"/>
      <c r="I24" s="101"/>
      <c r="J24" s="167"/>
      <c r="K24" s="394"/>
      <c r="L24" s="702">
        <f t="shared" si="0"/>
        <v>0</v>
      </c>
      <c r="M24" s="101"/>
      <c r="N24" s="145"/>
      <c r="O24" s="167">
        <f t="shared" si="1"/>
        <v>0</v>
      </c>
      <c r="P24" s="702">
        <f t="shared" si="2"/>
        <v>0</v>
      </c>
      <c r="Q24" s="703">
        <f t="shared" si="3"/>
        <v>0</v>
      </c>
      <c r="R24" s="378">
        <f t="shared" si="4"/>
        <v>0</v>
      </c>
      <c r="S24" s="704"/>
      <c r="T24" s="102"/>
      <c r="U24" s="378">
        <f t="shared" si="5"/>
        <v>0</v>
      </c>
      <c r="V24" s="102"/>
    </row>
    <row r="25" spans="1:22" s="45" customFormat="1" ht="18.95" customHeight="1">
      <c r="A25" s="142">
        <v>18</v>
      </c>
      <c r="B25" s="100"/>
      <c r="C25" s="100"/>
      <c r="D25" s="101"/>
      <c r="E25" s="101"/>
      <c r="F25" s="391"/>
      <c r="G25" s="392"/>
      <c r="H25" s="393"/>
      <c r="I25" s="101"/>
      <c r="J25" s="167"/>
      <c r="K25" s="394"/>
      <c r="L25" s="702">
        <f t="shared" si="0"/>
        <v>0</v>
      </c>
      <c r="M25" s="101"/>
      <c r="N25" s="145"/>
      <c r="O25" s="167">
        <f t="shared" si="1"/>
        <v>0</v>
      </c>
      <c r="P25" s="702">
        <f t="shared" si="2"/>
        <v>0</v>
      </c>
      <c r="Q25" s="703">
        <f t="shared" si="3"/>
        <v>0</v>
      </c>
      <c r="R25" s="378">
        <f t="shared" si="4"/>
        <v>0</v>
      </c>
      <c r="S25" s="704"/>
      <c r="T25" s="102"/>
      <c r="U25" s="378">
        <f t="shared" si="5"/>
        <v>0</v>
      </c>
      <c r="V25" s="102"/>
    </row>
    <row r="26" spans="1:22" s="45" customFormat="1" ht="18.95" customHeight="1">
      <c r="A26" s="142">
        <v>19</v>
      </c>
      <c r="B26" s="100"/>
      <c r="C26" s="100"/>
      <c r="D26" s="101"/>
      <c r="E26" s="101"/>
      <c r="F26" s="391"/>
      <c r="G26" s="392"/>
      <c r="H26" s="393"/>
      <c r="I26" s="101"/>
      <c r="J26" s="167"/>
      <c r="K26" s="394"/>
      <c r="L26" s="702">
        <f t="shared" si="0"/>
        <v>0</v>
      </c>
      <c r="M26" s="101"/>
      <c r="N26" s="145"/>
      <c r="O26" s="167">
        <f t="shared" si="1"/>
        <v>0</v>
      </c>
      <c r="P26" s="702">
        <f t="shared" si="2"/>
        <v>0</v>
      </c>
      <c r="Q26" s="703">
        <f t="shared" si="3"/>
        <v>0</v>
      </c>
      <c r="R26" s="378">
        <f t="shared" si="4"/>
        <v>0</v>
      </c>
      <c r="S26" s="704"/>
      <c r="T26" s="102"/>
      <c r="U26" s="378">
        <f t="shared" si="5"/>
        <v>0</v>
      </c>
      <c r="V26" s="102"/>
    </row>
    <row r="27" spans="1:22" s="45" customFormat="1" ht="18.95" customHeight="1">
      <c r="A27" s="142">
        <v>20</v>
      </c>
      <c r="B27" s="100"/>
      <c r="C27" s="100"/>
      <c r="D27" s="101"/>
      <c r="E27" s="101"/>
      <c r="F27" s="391"/>
      <c r="G27" s="392"/>
      <c r="H27" s="393"/>
      <c r="I27" s="101"/>
      <c r="J27" s="167"/>
      <c r="K27" s="394"/>
      <c r="L27" s="702">
        <f t="shared" si="0"/>
        <v>0</v>
      </c>
      <c r="M27" s="101"/>
      <c r="N27" s="145"/>
      <c r="O27" s="167">
        <f t="shared" si="1"/>
        <v>0</v>
      </c>
      <c r="P27" s="702">
        <f t="shared" si="2"/>
        <v>0</v>
      </c>
      <c r="Q27" s="703">
        <f t="shared" si="3"/>
        <v>0</v>
      </c>
      <c r="R27" s="378">
        <f t="shared" si="4"/>
        <v>0</v>
      </c>
      <c r="S27" s="704"/>
      <c r="T27" s="102"/>
      <c r="U27" s="378">
        <f t="shared" si="5"/>
        <v>0</v>
      </c>
      <c r="V27" s="102"/>
    </row>
    <row r="28" spans="1:22" s="45" customFormat="1" ht="18.95" customHeight="1">
      <c r="A28" s="142">
        <v>21</v>
      </c>
      <c r="B28" s="100"/>
      <c r="C28" s="100"/>
      <c r="D28" s="101"/>
      <c r="E28" s="101"/>
      <c r="F28" s="391"/>
      <c r="G28" s="392"/>
      <c r="H28" s="393"/>
      <c r="I28" s="101"/>
      <c r="J28" s="167"/>
      <c r="K28" s="394"/>
      <c r="L28" s="702">
        <f t="shared" si="0"/>
        <v>0</v>
      </c>
      <c r="M28" s="101"/>
      <c r="N28" s="145"/>
      <c r="O28" s="167">
        <f t="shared" si="1"/>
        <v>0</v>
      </c>
      <c r="P28" s="702">
        <f t="shared" si="2"/>
        <v>0</v>
      </c>
      <c r="Q28" s="703">
        <f t="shared" si="3"/>
        <v>0</v>
      </c>
      <c r="R28" s="378">
        <f t="shared" si="4"/>
        <v>0</v>
      </c>
      <c r="S28" s="704"/>
      <c r="T28" s="102"/>
      <c r="U28" s="378">
        <f t="shared" si="5"/>
        <v>0</v>
      </c>
      <c r="V28" s="102"/>
    </row>
    <row r="29" spans="1:22" s="45" customFormat="1" ht="18.95" customHeight="1">
      <c r="A29" s="142">
        <v>22</v>
      </c>
      <c r="B29" s="100"/>
      <c r="C29" s="100"/>
      <c r="D29" s="101"/>
      <c r="E29" s="101"/>
      <c r="F29" s="391"/>
      <c r="G29" s="392"/>
      <c r="H29" s="393"/>
      <c r="I29" s="101"/>
      <c r="J29" s="167"/>
      <c r="K29" s="394"/>
      <c r="L29" s="702">
        <f t="shared" si="0"/>
        <v>0</v>
      </c>
      <c r="M29" s="101"/>
      <c r="N29" s="145"/>
      <c r="O29" s="167">
        <f t="shared" si="1"/>
        <v>0</v>
      </c>
      <c r="P29" s="702">
        <f t="shared" si="2"/>
        <v>0</v>
      </c>
      <c r="Q29" s="703">
        <f t="shared" si="3"/>
        <v>0</v>
      </c>
      <c r="R29" s="378">
        <f t="shared" si="4"/>
        <v>0</v>
      </c>
      <c r="S29" s="704"/>
      <c r="T29" s="102"/>
      <c r="U29" s="378">
        <f t="shared" si="5"/>
        <v>0</v>
      </c>
      <c r="V29" s="102"/>
    </row>
    <row r="30" spans="1:22" s="45" customFormat="1" ht="18.95" customHeight="1">
      <c r="A30" s="142">
        <v>23</v>
      </c>
      <c r="B30" s="100"/>
      <c r="C30" s="100"/>
      <c r="D30" s="101"/>
      <c r="E30" s="101"/>
      <c r="F30" s="391"/>
      <c r="G30" s="392"/>
      <c r="H30" s="393"/>
      <c r="I30" s="101"/>
      <c r="J30" s="167"/>
      <c r="K30" s="394"/>
      <c r="L30" s="702">
        <f t="shared" si="0"/>
        <v>0</v>
      </c>
      <c r="M30" s="101"/>
      <c r="N30" s="145"/>
      <c r="O30" s="167">
        <f t="shared" si="1"/>
        <v>0</v>
      </c>
      <c r="P30" s="702">
        <f t="shared" si="2"/>
        <v>0</v>
      </c>
      <c r="Q30" s="703">
        <f t="shared" si="3"/>
        <v>0</v>
      </c>
      <c r="R30" s="378">
        <f t="shared" si="4"/>
        <v>0</v>
      </c>
      <c r="S30" s="704"/>
      <c r="T30" s="102"/>
      <c r="U30" s="378">
        <f t="shared" si="5"/>
        <v>0</v>
      </c>
      <c r="V30" s="102"/>
    </row>
    <row r="31" spans="1:22" s="45" customFormat="1" ht="18.95" customHeight="1">
      <c r="A31" s="142">
        <v>24</v>
      </c>
      <c r="B31" s="100"/>
      <c r="C31" s="100"/>
      <c r="D31" s="101"/>
      <c r="E31" s="101"/>
      <c r="F31" s="391"/>
      <c r="G31" s="392"/>
      <c r="H31" s="393"/>
      <c r="I31" s="101"/>
      <c r="J31" s="167"/>
      <c r="K31" s="394"/>
      <c r="L31" s="702">
        <f t="shared" si="0"/>
        <v>0</v>
      </c>
      <c r="M31" s="101"/>
      <c r="N31" s="145"/>
      <c r="O31" s="167">
        <f t="shared" si="1"/>
        <v>0</v>
      </c>
      <c r="P31" s="702">
        <f t="shared" si="2"/>
        <v>0</v>
      </c>
      <c r="Q31" s="703">
        <f t="shared" si="3"/>
        <v>0</v>
      </c>
      <c r="R31" s="378">
        <f t="shared" si="4"/>
        <v>0</v>
      </c>
      <c r="S31" s="704"/>
      <c r="T31" s="102"/>
      <c r="U31" s="378">
        <f t="shared" si="5"/>
        <v>0</v>
      </c>
      <c r="V31" s="102"/>
    </row>
    <row r="32" spans="1:22" ht="18.95" customHeight="1">
      <c r="A32" s="142">
        <v>25</v>
      </c>
      <c r="B32" s="100"/>
      <c r="C32" s="100"/>
      <c r="D32" s="101"/>
      <c r="E32" s="101"/>
      <c r="F32" s="391"/>
      <c r="G32" s="392"/>
      <c r="H32" s="393"/>
      <c r="I32" s="101"/>
      <c r="J32" s="167"/>
      <c r="K32" s="394"/>
      <c r="L32" s="702">
        <f t="shared" si="0"/>
        <v>0</v>
      </c>
      <c r="M32" s="101"/>
      <c r="N32" s="145"/>
      <c r="O32" s="167">
        <f t="shared" si="1"/>
        <v>0</v>
      </c>
      <c r="P32" s="702">
        <f t="shared" si="2"/>
        <v>0</v>
      </c>
      <c r="Q32" s="703">
        <f t="shared" si="3"/>
        <v>0</v>
      </c>
      <c r="R32" s="378">
        <f t="shared" si="4"/>
        <v>0</v>
      </c>
      <c r="S32" s="704"/>
      <c r="T32" s="102"/>
      <c r="U32" s="378">
        <f t="shared" si="5"/>
        <v>0</v>
      </c>
      <c r="V32" s="102"/>
    </row>
    <row r="33" spans="1:22" ht="18.95" customHeight="1">
      <c r="A33" s="142">
        <v>26</v>
      </c>
      <c r="B33" s="100"/>
      <c r="C33" s="100"/>
      <c r="D33" s="101"/>
      <c r="E33" s="101"/>
      <c r="F33" s="391"/>
      <c r="G33" s="392"/>
      <c r="H33" s="393"/>
      <c r="I33" s="101"/>
      <c r="J33" s="167"/>
      <c r="K33" s="394"/>
      <c r="L33" s="702">
        <f t="shared" si="0"/>
        <v>0</v>
      </c>
      <c r="M33" s="101"/>
      <c r="N33" s="145"/>
      <c r="O33" s="167">
        <f t="shared" si="1"/>
        <v>0</v>
      </c>
      <c r="P33" s="702">
        <f t="shared" si="2"/>
        <v>0</v>
      </c>
      <c r="Q33" s="703">
        <f t="shared" si="3"/>
        <v>0</v>
      </c>
      <c r="R33" s="378">
        <f t="shared" si="4"/>
        <v>0</v>
      </c>
      <c r="S33" s="704"/>
      <c r="T33" s="102"/>
      <c r="U33" s="378">
        <f t="shared" si="5"/>
        <v>0</v>
      </c>
      <c r="V33" s="102"/>
    </row>
    <row r="34" spans="1:22" ht="18.95" customHeight="1">
      <c r="A34" s="142">
        <v>27</v>
      </c>
      <c r="B34" s="100"/>
      <c r="C34" s="100"/>
      <c r="D34" s="101"/>
      <c r="E34" s="101"/>
      <c r="F34" s="391"/>
      <c r="G34" s="392"/>
      <c r="H34" s="393"/>
      <c r="I34" s="101"/>
      <c r="J34" s="167"/>
      <c r="K34" s="394"/>
      <c r="L34" s="702">
        <f t="shared" si="0"/>
        <v>0</v>
      </c>
      <c r="M34" s="101"/>
      <c r="N34" s="145"/>
      <c r="O34" s="167">
        <f t="shared" si="1"/>
        <v>0</v>
      </c>
      <c r="P34" s="702">
        <f t="shared" si="2"/>
        <v>0</v>
      </c>
      <c r="Q34" s="703">
        <f t="shared" si="3"/>
        <v>0</v>
      </c>
      <c r="R34" s="378">
        <f t="shared" si="4"/>
        <v>0</v>
      </c>
      <c r="S34" s="704"/>
      <c r="T34" s="102"/>
      <c r="U34" s="378">
        <f t="shared" si="5"/>
        <v>0</v>
      </c>
      <c r="V34" s="102"/>
    </row>
    <row r="35" spans="1:22" ht="18.95" customHeight="1">
      <c r="A35" s="142">
        <v>28</v>
      </c>
      <c r="B35" s="100"/>
      <c r="C35" s="100"/>
      <c r="D35" s="101"/>
      <c r="E35" s="101"/>
      <c r="F35" s="391"/>
      <c r="G35" s="392"/>
      <c r="H35" s="393"/>
      <c r="I35" s="101"/>
      <c r="J35" s="167"/>
      <c r="K35" s="394"/>
      <c r="L35" s="702">
        <f t="shared" si="0"/>
        <v>0</v>
      </c>
      <c r="M35" s="101"/>
      <c r="N35" s="145"/>
      <c r="O35" s="167">
        <f t="shared" si="1"/>
        <v>0</v>
      </c>
      <c r="P35" s="702">
        <f t="shared" si="2"/>
        <v>0</v>
      </c>
      <c r="Q35" s="703">
        <f t="shared" si="3"/>
        <v>0</v>
      </c>
      <c r="R35" s="378">
        <f t="shared" si="4"/>
        <v>0</v>
      </c>
      <c r="S35" s="704"/>
      <c r="T35" s="102"/>
      <c r="U35" s="378">
        <f t="shared" si="5"/>
        <v>0</v>
      </c>
      <c r="V35" s="102"/>
    </row>
    <row r="36" spans="1:22" ht="18.95" customHeight="1">
      <c r="A36" s="142">
        <v>29</v>
      </c>
      <c r="B36" s="100"/>
      <c r="C36" s="100"/>
      <c r="D36" s="101"/>
      <c r="E36" s="101"/>
      <c r="F36" s="391"/>
      <c r="G36" s="392"/>
      <c r="H36" s="393"/>
      <c r="I36" s="101"/>
      <c r="J36" s="167"/>
      <c r="K36" s="394"/>
      <c r="L36" s="702">
        <f t="shared" si="0"/>
        <v>0</v>
      </c>
      <c r="M36" s="101"/>
      <c r="N36" s="145"/>
      <c r="O36" s="167">
        <f t="shared" si="1"/>
        <v>0</v>
      </c>
      <c r="P36" s="702">
        <f t="shared" si="2"/>
        <v>0</v>
      </c>
      <c r="Q36" s="703">
        <f t="shared" si="3"/>
        <v>0</v>
      </c>
      <c r="R36" s="378">
        <f t="shared" si="4"/>
        <v>0</v>
      </c>
      <c r="S36" s="704"/>
      <c r="T36" s="102"/>
      <c r="U36" s="378">
        <f t="shared" si="5"/>
        <v>0</v>
      </c>
      <c r="V36" s="102"/>
    </row>
    <row r="37" spans="1:22" ht="18.95" customHeight="1">
      <c r="A37" s="142">
        <v>30</v>
      </c>
      <c r="B37" s="100"/>
      <c r="C37" s="100"/>
      <c r="D37" s="101"/>
      <c r="E37" s="101"/>
      <c r="F37" s="391"/>
      <c r="G37" s="392"/>
      <c r="H37" s="393"/>
      <c r="I37" s="101"/>
      <c r="J37" s="167"/>
      <c r="K37" s="394"/>
      <c r="L37" s="702">
        <f t="shared" si="0"/>
        <v>0</v>
      </c>
      <c r="M37" s="101"/>
      <c r="N37" s="145"/>
      <c r="O37" s="167">
        <f t="shared" si="1"/>
        <v>0</v>
      </c>
      <c r="P37" s="702">
        <f t="shared" si="2"/>
        <v>0</v>
      </c>
      <c r="Q37" s="703">
        <f t="shared" si="3"/>
        <v>0</v>
      </c>
      <c r="R37" s="378">
        <f t="shared" si="4"/>
        <v>0</v>
      </c>
      <c r="S37" s="704"/>
      <c r="T37" s="102"/>
      <c r="U37" s="378">
        <f t="shared" si="5"/>
        <v>0</v>
      </c>
      <c r="V37" s="102"/>
    </row>
    <row r="38" spans="1:22" ht="18.95" customHeight="1">
      <c r="A38" s="142">
        <v>31</v>
      </c>
      <c r="B38" s="100"/>
      <c r="C38" s="100"/>
      <c r="D38" s="101"/>
      <c r="E38" s="101"/>
      <c r="F38" s="391"/>
      <c r="G38" s="392"/>
      <c r="H38" s="393"/>
      <c r="I38" s="101"/>
      <c r="J38" s="167"/>
      <c r="K38" s="394"/>
      <c r="L38" s="702">
        <f t="shared" si="0"/>
        <v>0</v>
      </c>
      <c r="M38" s="101"/>
      <c r="N38" s="145"/>
      <c r="O38" s="167">
        <f t="shared" si="1"/>
        <v>0</v>
      </c>
      <c r="P38" s="702">
        <f t="shared" si="2"/>
        <v>0</v>
      </c>
      <c r="Q38" s="703">
        <f t="shared" si="3"/>
        <v>0</v>
      </c>
      <c r="R38" s="378">
        <f t="shared" si="4"/>
        <v>0</v>
      </c>
      <c r="S38" s="704"/>
      <c r="T38" s="102"/>
      <c r="U38" s="378">
        <f t="shared" si="5"/>
        <v>0</v>
      </c>
      <c r="V38" s="102"/>
    </row>
    <row r="39" spans="1:22" ht="18.95" customHeight="1">
      <c r="A39" s="142">
        <v>32</v>
      </c>
      <c r="B39" s="100"/>
      <c r="C39" s="100"/>
      <c r="D39" s="101"/>
      <c r="E39" s="101"/>
      <c r="F39" s="391"/>
      <c r="G39" s="392"/>
      <c r="H39" s="393"/>
      <c r="I39" s="101"/>
      <c r="J39" s="167"/>
      <c r="K39" s="394"/>
      <c r="L39" s="702">
        <f t="shared" si="0"/>
        <v>0</v>
      </c>
      <c r="M39" s="101"/>
      <c r="N39" s="145"/>
      <c r="O39" s="167">
        <f t="shared" si="1"/>
        <v>0</v>
      </c>
      <c r="P39" s="702">
        <f t="shared" si="2"/>
        <v>0</v>
      </c>
      <c r="Q39" s="703">
        <f t="shared" si="3"/>
        <v>0</v>
      </c>
      <c r="R39" s="378">
        <f t="shared" si="4"/>
        <v>0</v>
      </c>
      <c r="S39" s="704"/>
      <c r="T39" s="102"/>
      <c r="U39" s="378">
        <f t="shared" si="5"/>
        <v>0</v>
      </c>
      <c r="V39" s="102"/>
    </row>
    <row r="40" spans="1:22" ht="18.95" customHeight="1">
      <c r="A40" s="142">
        <v>33</v>
      </c>
      <c r="B40" s="100"/>
      <c r="C40" s="100"/>
      <c r="D40" s="101"/>
      <c r="E40" s="101"/>
      <c r="F40" s="391"/>
      <c r="G40" s="392"/>
      <c r="H40" s="393"/>
      <c r="I40" s="101"/>
      <c r="J40" s="167"/>
      <c r="K40" s="394"/>
      <c r="L40" s="702">
        <f t="shared" si="0"/>
        <v>0</v>
      </c>
      <c r="M40" s="101"/>
      <c r="N40" s="145"/>
      <c r="O40" s="167">
        <f t="shared" si="1"/>
        <v>0</v>
      </c>
      <c r="P40" s="702">
        <f t="shared" si="2"/>
        <v>0</v>
      </c>
      <c r="Q40" s="703">
        <f t="shared" si="3"/>
        <v>0</v>
      </c>
      <c r="R40" s="378">
        <f t="shared" si="4"/>
        <v>0</v>
      </c>
      <c r="S40" s="704"/>
      <c r="T40" s="102"/>
      <c r="U40" s="378">
        <f t="shared" si="5"/>
        <v>0</v>
      </c>
      <c r="V40" s="102"/>
    </row>
    <row r="41" spans="1:22" ht="18.95" customHeight="1">
      <c r="A41" s="142">
        <v>34</v>
      </c>
      <c r="B41" s="100"/>
      <c r="C41" s="100"/>
      <c r="D41" s="101"/>
      <c r="E41" s="101"/>
      <c r="F41" s="391"/>
      <c r="G41" s="392"/>
      <c r="H41" s="393"/>
      <c r="I41" s="101"/>
      <c r="J41" s="167"/>
      <c r="K41" s="394"/>
      <c r="L41" s="702">
        <f t="shared" si="0"/>
        <v>0</v>
      </c>
      <c r="M41" s="101"/>
      <c r="N41" s="145"/>
      <c r="O41" s="167">
        <f t="shared" si="1"/>
        <v>0</v>
      </c>
      <c r="P41" s="702">
        <f t="shared" si="2"/>
        <v>0</v>
      </c>
      <c r="Q41" s="703">
        <f t="shared" si="3"/>
        <v>0</v>
      </c>
      <c r="R41" s="378">
        <f t="shared" si="4"/>
        <v>0</v>
      </c>
      <c r="S41" s="704"/>
      <c r="T41" s="102"/>
      <c r="U41" s="378">
        <f t="shared" si="5"/>
        <v>0</v>
      </c>
      <c r="V41" s="102"/>
    </row>
    <row r="42" spans="1:22" ht="18.95" customHeight="1">
      <c r="A42" s="142">
        <v>35</v>
      </c>
      <c r="B42" s="100"/>
      <c r="C42" s="100"/>
      <c r="D42" s="101"/>
      <c r="E42" s="101"/>
      <c r="F42" s="391"/>
      <c r="G42" s="392"/>
      <c r="H42" s="393"/>
      <c r="I42" s="101"/>
      <c r="J42" s="167"/>
      <c r="K42" s="394"/>
      <c r="L42" s="702">
        <f t="shared" si="0"/>
        <v>0</v>
      </c>
      <c r="M42" s="101"/>
      <c r="N42" s="145"/>
      <c r="O42" s="167">
        <f t="shared" si="1"/>
        <v>0</v>
      </c>
      <c r="P42" s="702">
        <f t="shared" si="2"/>
        <v>0</v>
      </c>
      <c r="Q42" s="703">
        <f t="shared" si="3"/>
        <v>0</v>
      </c>
      <c r="R42" s="378">
        <f t="shared" si="4"/>
        <v>0</v>
      </c>
      <c r="S42" s="704"/>
      <c r="T42" s="102"/>
      <c r="U42" s="378">
        <f t="shared" si="5"/>
        <v>0</v>
      </c>
      <c r="V42" s="102"/>
    </row>
    <row r="43" spans="1:22" ht="18.95" customHeight="1">
      <c r="A43" s="142">
        <v>36</v>
      </c>
      <c r="B43" s="100"/>
      <c r="C43" s="100"/>
      <c r="D43" s="101"/>
      <c r="E43" s="101"/>
      <c r="F43" s="391"/>
      <c r="G43" s="392"/>
      <c r="H43" s="393"/>
      <c r="I43" s="101"/>
      <c r="J43" s="167"/>
      <c r="K43" s="394"/>
      <c r="L43" s="702">
        <f t="shared" si="0"/>
        <v>0</v>
      </c>
      <c r="M43" s="101"/>
      <c r="N43" s="145"/>
      <c r="O43" s="167">
        <f t="shared" si="1"/>
        <v>0</v>
      </c>
      <c r="P43" s="702">
        <f t="shared" si="2"/>
        <v>0</v>
      </c>
      <c r="Q43" s="703">
        <f t="shared" si="3"/>
        <v>0</v>
      </c>
      <c r="R43" s="378">
        <f t="shared" si="4"/>
        <v>0</v>
      </c>
      <c r="S43" s="704"/>
      <c r="T43" s="102"/>
      <c r="U43" s="378">
        <f t="shared" si="5"/>
        <v>0</v>
      </c>
      <c r="V43" s="102"/>
    </row>
    <row r="44" spans="1:22" ht="18.95" customHeight="1">
      <c r="A44" s="142">
        <v>37</v>
      </c>
      <c r="B44" s="100"/>
      <c r="C44" s="100"/>
      <c r="D44" s="101"/>
      <c r="E44" s="101"/>
      <c r="F44" s="391"/>
      <c r="G44" s="392"/>
      <c r="H44" s="393"/>
      <c r="I44" s="101"/>
      <c r="J44" s="167"/>
      <c r="K44" s="394"/>
      <c r="L44" s="702">
        <f t="shared" si="0"/>
        <v>0</v>
      </c>
      <c r="M44" s="101"/>
      <c r="N44" s="145"/>
      <c r="O44" s="167">
        <f t="shared" si="1"/>
        <v>0</v>
      </c>
      <c r="P44" s="702">
        <f t="shared" si="2"/>
        <v>0</v>
      </c>
      <c r="Q44" s="703">
        <f t="shared" si="3"/>
        <v>0</v>
      </c>
      <c r="R44" s="378">
        <f t="shared" si="4"/>
        <v>0</v>
      </c>
      <c r="S44" s="704"/>
      <c r="T44" s="102"/>
      <c r="U44" s="378">
        <f t="shared" si="5"/>
        <v>0</v>
      </c>
      <c r="V44" s="102"/>
    </row>
    <row r="45" spans="1:22" ht="18.95" customHeight="1">
      <c r="A45" s="142">
        <v>38</v>
      </c>
      <c r="B45" s="100"/>
      <c r="C45" s="100"/>
      <c r="D45" s="101"/>
      <c r="E45" s="101"/>
      <c r="F45" s="391"/>
      <c r="G45" s="392"/>
      <c r="H45" s="393"/>
      <c r="I45" s="101"/>
      <c r="J45" s="167"/>
      <c r="K45" s="394"/>
      <c r="L45" s="702">
        <f t="shared" si="0"/>
        <v>0</v>
      </c>
      <c r="M45" s="101"/>
      <c r="N45" s="145"/>
      <c r="O45" s="167">
        <f t="shared" si="1"/>
        <v>0</v>
      </c>
      <c r="P45" s="702">
        <f t="shared" si="2"/>
        <v>0</v>
      </c>
      <c r="Q45" s="703">
        <f t="shared" si="3"/>
        <v>0</v>
      </c>
      <c r="R45" s="378">
        <f t="shared" si="4"/>
        <v>0</v>
      </c>
      <c r="S45" s="704"/>
      <c r="T45" s="102"/>
      <c r="U45" s="378">
        <f t="shared" si="5"/>
        <v>0</v>
      </c>
      <c r="V45" s="102"/>
    </row>
    <row r="46" spans="1:22" ht="18.95" customHeight="1">
      <c r="A46" s="142">
        <v>39</v>
      </c>
      <c r="B46" s="100"/>
      <c r="C46" s="100"/>
      <c r="D46" s="101"/>
      <c r="E46" s="101"/>
      <c r="F46" s="391"/>
      <c r="G46" s="392"/>
      <c r="H46" s="393"/>
      <c r="I46" s="101"/>
      <c r="J46" s="167"/>
      <c r="K46" s="394"/>
      <c r="L46" s="702">
        <f t="shared" si="0"/>
        <v>0</v>
      </c>
      <c r="M46" s="101"/>
      <c r="N46" s="145"/>
      <c r="O46" s="167">
        <f t="shared" si="1"/>
        <v>0</v>
      </c>
      <c r="P46" s="702">
        <f t="shared" si="2"/>
        <v>0</v>
      </c>
      <c r="Q46" s="703">
        <f t="shared" si="3"/>
        <v>0</v>
      </c>
      <c r="R46" s="378">
        <f t="shared" si="4"/>
        <v>0</v>
      </c>
      <c r="S46" s="704"/>
      <c r="T46" s="102"/>
      <c r="U46" s="378">
        <f t="shared" si="5"/>
        <v>0</v>
      </c>
      <c r="V46" s="102"/>
    </row>
    <row r="47" spans="1:22" ht="18.95" customHeight="1">
      <c r="A47" s="142">
        <v>40</v>
      </c>
      <c r="B47" s="100"/>
      <c r="C47" s="100"/>
      <c r="D47" s="101"/>
      <c r="E47" s="101"/>
      <c r="F47" s="391"/>
      <c r="G47" s="392"/>
      <c r="H47" s="393"/>
      <c r="I47" s="101"/>
      <c r="J47" s="167"/>
      <c r="K47" s="394"/>
      <c r="L47" s="702">
        <f t="shared" si="0"/>
        <v>0</v>
      </c>
      <c r="M47" s="101"/>
      <c r="N47" s="145"/>
      <c r="O47" s="167">
        <f t="shared" si="1"/>
        <v>0</v>
      </c>
      <c r="P47" s="702">
        <f t="shared" si="2"/>
        <v>0</v>
      </c>
      <c r="Q47" s="703">
        <f t="shared" si="3"/>
        <v>0</v>
      </c>
      <c r="R47" s="378">
        <f t="shared" si="4"/>
        <v>0</v>
      </c>
      <c r="S47" s="704"/>
      <c r="T47" s="102"/>
      <c r="U47" s="378">
        <f t="shared" si="5"/>
        <v>0</v>
      </c>
      <c r="V47" s="102"/>
    </row>
    <row r="48" spans="1:22" ht="18.95" customHeight="1">
      <c r="A48" s="142">
        <v>41</v>
      </c>
      <c r="B48" s="100"/>
      <c r="C48" s="100"/>
      <c r="D48" s="101"/>
      <c r="E48" s="101"/>
      <c r="F48" s="391"/>
      <c r="G48" s="392"/>
      <c r="H48" s="393"/>
      <c r="I48" s="101"/>
      <c r="J48" s="167"/>
      <c r="K48" s="394"/>
      <c r="L48" s="702">
        <f t="shared" si="0"/>
        <v>0</v>
      </c>
      <c r="M48" s="101"/>
      <c r="N48" s="145"/>
      <c r="O48" s="167">
        <f t="shared" si="1"/>
        <v>0</v>
      </c>
      <c r="P48" s="702">
        <f t="shared" si="2"/>
        <v>0</v>
      </c>
      <c r="Q48" s="703">
        <f t="shared" si="3"/>
        <v>0</v>
      </c>
      <c r="R48" s="378">
        <f t="shared" si="4"/>
        <v>0</v>
      </c>
      <c r="S48" s="704"/>
      <c r="T48" s="102"/>
      <c r="U48" s="378">
        <f t="shared" si="5"/>
        <v>0</v>
      </c>
      <c r="V48" s="102"/>
    </row>
    <row r="49" spans="1:22" ht="18.95" customHeight="1">
      <c r="A49" s="142">
        <v>42</v>
      </c>
      <c r="B49" s="100"/>
      <c r="C49" s="100"/>
      <c r="D49" s="101"/>
      <c r="E49" s="101"/>
      <c r="F49" s="391"/>
      <c r="G49" s="392"/>
      <c r="H49" s="393"/>
      <c r="I49" s="101"/>
      <c r="J49" s="167"/>
      <c r="K49" s="394"/>
      <c r="L49" s="702">
        <f t="shared" si="0"/>
        <v>0</v>
      </c>
      <c r="M49" s="101"/>
      <c r="N49" s="145"/>
      <c r="O49" s="167">
        <f t="shared" si="1"/>
        <v>0</v>
      </c>
      <c r="P49" s="702">
        <f t="shared" si="2"/>
        <v>0</v>
      </c>
      <c r="Q49" s="703">
        <f t="shared" si="3"/>
        <v>0</v>
      </c>
      <c r="R49" s="378">
        <f t="shared" si="4"/>
        <v>0</v>
      </c>
      <c r="S49" s="704"/>
      <c r="T49" s="102"/>
      <c r="U49" s="378">
        <f t="shared" si="5"/>
        <v>0</v>
      </c>
      <c r="V49" s="102"/>
    </row>
    <row r="50" spans="1:22" ht="18.95" customHeight="1">
      <c r="A50" s="142">
        <v>43</v>
      </c>
      <c r="B50" s="100"/>
      <c r="C50" s="100"/>
      <c r="D50" s="101"/>
      <c r="E50" s="101"/>
      <c r="F50" s="391"/>
      <c r="G50" s="392"/>
      <c r="H50" s="393"/>
      <c r="I50" s="101"/>
      <c r="J50" s="167"/>
      <c r="K50" s="394"/>
      <c r="L50" s="702">
        <f t="shared" si="0"/>
        <v>0</v>
      </c>
      <c r="M50" s="101"/>
      <c r="N50" s="145"/>
      <c r="O50" s="167">
        <f t="shared" si="1"/>
        <v>0</v>
      </c>
      <c r="P50" s="702">
        <f t="shared" si="2"/>
        <v>0</v>
      </c>
      <c r="Q50" s="703">
        <f t="shared" si="3"/>
        <v>0</v>
      </c>
      <c r="R50" s="378">
        <f t="shared" si="4"/>
        <v>0</v>
      </c>
      <c r="S50" s="704"/>
      <c r="T50" s="102"/>
      <c r="U50" s="378">
        <f t="shared" si="5"/>
        <v>0</v>
      </c>
      <c r="V50" s="102"/>
    </row>
    <row r="51" spans="1:22" ht="18.95" customHeight="1">
      <c r="A51" s="142">
        <v>44</v>
      </c>
      <c r="B51" s="100"/>
      <c r="C51" s="100"/>
      <c r="D51" s="101"/>
      <c r="E51" s="101"/>
      <c r="F51" s="391"/>
      <c r="G51" s="392"/>
      <c r="H51" s="393"/>
      <c r="I51" s="101"/>
      <c r="J51" s="167"/>
      <c r="K51" s="394"/>
      <c r="L51" s="702">
        <f t="shared" si="0"/>
        <v>0</v>
      </c>
      <c r="M51" s="101"/>
      <c r="N51" s="145"/>
      <c r="O51" s="167">
        <f t="shared" si="1"/>
        <v>0</v>
      </c>
      <c r="P51" s="702">
        <f t="shared" si="2"/>
        <v>0</v>
      </c>
      <c r="Q51" s="703">
        <f t="shared" si="3"/>
        <v>0</v>
      </c>
      <c r="R51" s="378">
        <f t="shared" si="4"/>
        <v>0</v>
      </c>
      <c r="S51" s="704"/>
      <c r="T51" s="102"/>
      <c r="U51" s="378">
        <f t="shared" si="5"/>
        <v>0</v>
      </c>
      <c r="V51" s="102"/>
    </row>
    <row r="52" spans="1:22" ht="18.95" customHeight="1">
      <c r="A52" s="142">
        <v>45</v>
      </c>
      <c r="B52" s="100"/>
      <c r="C52" s="100"/>
      <c r="D52" s="101"/>
      <c r="E52" s="101"/>
      <c r="F52" s="391"/>
      <c r="G52" s="392"/>
      <c r="H52" s="393"/>
      <c r="I52" s="101"/>
      <c r="J52" s="167"/>
      <c r="K52" s="394"/>
      <c r="L52" s="702">
        <f t="shared" si="0"/>
        <v>0</v>
      </c>
      <c r="M52" s="101"/>
      <c r="N52" s="145"/>
      <c r="O52" s="167">
        <f t="shared" si="1"/>
        <v>0</v>
      </c>
      <c r="P52" s="702">
        <f t="shared" si="2"/>
        <v>0</v>
      </c>
      <c r="Q52" s="703">
        <f t="shared" si="3"/>
        <v>0</v>
      </c>
      <c r="R52" s="378">
        <f t="shared" si="4"/>
        <v>0</v>
      </c>
      <c r="S52" s="704"/>
      <c r="T52" s="102"/>
      <c r="U52" s="378">
        <f t="shared" si="5"/>
        <v>0</v>
      </c>
      <c r="V52" s="102"/>
    </row>
    <row r="53" spans="1:22" ht="18.95" customHeight="1">
      <c r="A53" s="142">
        <v>46</v>
      </c>
      <c r="B53" s="100"/>
      <c r="C53" s="100"/>
      <c r="D53" s="101"/>
      <c r="E53" s="101"/>
      <c r="F53" s="391"/>
      <c r="G53" s="392"/>
      <c r="H53" s="393"/>
      <c r="I53" s="101"/>
      <c r="J53" s="167"/>
      <c r="K53" s="394"/>
      <c r="L53" s="702">
        <f t="shared" si="0"/>
        <v>0</v>
      </c>
      <c r="M53" s="101"/>
      <c r="N53" s="145"/>
      <c r="O53" s="167">
        <f t="shared" si="1"/>
        <v>0</v>
      </c>
      <c r="P53" s="702">
        <f t="shared" si="2"/>
        <v>0</v>
      </c>
      <c r="Q53" s="703">
        <f t="shared" si="3"/>
        <v>0</v>
      </c>
      <c r="R53" s="378">
        <f t="shared" si="4"/>
        <v>0</v>
      </c>
      <c r="S53" s="704"/>
      <c r="T53" s="102"/>
      <c r="U53" s="378">
        <f t="shared" si="5"/>
        <v>0</v>
      </c>
      <c r="V53" s="102"/>
    </row>
    <row r="54" spans="1:22" ht="18.95" customHeight="1">
      <c r="A54" s="142">
        <v>47</v>
      </c>
      <c r="B54" s="100"/>
      <c r="C54" s="100"/>
      <c r="D54" s="101"/>
      <c r="E54" s="101"/>
      <c r="F54" s="391"/>
      <c r="G54" s="392"/>
      <c r="H54" s="393"/>
      <c r="I54" s="101"/>
      <c r="J54" s="167"/>
      <c r="K54" s="394"/>
      <c r="L54" s="702">
        <f t="shared" si="0"/>
        <v>0</v>
      </c>
      <c r="M54" s="101"/>
      <c r="N54" s="145"/>
      <c r="O54" s="167">
        <f t="shared" si="1"/>
        <v>0</v>
      </c>
      <c r="P54" s="702">
        <f t="shared" si="2"/>
        <v>0</v>
      </c>
      <c r="Q54" s="703">
        <f t="shared" si="3"/>
        <v>0</v>
      </c>
      <c r="R54" s="378">
        <f t="shared" si="4"/>
        <v>0</v>
      </c>
      <c r="S54" s="704"/>
      <c r="T54" s="102"/>
      <c r="U54" s="378">
        <f t="shared" si="5"/>
        <v>0</v>
      </c>
      <c r="V54" s="102"/>
    </row>
    <row r="55" spans="1:22" ht="18.95" customHeight="1">
      <c r="A55" s="142">
        <v>48</v>
      </c>
      <c r="B55" s="100"/>
      <c r="C55" s="100"/>
      <c r="D55" s="101"/>
      <c r="E55" s="101"/>
      <c r="F55" s="391"/>
      <c r="G55" s="392"/>
      <c r="H55" s="393"/>
      <c r="I55" s="101"/>
      <c r="J55" s="167"/>
      <c r="K55" s="394"/>
      <c r="L55" s="702">
        <f t="shared" si="0"/>
        <v>0</v>
      </c>
      <c r="M55" s="101"/>
      <c r="N55" s="145"/>
      <c r="O55" s="167">
        <f t="shared" si="1"/>
        <v>0</v>
      </c>
      <c r="P55" s="702">
        <f t="shared" si="2"/>
        <v>0</v>
      </c>
      <c r="Q55" s="703">
        <f t="shared" si="3"/>
        <v>0</v>
      </c>
      <c r="R55" s="378">
        <f t="shared" si="4"/>
        <v>0</v>
      </c>
      <c r="S55" s="704"/>
      <c r="T55" s="102"/>
      <c r="U55" s="378">
        <f t="shared" si="5"/>
        <v>0</v>
      </c>
      <c r="V55" s="102"/>
    </row>
    <row r="56" spans="1:22" ht="18.95" customHeight="1">
      <c r="A56" s="142">
        <v>49</v>
      </c>
      <c r="B56" s="100"/>
      <c r="C56" s="100"/>
      <c r="D56" s="101"/>
      <c r="E56" s="101"/>
      <c r="F56" s="391"/>
      <c r="G56" s="392"/>
      <c r="H56" s="393"/>
      <c r="I56" s="101"/>
      <c r="J56" s="167"/>
      <c r="K56" s="394"/>
      <c r="L56" s="702">
        <f t="shared" si="0"/>
        <v>0</v>
      </c>
      <c r="M56" s="101"/>
      <c r="N56" s="145"/>
      <c r="O56" s="167">
        <f t="shared" si="1"/>
        <v>0</v>
      </c>
      <c r="P56" s="702">
        <f t="shared" si="2"/>
        <v>0</v>
      </c>
      <c r="Q56" s="703">
        <f t="shared" si="3"/>
        <v>0</v>
      </c>
      <c r="R56" s="378">
        <f t="shared" si="4"/>
        <v>0</v>
      </c>
      <c r="S56" s="704"/>
      <c r="T56" s="102"/>
      <c r="U56" s="378">
        <f t="shared" si="5"/>
        <v>0</v>
      </c>
      <c r="V56" s="102"/>
    </row>
    <row r="57" spans="1:22" ht="18.95" customHeight="1">
      <c r="A57" s="142">
        <v>50</v>
      </c>
      <c r="B57" s="100"/>
      <c r="C57" s="100"/>
      <c r="D57" s="101"/>
      <c r="E57" s="101"/>
      <c r="F57" s="391"/>
      <c r="G57" s="392"/>
      <c r="H57" s="393"/>
      <c r="I57" s="101"/>
      <c r="J57" s="167"/>
      <c r="K57" s="394"/>
      <c r="L57" s="702">
        <f t="shared" si="0"/>
        <v>0</v>
      </c>
      <c r="M57" s="101"/>
      <c r="N57" s="145"/>
      <c r="O57" s="167">
        <f t="shared" si="1"/>
        <v>0</v>
      </c>
      <c r="P57" s="702">
        <f t="shared" si="2"/>
        <v>0</v>
      </c>
      <c r="Q57" s="703">
        <f t="shared" si="3"/>
        <v>0</v>
      </c>
      <c r="R57" s="378">
        <f t="shared" si="4"/>
        <v>0</v>
      </c>
      <c r="S57" s="704"/>
      <c r="T57" s="102"/>
      <c r="U57" s="378">
        <f t="shared" si="5"/>
        <v>0</v>
      </c>
      <c r="V57" s="102"/>
    </row>
    <row r="58" spans="1:22" ht="18.95" customHeight="1">
      <c r="A58" s="142">
        <v>51</v>
      </c>
      <c r="B58" s="100"/>
      <c r="C58" s="100"/>
      <c r="D58" s="101"/>
      <c r="E58" s="101"/>
      <c r="F58" s="391"/>
      <c r="G58" s="392"/>
      <c r="H58" s="393"/>
      <c r="I58" s="101"/>
      <c r="J58" s="167"/>
      <c r="K58" s="394"/>
      <c r="L58" s="702">
        <f t="shared" si="0"/>
        <v>0</v>
      </c>
      <c r="M58" s="101"/>
      <c r="N58" s="145"/>
      <c r="O58" s="167">
        <f t="shared" si="1"/>
        <v>0</v>
      </c>
      <c r="P58" s="702">
        <f t="shared" si="2"/>
        <v>0</v>
      </c>
      <c r="Q58" s="703">
        <f t="shared" si="3"/>
        <v>0</v>
      </c>
      <c r="R58" s="378">
        <f t="shared" si="4"/>
        <v>0</v>
      </c>
      <c r="S58" s="704"/>
      <c r="T58" s="102"/>
      <c r="U58" s="378">
        <f t="shared" si="5"/>
        <v>0</v>
      </c>
      <c r="V58" s="102"/>
    </row>
    <row r="59" spans="1:22" ht="18.95" customHeight="1">
      <c r="A59" s="142">
        <v>52</v>
      </c>
      <c r="B59" s="100"/>
      <c r="C59" s="100"/>
      <c r="D59" s="101"/>
      <c r="E59" s="101"/>
      <c r="F59" s="391"/>
      <c r="G59" s="392"/>
      <c r="H59" s="393"/>
      <c r="I59" s="101"/>
      <c r="J59" s="167"/>
      <c r="K59" s="394"/>
      <c r="L59" s="702">
        <f t="shared" si="0"/>
        <v>0</v>
      </c>
      <c r="M59" s="101"/>
      <c r="N59" s="145"/>
      <c r="O59" s="167">
        <f t="shared" si="1"/>
        <v>0</v>
      </c>
      <c r="P59" s="702">
        <f t="shared" si="2"/>
        <v>0</v>
      </c>
      <c r="Q59" s="703">
        <f t="shared" si="3"/>
        <v>0</v>
      </c>
      <c r="R59" s="378">
        <f t="shared" si="4"/>
        <v>0</v>
      </c>
      <c r="S59" s="704"/>
      <c r="T59" s="102"/>
      <c r="U59" s="378">
        <f t="shared" si="5"/>
        <v>0</v>
      </c>
      <c r="V59" s="102"/>
    </row>
    <row r="60" spans="1:22" ht="18.95" customHeight="1">
      <c r="A60" s="142">
        <v>53</v>
      </c>
      <c r="B60" s="100"/>
      <c r="C60" s="100"/>
      <c r="D60" s="101"/>
      <c r="E60" s="101"/>
      <c r="F60" s="391"/>
      <c r="G60" s="392"/>
      <c r="H60" s="393"/>
      <c r="I60" s="101"/>
      <c r="J60" s="167"/>
      <c r="K60" s="394"/>
      <c r="L60" s="702">
        <f t="shared" si="0"/>
        <v>0</v>
      </c>
      <c r="M60" s="101"/>
      <c r="N60" s="145"/>
      <c r="O60" s="167">
        <f t="shared" si="1"/>
        <v>0</v>
      </c>
      <c r="P60" s="702">
        <f t="shared" si="2"/>
        <v>0</v>
      </c>
      <c r="Q60" s="703">
        <f t="shared" si="3"/>
        <v>0</v>
      </c>
      <c r="R60" s="378">
        <f t="shared" si="4"/>
        <v>0</v>
      </c>
      <c r="S60" s="704"/>
      <c r="T60" s="102"/>
      <c r="U60" s="378">
        <f t="shared" si="5"/>
        <v>0</v>
      </c>
      <c r="V60" s="102"/>
    </row>
    <row r="61" spans="1:22" ht="18.95" customHeight="1">
      <c r="A61" s="142">
        <v>54</v>
      </c>
      <c r="B61" s="100"/>
      <c r="C61" s="100"/>
      <c r="D61" s="101"/>
      <c r="E61" s="101"/>
      <c r="F61" s="391"/>
      <c r="G61" s="392"/>
      <c r="H61" s="393"/>
      <c r="I61" s="101"/>
      <c r="J61" s="167"/>
      <c r="K61" s="394"/>
      <c r="L61" s="702">
        <f t="shared" si="0"/>
        <v>0</v>
      </c>
      <c r="M61" s="101"/>
      <c r="N61" s="145"/>
      <c r="O61" s="167">
        <f t="shared" si="1"/>
        <v>0</v>
      </c>
      <c r="P61" s="702">
        <f t="shared" si="2"/>
        <v>0</v>
      </c>
      <c r="Q61" s="703">
        <f t="shared" si="3"/>
        <v>0</v>
      </c>
      <c r="R61" s="378">
        <f t="shared" si="4"/>
        <v>0</v>
      </c>
      <c r="S61" s="704"/>
      <c r="T61" s="102"/>
      <c r="U61" s="378">
        <f t="shared" si="5"/>
        <v>0</v>
      </c>
      <c r="V61" s="102"/>
    </row>
    <row r="62" spans="1:22" ht="18.95" customHeight="1">
      <c r="A62" s="142">
        <v>55</v>
      </c>
      <c r="B62" s="100"/>
      <c r="C62" s="100"/>
      <c r="D62" s="101"/>
      <c r="E62" s="101"/>
      <c r="F62" s="391"/>
      <c r="G62" s="392"/>
      <c r="H62" s="393"/>
      <c r="I62" s="101"/>
      <c r="J62" s="167"/>
      <c r="K62" s="394"/>
      <c r="L62" s="702">
        <f t="shared" si="0"/>
        <v>0</v>
      </c>
      <c r="M62" s="101"/>
      <c r="N62" s="145"/>
      <c r="O62" s="167">
        <f t="shared" si="1"/>
        <v>0</v>
      </c>
      <c r="P62" s="702">
        <f t="shared" si="2"/>
        <v>0</v>
      </c>
      <c r="Q62" s="703">
        <f t="shared" si="3"/>
        <v>0</v>
      </c>
      <c r="R62" s="378">
        <f t="shared" si="4"/>
        <v>0</v>
      </c>
      <c r="S62" s="704"/>
      <c r="T62" s="102"/>
      <c r="U62" s="378">
        <f t="shared" si="5"/>
        <v>0</v>
      </c>
      <c r="V62" s="102"/>
    </row>
    <row r="63" spans="1:22" ht="18.75" customHeight="1">
      <c r="A63" s="142">
        <v>56</v>
      </c>
      <c r="B63" s="100"/>
      <c r="C63" s="100"/>
      <c r="D63" s="101"/>
      <c r="E63" s="101"/>
      <c r="F63" s="391"/>
      <c r="G63" s="392"/>
      <c r="H63" s="393"/>
      <c r="I63" s="101"/>
      <c r="J63" s="167"/>
      <c r="K63" s="394"/>
      <c r="L63" s="702">
        <f t="shared" si="0"/>
        <v>0</v>
      </c>
      <c r="M63" s="101"/>
      <c r="N63" s="145"/>
      <c r="O63" s="167">
        <f t="shared" si="1"/>
        <v>0</v>
      </c>
      <c r="P63" s="702">
        <f t="shared" si="2"/>
        <v>0</v>
      </c>
      <c r="Q63" s="703">
        <f t="shared" si="3"/>
        <v>0</v>
      </c>
      <c r="R63" s="378">
        <f t="shared" si="4"/>
        <v>0</v>
      </c>
      <c r="S63" s="704"/>
      <c r="T63" s="102"/>
      <c r="U63" s="378">
        <f t="shared" si="5"/>
        <v>0</v>
      </c>
      <c r="V63" s="102"/>
    </row>
    <row r="64" spans="1:22" ht="18.95" customHeight="1">
      <c r="A64" s="142">
        <v>57</v>
      </c>
      <c r="B64" s="100"/>
      <c r="C64" s="100"/>
      <c r="D64" s="101"/>
      <c r="E64" s="101"/>
      <c r="F64" s="391"/>
      <c r="G64" s="392"/>
      <c r="H64" s="393"/>
      <c r="I64" s="101"/>
      <c r="J64" s="167"/>
      <c r="K64" s="394"/>
      <c r="L64" s="702">
        <f t="shared" si="0"/>
        <v>0</v>
      </c>
      <c r="M64" s="101"/>
      <c r="N64" s="145"/>
      <c r="O64" s="167">
        <f t="shared" si="1"/>
        <v>0</v>
      </c>
      <c r="P64" s="702">
        <f t="shared" si="2"/>
        <v>0</v>
      </c>
      <c r="Q64" s="703">
        <f t="shared" si="3"/>
        <v>0</v>
      </c>
      <c r="R64" s="378">
        <f t="shared" si="4"/>
        <v>0</v>
      </c>
      <c r="S64" s="704"/>
      <c r="T64" s="102"/>
      <c r="U64" s="378">
        <f t="shared" si="5"/>
        <v>0</v>
      </c>
      <c r="V64" s="102"/>
    </row>
    <row r="65" spans="1:22" ht="18.95" customHeight="1">
      <c r="A65" s="142">
        <v>58</v>
      </c>
      <c r="B65" s="100"/>
      <c r="C65" s="100"/>
      <c r="D65" s="101"/>
      <c r="E65" s="101"/>
      <c r="F65" s="391"/>
      <c r="G65" s="392"/>
      <c r="H65" s="393"/>
      <c r="I65" s="101"/>
      <c r="J65" s="167"/>
      <c r="K65" s="394"/>
      <c r="L65" s="702">
        <f t="shared" si="0"/>
        <v>0</v>
      </c>
      <c r="M65" s="101"/>
      <c r="N65" s="145"/>
      <c r="O65" s="167">
        <f t="shared" si="1"/>
        <v>0</v>
      </c>
      <c r="P65" s="702">
        <f t="shared" si="2"/>
        <v>0</v>
      </c>
      <c r="Q65" s="703">
        <f t="shared" si="3"/>
        <v>0</v>
      </c>
      <c r="R65" s="378">
        <f t="shared" si="4"/>
        <v>0</v>
      </c>
      <c r="S65" s="704"/>
      <c r="T65" s="102"/>
      <c r="U65" s="378">
        <f t="shared" si="5"/>
        <v>0</v>
      </c>
      <c r="V65" s="102"/>
    </row>
    <row r="66" spans="1:22" ht="18.95" customHeight="1">
      <c r="A66" s="142">
        <v>59</v>
      </c>
      <c r="B66" s="100"/>
      <c r="C66" s="100"/>
      <c r="D66" s="101"/>
      <c r="E66" s="101"/>
      <c r="F66" s="391"/>
      <c r="G66" s="392"/>
      <c r="H66" s="393"/>
      <c r="I66" s="101"/>
      <c r="J66" s="167"/>
      <c r="K66" s="394"/>
      <c r="L66" s="702">
        <f t="shared" si="0"/>
        <v>0</v>
      </c>
      <c r="M66" s="101"/>
      <c r="N66" s="145"/>
      <c r="O66" s="167">
        <f t="shared" si="1"/>
        <v>0</v>
      </c>
      <c r="P66" s="702">
        <f t="shared" si="2"/>
        <v>0</v>
      </c>
      <c r="Q66" s="703">
        <f t="shared" si="3"/>
        <v>0</v>
      </c>
      <c r="R66" s="378">
        <f t="shared" si="4"/>
        <v>0</v>
      </c>
      <c r="S66" s="704"/>
      <c r="T66" s="102"/>
      <c r="U66" s="378">
        <f t="shared" si="5"/>
        <v>0</v>
      </c>
      <c r="V66" s="102"/>
    </row>
    <row r="67" spans="1:22" ht="18.95" customHeight="1">
      <c r="A67" s="142">
        <v>60</v>
      </c>
      <c r="B67" s="100"/>
      <c r="C67" s="100"/>
      <c r="D67" s="101"/>
      <c r="E67" s="101"/>
      <c r="F67" s="391"/>
      <c r="G67" s="392"/>
      <c r="H67" s="393"/>
      <c r="I67" s="101"/>
      <c r="J67" s="167"/>
      <c r="K67" s="394"/>
      <c r="L67" s="702">
        <f t="shared" si="0"/>
        <v>0</v>
      </c>
      <c r="M67" s="101"/>
      <c r="N67" s="145"/>
      <c r="O67" s="167">
        <f t="shared" si="1"/>
        <v>0</v>
      </c>
      <c r="P67" s="702">
        <f t="shared" si="2"/>
        <v>0</v>
      </c>
      <c r="Q67" s="703">
        <f t="shared" si="3"/>
        <v>0</v>
      </c>
      <c r="R67" s="378">
        <f t="shared" si="4"/>
        <v>0</v>
      </c>
      <c r="S67" s="704"/>
      <c r="T67" s="102"/>
      <c r="U67" s="378">
        <f t="shared" si="5"/>
        <v>0</v>
      </c>
      <c r="V67" s="102"/>
    </row>
    <row r="68" spans="1:22" ht="19.5" customHeight="1">
      <c r="A68" s="142">
        <v>61</v>
      </c>
      <c r="B68" s="100"/>
      <c r="C68" s="100"/>
      <c r="D68" s="101"/>
      <c r="E68" s="101"/>
      <c r="F68" s="391"/>
      <c r="G68" s="392"/>
      <c r="H68" s="393"/>
      <c r="I68" s="101"/>
      <c r="J68" s="167"/>
      <c r="K68" s="394"/>
      <c r="L68" s="702">
        <f t="shared" si="0"/>
        <v>0</v>
      </c>
      <c r="M68" s="101"/>
      <c r="N68" s="145"/>
      <c r="O68" s="167">
        <f t="shared" si="1"/>
        <v>0</v>
      </c>
      <c r="P68" s="702">
        <f t="shared" si="2"/>
        <v>0</v>
      </c>
      <c r="Q68" s="703">
        <f t="shared" si="3"/>
        <v>0</v>
      </c>
      <c r="R68" s="378">
        <f t="shared" si="4"/>
        <v>0</v>
      </c>
      <c r="S68" s="704"/>
      <c r="T68" s="102"/>
      <c r="U68" s="378">
        <f t="shared" si="5"/>
        <v>0</v>
      </c>
      <c r="V68" s="102"/>
    </row>
    <row r="69" spans="1:22" ht="19.5" customHeight="1">
      <c r="A69" s="142">
        <v>62</v>
      </c>
      <c r="B69" s="100"/>
      <c r="C69" s="100"/>
      <c r="D69" s="101"/>
      <c r="E69" s="101"/>
      <c r="F69" s="391"/>
      <c r="G69" s="392"/>
      <c r="H69" s="393"/>
      <c r="I69" s="101"/>
      <c r="J69" s="167"/>
      <c r="K69" s="394"/>
      <c r="L69" s="702">
        <f t="shared" si="0"/>
        <v>0</v>
      </c>
      <c r="M69" s="101"/>
      <c r="N69" s="145"/>
      <c r="O69" s="167">
        <f t="shared" si="1"/>
        <v>0</v>
      </c>
      <c r="P69" s="702">
        <f t="shared" si="2"/>
        <v>0</v>
      </c>
      <c r="Q69" s="703">
        <f t="shared" si="3"/>
        <v>0</v>
      </c>
      <c r="R69" s="378">
        <f t="shared" si="4"/>
        <v>0</v>
      </c>
      <c r="S69" s="704"/>
      <c r="T69" s="102"/>
      <c r="U69" s="378">
        <f t="shared" si="5"/>
        <v>0</v>
      </c>
      <c r="V69" s="102"/>
    </row>
    <row r="70" spans="1:22" ht="19.5" customHeight="1">
      <c r="A70" s="142">
        <v>63</v>
      </c>
      <c r="B70" s="100"/>
      <c r="C70" s="100"/>
      <c r="D70" s="101"/>
      <c r="E70" s="101"/>
      <c r="F70" s="391"/>
      <c r="G70" s="392"/>
      <c r="H70" s="393"/>
      <c r="I70" s="101"/>
      <c r="J70" s="167"/>
      <c r="K70" s="394"/>
      <c r="L70" s="702">
        <f t="shared" si="0"/>
        <v>0</v>
      </c>
      <c r="M70" s="101"/>
      <c r="N70" s="145"/>
      <c r="O70" s="167">
        <f t="shared" si="1"/>
        <v>0</v>
      </c>
      <c r="P70" s="702">
        <f t="shared" si="2"/>
        <v>0</v>
      </c>
      <c r="Q70" s="703">
        <f t="shared" si="3"/>
        <v>0</v>
      </c>
      <c r="R70" s="378">
        <f t="shared" si="4"/>
        <v>0</v>
      </c>
      <c r="S70" s="704"/>
      <c r="T70" s="102"/>
      <c r="U70" s="378">
        <f t="shared" si="5"/>
        <v>0</v>
      </c>
      <c r="V70" s="102"/>
    </row>
    <row r="71" spans="1:22" ht="19.5" customHeight="1">
      <c r="A71" s="142">
        <v>64</v>
      </c>
      <c r="B71" s="100"/>
      <c r="C71" s="100"/>
      <c r="D71" s="101"/>
      <c r="E71" s="101"/>
      <c r="F71" s="391"/>
      <c r="G71" s="392"/>
      <c r="H71" s="393"/>
      <c r="I71" s="101"/>
      <c r="J71" s="167"/>
      <c r="K71" s="394"/>
      <c r="L71" s="702">
        <f t="shared" si="0"/>
        <v>0</v>
      </c>
      <c r="M71" s="101"/>
      <c r="N71" s="145"/>
      <c r="O71" s="167">
        <f t="shared" si="1"/>
        <v>0</v>
      </c>
      <c r="P71" s="702">
        <f t="shared" si="2"/>
        <v>0</v>
      </c>
      <c r="Q71" s="703">
        <f t="shared" si="3"/>
        <v>0</v>
      </c>
      <c r="R71" s="378">
        <f t="shared" si="4"/>
        <v>0</v>
      </c>
      <c r="S71" s="704"/>
      <c r="T71" s="102"/>
      <c r="U71" s="378">
        <f t="shared" si="5"/>
        <v>0</v>
      </c>
      <c r="V71" s="102"/>
    </row>
    <row r="72" spans="1:22" ht="19.5" customHeight="1">
      <c r="A72" s="142">
        <v>65</v>
      </c>
      <c r="B72" s="100"/>
      <c r="C72" s="100"/>
      <c r="D72" s="101"/>
      <c r="E72" s="101"/>
      <c r="F72" s="391"/>
      <c r="G72" s="392"/>
      <c r="H72" s="393"/>
      <c r="I72" s="101"/>
      <c r="J72" s="167"/>
      <c r="K72" s="394"/>
      <c r="L72" s="702">
        <f t="shared" si="0"/>
        <v>0</v>
      </c>
      <c r="M72" s="101"/>
      <c r="N72" s="145"/>
      <c r="O72" s="167">
        <f t="shared" si="1"/>
        <v>0</v>
      </c>
      <c r="P72" s="702">
        <f t="shared" si="2"/>
        <v>0</v>
      </c>
      <c r="Q72" s="703">
        <f t="shared" si="3"/>
        <v>0</v>
      </c>
      <c r="R72" s="378">
        <f t="shared" si="4"/>
        <v>0</v>
      </c>
      <c r="S72" s="704"/>
      <c r="T72" s="102"/>
      <c r="U72" s="378">
        <f t="shared" si="5"/>
        <v>0</v>
      </c>
      <c r="V72" s="102"/>
    </row>
    <row r="73" spans="1:22" ht="19.5" customHeight="1">
      <c r="A73" s="142">
        <v>66</v>
      </c>
      <c r="B73" s="100"/>
      <c r="C73" s="100"/>
      <c r="D73" s="101"/>
      <c r="E73" s="101"/>
      <c r="F73" s="391"/>
      <c r="G73" s="392"/>
      <c r="H73" s="393"/>
      <c r="I73" s="101"/>
      <c r="J73" s="167"/>
      <c r="K73" s="394"/>
      <c r="L73" s="702">
        <f t="shared" ref="L73:L87" si="6">IF(OR(OR(B73="",C73="",D73=""),OR(G73="",H73="",I73="")),,IF(T73="DA",1,IF(T73="WC",2,IF(T73="A",3,999))))</f>
        <v>0</v>
      </c>
      <c r="M73" s="101"/>
      <c r="N73" s="145"/>
      <c r="O73" s="167">
        <f t="shared" ref="O73:O87" si="7">IF(OR(OR(B73="",C73="",D73=""),OR(G73="",H73="",I73="")),,IF(AND(OR(F73="DA",F73="SE",F73="Q"),OR(N73="DA",N153="SE",N73="Q")),"1",IF(OR(OR(F73="DA",F73="SE",F73="Q"),OR(N73="DA",N73="SE",N73="Q")),"2","3")))</f>
        <v>0</v>
      </c>
      <c r="P73" s="702">
        <f t="shared" ref="P73:P87" si="8">IF(OR(OR(B73="",C73="",D73=""),OR(G73="",H73="",I73="")),,IF(AND(E73&gt;0,M73&gt;0),"a",IF(OR(E73&gt;0,M73&gt;0),"b","c")))</f>
        <v>0</v>
      </c>
      <c r="Q73" s="703">
        <f t="shared" ref="Q73:Q87" si="9">IF(OR(OR(B73="",C73="",D73=""),OR(G73="",H73="",I73="")),,O73&amp;P73)</f>
        <v>0</v>
      </c>
      <c r="R73" s="378">
        <f t="shared" ref="R73:R87" si="10">IF(OR(OR(B73="",C73="",D73=""),OR(G73="",H73="",I73="")),,IF(OR(E73&gt;0,M73&gt;0),E73+M73))</f>
        <v>0</v>
      </c>
      <c r="S73" s="704"/>
      <c r="T73" s="102"/>
      <c r="U73" s="378">
        <f t="shared" ref="U73:U87" si="11">IF(OR(OR(B73="",C73="",D73=""),OR(G73="",H73="",I73="")),,IF(AND(E73&gt;0,M73&gt;0),E73+M73,))</f>
        <v>0</v>
      </c>
      <c r="V73" s="102"/>
    </row>
    <row r="74" spans="1:22" ht="19.5" customHeight="1">
      <c r="A74" s="142">
        <v>67</v>
      </c>
      <c r="B74" s="100"/>
      <c r="C74" s="100"/>
      <c r="D74" s="101"/>
      <c r="E74" s="101"/>
      <c r="F74" s="391"/>
      <c r="G74" s="392"/>
      <c r="H74" s="393"/>
      <c r="I74" s="101"/>
      <c r="J74" s="167"/>
      <c r="K74" s="394"/>
      <c r="L74" s="702">
        <f t="shared" si="6"/>
        <v>0</v>
      </c>
      <c r="M74" s="101"/>
      <c r="N74" s="145"/>
      <c r="O74" s="167">
        <f t="shared" si="7"/>
        <v>0</v>
      </c>
      <c r="P74" s="702">
        <f t="shared" si="8"/>
        <v>0</v>
      </c>
      <c r="Q74" s="703">
        <f t="shared" si="9"/>
        <v>0</v>
      </c>
      <c r="R74" s="378">
        <f t="shared" si="10"/>
        <v>0</v>
      </c>
      <c r="S74" s="704"/>
      <c r="T74" s="102"/>
      <c r="U74" s="378">
        <f t="shared" si="11"/>
        <v>0</v>
      </c>
      <c r="V74" s="102"/>
    </row>
    <row r="75" spans="1:22" ht="19.5" customHeight="1">
      <c r="A75" s="142">
        <v>68</v>
      </c>
      <c r="B75" s="100"/>
      <c r="C75" s="100"/>
      <c r="D75" s="101"/>
      <c r="E75" s="101"/>
      <c r="F75" s="391"/>
      <c r="G75" s="392"/>
      <c r="H75" s="393"/>
      <c r="I75" s="101"/>
      <c r="J75" s="167"/>
      <c r="K75" s="394"/>
      <c r="L75" s="702">
        <f t="shared" si="6"/>
        <v>0</v>
      </c>
      <c r="M75" s="101"/>
      <c r="N75" s="145"/>
      <c r="O75" s="167">
        <f t="shared" si="7"/>
        <v>0</v>
      </c>
      <c r="P75" s="702">
        <f t="shared" si="8"/>
        <v>0</v>
      </c>
      <c r="Q75" s="703">
        <f t="shared" si="9"/>
        <v>0</v>
      </c>
      <c r="R75" s="378">
        <f t="shared" si="10"/>
        <v>0</v>
      </c>
      <c r="S75" s="704"/>
      <c r="T75" s="102"/>
      <c r="U75" s="378">
        <f t="shared" si="11"/>
        <v>0</v>
      </c>
      <c r="V75" s="102"/>
    </row>
    <row r="76" spans="1:22" ht="19.5" customHeight="1">
      <c r="A76" s="142">
        <v>69</v>
      </c>
      <c r="B76" s="100"/>
      <c r="C76" s="100"/>
      <c r="D76" s="101"/>
      <c r="E76" s="101"/>
      <c r="F76" s="391"/>
      <c r="G76" s="392"/>
      <c r="H76" s="393"/>
      <c r="I76" s="101"/>
      <c r="J76" s="167"/>
      <c r="K76" s="394"/>
      <c r="L76" s="702">
        <f t="shared" si="6"/>
        <v>0</v>
      </c>
      <c r="M76" s="101"/>
      <c r="N76" s="145"/>
      <c r="O76" s="167">
        <f t="shared" si="7"/>
        <v>0</v>
      </c>
      <c r="P76" s="702">
        <f t="shared" si="8"/>
        <v>0</v>
      </c>
      <c r="Q76" s="703">
        <f t="shared" si="9"/>
        <v>0</v>
      </c>
      <c r="R76" s="378">
        <f t="shared" si="10"/>
        <v>0</v>
      </c>
      <c r="S76" s="704"/>
      <c r="T76" s="102"/>
      <c r="U76" s="378">
        <f t="shared" si="11"/>
        <v>0</v>
      </c>
      <c r="V76" s="102"/>
    </row>
    <row r="77" spans="1:22" ht="19.5" customHeight="1">
      <c r="A77" s="142">
        <v>70</v>
      </c>
      <c r="B77" s="100"/>
      <c r="C77" s="100"/>
      <c r="D77" s="101"/>
      <c r="E77" s="101"/>
      <c r="F77" s="391"/>
      <c r="G77" s="392"/>
      <c r="H77" s="393"/>
      <c r="I77" s="101"/>
      <c r="J77" s="167"/>
      <c r="K77" s="394"/>
      <c r="L77" s="702">
        <f t="shared" si="6"/>
        <v>0</v>
      </c>
      <c r="M77" s="101"/>
      <c r="N77" s="145"/>
      <c r="O77" s="167">
        <f t="shared" si="7"/>
        <v>0</v>
      </c>
      <c r="P77" s="702">
        <f t="shared" si="8"/>
        <v>0</v>
      </c>
      <c r="Q77" s="703">
        <f t="shared" si="9"/>
        <v>0</v>
      </c>
      <c r="R77" s="378">
        <f t="shared" si="10"/>
        <v>0</v>
      </c>
      <c r="S77" s="704"/>
      <c r="T77" s="102"/>
      <c r="U77" s="378">
        <f t="shared" si="11"/>
        <v>0</v>
      </c>
      <c r="V77" s="102"/>
    </row>
    <row r="78" spans="1:22" ht="19.5" customHeight="1">
      <c r="A78" s="142">
        <v>71</v>
      </c>
      <c r="B78" s="100"/>
      <c r="C78" s="100"/>
      <c r="D78" s="101"/>
      <c r="E78" s="101"/>
      <c r="F78" s="391"/>
      <c r="G78" s="392"/>
      <c r="H78" s="393"/>
      <c r="I78" s="101"/>
      <c r="J78" s="167"/>
      <c r="K78" s="394"/>
      <c r="L78" s="702">
        <f t="shared" si="6"/>
        <v>0</v>
      </c>
      <c r="M78" s="101"/>
      <c r="N78" s="145"/>
      <c r="O78" s="167">
        <f t="shared" si="7"/>
        <v>0</v>
      </c>
      <c r="P78" s="702">
        <f t="shared" si="8"/>
        <v>0</v>
      </c>
      <c r="Q78" s="703">
        <f t="shared" si="9"/>
        <v>0</v>
      </c>
      <c r="R78" s="378">
        <f t="shared" si="10"/>
        <v>0</v>
      </c>
      <c r="S78" s="704"/>
      <c r="T78" s="102"/>
      <c r="U78" s="378">
        <f t="shared" si="11"/>
        <v>0</v>
      </c>
      <c r="V78" s="102"/>
    </row>
    <row r="79" spans="1:22" ht="19.5" customHeight="1">
      <c r="A79" s="142">
        <v>72</v>
      </c>
      <c r="B79" s="100"/>
      <c r="C79" s="100"/>
      <c r="D79" s="101"/>
      <c r="E79" s="101"/>
      <c r="F79" s="391"/>
      <c r="G79" s="392"/>
      <c r="H79" s="393"/>
      <c r="I79" s="101"/>
      <c r="J79" s="167"/>
      <c r="K79" s="394"/>
      <c r="L79" s="702">
        <f t="shared" si="6"/>
        <v>0</v>
      </c>
      <c r="M79" s="101"/>
      <c r="N79" s="145"/>
      <c r="O79" s="167">
        <f t="shared" si="7"/>
        <v>0</v>
      </c>
      <c r="P79" s="702">
        <f t="shared" si="8"/>
        <v>0</v>
      </c>
      <c r="Q79" s="703">
        <f t="shared" si="9"/>
        <v>0</v>
      </c>
      <c r="R79" s="378">
        <f t="shared" si="10"/>
        <v>0</v>
      </c>
      <c r="S79" s="704"/>
      <c r="T79" s="102"/>
      <c r="U79" s="378">
        <f t="shared" si="11"/>
        <v>0</v>
      </c>
      <c r="V79" s="102"/>
    </row>
    <row r="80" spans="1:22" ht="19.5" customHeight="1">
      <c r="A80" s="142">
        <v>73</v>
      </c>
      <c r="B80" s="100"/>
      <c r="C80" s="100"/>
      <c r="D80" s="101"/>
      <c r="E80" s="101"/>
      <c r="F80" s="391"/>
      <c r="G80" s="392"/>
      <c r="H80" s="393"/>
      <c r="I80" s="101"/>
      <c r="J80" s="167"/>
      <c r="K80" s="394"/>
      <c r="L80" s="702">
        <f t="shared" si="6"/>
        <v>0</v>
      </c>
      <c r="M80" s="101"/>
      <c r="N80" s="145"/>
      <c r="O80" s="167">
        <f t="shared" si="7"/>
        <v>0</v>
      </c>
      <c r="P80" s="702">
        <f t="shared" si="8"/>
        <v>0</v>
      </c>
      <c r="Q80" s="703">
        <f t="shared" si="9"/>
        <v>0</v>
      </c>
      <c r="R80" s="378">
        <f t="shared" si="10"/>
        <v>0</v>
      </c>
      <c r="S80" s="704"/>
      <c r="T80" s="102"/>
      <c r="U80" s="378">
        <f t="shared" si="11"/>
        <v>0</v>
      </c>
      <c r="V80" s="102"/>
    </row>
    <row r="81" spans="1:22" ht="19.5" customHeight="1">
      <c r="A81" s="142">
        <v>74</v>
      </c>
      <c r="B81" s="100"/>
      <c r="C81" s="100"/>
      <c r="D81" s="101"/>
      <c r="E81" s="101"/>
      <c r="F81" s="391"/>
      <c r="G81" s="392"/>
      <c r="H81" s="393"/>
      <c r="I81" s="101"/>
      <c r="J81" s="167"/>
      <c r="K81" s="394"/>
      <c r="L81" s="702">
        <f t="shared" si="6"/>
        <v>0</v>
      </c>
      <c r="M81" s="101"/>
      <c r="N81" s="145"/>
      <c r="O81" s="167">
        <f t="shared" si="7"/>
        <v>0</v>
      </c>
      <c r="P81" s="702">
        <f t="shared" si="8"/>
        <v>0</v>
      </c>
      <c r="Q81" s="703">
        <f t="shared" si="9"/>
        <v>0</v>
      </c>
      <c r="R81" s="378">
        <f t="shared" si="10"/>
        <v>0</v>
      </c>
      <c r="S81" s="704"/>
      <c r="T81" s="102"/>
      <c r="U81" s="378">
        <f t="shared" si="11"/>
        <v>0</v>
      </c>
      <c r="V81" s="102"/>
    </row>
    <row r="82" spans="1:22" ht="19.5" customHeight="1">
      <c r="A82" s="142">
        <v>75</v>
      </c>
      <c r="B82" s="100"/>
      <c r="C82" s="100"/>
      <c r="D82" s="101"/>
      <c r="E82" s="101"/>
      <c r="F82" s="391"/>
      <c r="G82" s="392"/>
      <c r="H82" s="393"/>
      <c r="I82" s="101"/>
      <c r="J82" s="167"/>
      <c r="K82" s="394"/>
      <c r="L82" s="702">
        <f t="shared" si="6"/>
        <v>0</v>
      </c>
      <c r="M82" s="101"/>
      <c r="N82" s="145"/>
      <c r="O82" s="167">
        <f t="shared" si="7"/>
        <v>0</v>
      </c>
      <c r="P82" s="702">
        <f t="shared" si="8"/>
        <v>0</v>
      </c>
      <c r="Q82" s="703">
        <f t="shared" si="9"/>
        <v>0</v>
      </c>
      <c r="R82" s="378">
        <f t="shared" si="10"/>
        <v>0</v>
      </c>
      <c r="S82" s="704"/>
      <c r="T82" s="102"/>
      <c r="U82" s="378">
        <f t="shared" si="11"/>
        <v>0</v>
      </c>
      <c r="V82" s="102"/>
    </row>
    <row r="83" spans="1:22" ht="19.5" customHeight="1">
      <c r="A83" s="142">
        <v>76</v>
      </c>
      <c r="B83" s="100"/>
      <c r="C83" s="100"/>
      <c r="D83" s="101"/>
      <c r="E83" s="101"/>
      <c r="F83" s="391"/>
      <c r="G83" s="392"/>
      <c r="H83" s="393"/>
      <c r="I83" s="101"/>
      <c r="J83" s="167"/>
      <c r="K83" s="394"/>
      <c r="L83" s="702">
        <f t="shared" si="6"/>
        <v>0</v>
      </c>
      <c r="M83" s="101"/>
      <c r="N83" s="145"/>
      <c r="O83" s="167">
        <f t="shared" si="7"/>
        <v>0</v>
      </c>
      <c r="P83" s="702">
        <f t="shared" si="8"/>
        <v>0</v>
      </c>
      <c r="Q83" s="703">
        <f t="shared" si="9"/>
        <v>0</v>
      </c>
      <c r="R83" s="378">
        <f t="shared" si="10"/>
        <v>0</v>
      </c>
      <c r="S83" s="704"/>
      <c r="T83" s="102"/>
      <c r="U83" s="378">
        <f t="shared" si="11"/>
        <v>0</v>
      </c>
      <c r="V83" s="102"/>
    </row>
    <row r="84" spans="1:22" ht="19.5" customHeight="1">
      <c r="A84" s="142">
        <v>77</v>
      </c>
      <c r="B84" s="100"/>
      <c r="C84" s="100"/>
      <c r="D84" s="101"/>
      <c r="E84" s="101"/>
      <c r="F84" s="391"/>
      <c r="G84" s="392"/>
      <c r="H84" s="393"/>
      <c r="I84" s="101"/>
      <c r="J84" s="167"/>
      <c r="K84" s="394"/>
      <c r="L84" s="702">
        <f t="shared" si="6"/>
        <v>0</v>
      </c>
      <c r="M84" s="101"/>
      <c r="N84" s="145"/>
      <c r="O84" s="167">
        <f t="shared" si="7"/>
        <v>0</v>
      </c>
      <c r="P84" s="702">
        <f t="shared" si="8"/>
        <v>0</v>
      </c>
      <c r="Q84" s="703">
        <f t="shared" si="9"/>
        <v>0</v>
      </c>
      <c r="R84" s="378">
        <f t="shared" si="10"/>
        <v>0</v>
      </c>
      <c r="S84" s="704"/>
      <c r="T84" s="102"/>
      <c r="U84" s="378">
        <f t="shared" si="11"/>
        <v>0</v>
      </c>
      <c r="V84" s="102"/>
    </row>
    <row r="85" spans="1:22" ht="19.5" customHeight="1">
      <c r="A85" s="142">
        <v>78</v>
      </c>
      <c r="B85" s="100"/>
      <c r="C85" s="100"/>
      <c r="D85" s="101"/>
      <c r="E85" s="101"/>
      <c r="F85" s="391"/>
      <c r="G85" s="392"/>
      <c r="H85" s="393"/>
      <c r="I85" s="101"/>
      <c r="J85" s="167"/>
      <c r="K85" s="394"/>
      <c r="L85" s="702">
        <f t="shared" si="6"/>
        <v>0</v>
      </c>
      <c r="M85" s="101"/>
      <c r="N85" s="145"/>
      <c r="O85" s="167">
        <f t="shared" si="7"/>
        <v>0</v>
      </c>
      <c r="P85" s="702">
        <f t="shared" si="8"/>
        <v>0</v>
      </c>
      <c r="Q85" s="703">
        <f t="shared" si="9"/>
        <v>0</v>
      </c>
      <c r="R85" s="378">
        <f t="shared" si="10"/>
        <v>0</v>
      </c>
      <c r="S85" s="704"/>
      <c r="T85" s="102"/>
      <c r="U85" s="378">
        <f t="shared" si="11"/>
        <v>0</v>
      </c>
      <c r="V85" s="102"/>
    </row>
    <row r="86" spans="1:22" ht="19.5" customHeight="1">
      <c r="A86" s="142">
        <v>79</v>
      </c>
      <c r="B86" s="100"/>
      <c r="C86" s="100"/>
      <c r="D86" s="101"/>
      <c r="E86" s="101"/>
      <c r="F86" s="391"/>
      <c r="G86" s="392"/>
      <c r="H86" s="393"/>
      <c r="I86" s="101"/>
      <c r="J86" s="167"/>
      <c r="K86" s="394"/>
      <c r="L86" s="702">
        <f t="shared" si="6"/>
        <v>0</v>
      </c>
      <c r="M86" s="101"/>
      <c r="N86" s="145"/>
      <c r="O86" s="167">
        <f t="shared" si="7"/>
        <v>0</v>
      </c>
      <c r="P86" s="702">
        <f t="shared" si="8"/>
        <v>0</v>
      </c>
      <c r="Q86" s="703">
        <f t="shared" si="9"/>
        <v>0</v>
      </c>
      <c r="R86" s="378">
        <f t="shared" si="10"/>
        <v>0</v>
      </c>
      <c r="S86" s="704"/>
      <c r="T86" s="102"/>
      <c r="U86" s="378">
        <f t="shared" si="11"/>
        <v>0</v>
      </c>
      <c r="V86" s="102"/>
    </row>
    <row r="87" spans="1:22" ht="19.5" customHeight="1">
      <c r="A87" s="142">
        <v>80</v>
      </c>
      <c r="B87" s="100"/>
      <c r="C87" s="100"/>
      <c r="D87" s="101"/>
      <c r="E87" s="101"/>
      <c r="F87" s="391"/>
      <c r="G87" s="392"/>
      <c r="H87" s="393"/>
      <c r="I87" s="101"/>
      <c r="J87" s="167"/>
      <c r="K87" s="394"/>
      <c r="L87" s="702">
        <f t="shared" si="6"/>
        <v>0</v>
      </c>
      <c r="M87" s="101"/>
      <c r="N87" s="145"/>
      <c r="O87" s="167">
        <f t="shared" si="7"/>
        <v>0</v>
      </c>
      <c r="P87" s="702">
        <f t="shared" si="8"/>
        <v>0</v>
      </c>
      <c r="Q87" s="703">
        <f t="shared" si="9"/>
        <v>0</v>
      </c>
      <c r="R87" s="378">
        <f t="shared" si="10"/>
        <v>0</v>
      </c>
      <c r="S87" s="704"/>
      <c r="T87" s="102"/>
      <c r="U87" s="378">
        <f t="shared" si="11"/>
        <v>0</v>
      </c>
      <c r="V87" s="102"/>
    </row>
  </sheetData>
  <mergeCells count="4">
    <mergeCell ref="A5:B5"/>
    <mergeCell ref="B6:F6"/>
    <mergeCell ref="G6:N6"/>
    <mergeCell ref="S6:V6"/>
  </mergeCells>
  <phoneticPr fontId="78" type="noConversion"/>
  <printOptions horizontalCentered="1"/>
  <pageMargins left="0.35" right="0.35" top="0.39" bottom="0.39" header="0" footer="0"/>
  <pageSetup paperSize="9" orientation="landscape" horizontalDpi="200" verticalDpi="200"/>
  <headerFooter alignWithMargins="0"/>
  <rowBreaks count="4" manualBreakCount="4">
    <brk id="27" max="16383" man="1"/>
    <brk id="47" max="16383" man="1"/>
    <brk id="67" max="16383" man="1"/>
    <brk id="87" max="16383" man="1"/>
  </rowBreaks>
  <drawing r:id="rId1"/>
  <legacyDrawing r:id="rId2"/>
</worksheet>
</file>

<file path=xl/worksheets/sheet39.xml><?xml version="1.0" encoding="utf-8"?>
<worksheet xmlns="http://schemas.openxmlformats.org/spreadsheetml/2006/main" xmlns:r="http://schemas.openxmlformats.org/officeDocument/2006/relationships">
  <sheetPr codeName="Sheet39">
    <pageSetUpPr fitToPage="1"/>
  </sheetPr>
  <dimension ref="A1:T81"/>
  <sheetViews>
    <sheetView showGridLines="0" showZeros="0" workbookViewId="0">
      <selection activeCell="A3" sqref="A3"/>
    </sheetView>
  </sheetViews>
  <sheetFormatPr defaultRowHeight="12.75"/>
  <cols>
    <col min="1" max="2" width="3.28515625" customWidth="1"/>
    <col min="3" max="3" width="4.7109375" customWidth="1"/>
    <col min="4" max="4" width="4.28515625" customWidth="1"/>
    <col min="5" max="5" width="12.7109375" customWidth="1"/>
    <col min="6" max="6" width="2.7109375" customWidth="1"/>
    <col min="7" max="7" width="7.7109375" customWidth="1"/>
    <col min="8" max="8" width="5.85546875" customWidth="1"/>
    <col min="9" max="9" width="1.7109375" style="172" customWidth="1"/>
    <col min="10" max="10" width="10.7109375" customWidth="1"/>
    <col min="11" max="11" width="1.7109375" style="172" customWidth="1"/>
    <col min="12" max="12" width="10.7109375" customWidth="1"/>
    <col min="13" max="13" width="1.7109375" style="173" customWidth="1"/>
    <col min="14" max="14" width="10.7109375" customWidth="1"/>
    <col min="15" max="15" width="1.7109375" style="172" customWidth="1"/>
    <col min="16" max="16" width="10.7109375" customWidth="1"/>
    <col min="17" max="17" width="1.7109375" style="173" customWidth="1"/>
    <col min="19" max="19" width="8.7109375" customWidth="1"/>
    <col min="20" max="20" width="8.85546875" hidden="1" customWidth="1"/>
    <col min="21" max="21" width="5.7109375" customWidth="1"/>
  </cols>
  <sheetData>
    <row r="1" spans="1:20" s="174" customFormat="1" ht="21.75" customHeight="1">
      <c r="A1" s="82">
        <f>'Week SetUp'!$A$6</f>
        <v>0</v>
      </c>
      <c r="B1" s="176"/>
      <c r="I1" s="175"/>
      <c r="J1" s="395" t="s">
        <v>279</v>
      </c>
      <c r="K1" s="395"/>
      <c r="L1" s="396"/>
      <c r="M1" s="175"/>
      <c r="N1" s="175" t="s">
        <v>50</v>
      </c>
      <c r="O1" s="175"/>
      <c r="Q1" s="175"/>
    </row>
    <row r="2" spans="1:20" s="103" customFormat="1">
      <c r="A2" s="85" t="str">
        <f>'Week SetUp'!$A$8</f>
        <v>ITF Junior Circuit</v>
      </c>
      <c r="B2" s="85"/>
      <c r="C2" s="85"/>
      <c r="D2" s="85"/>
      <c r="E2" s="85"/>
      <c r="F2" s="179"/>
      <c r="I2" s="173"/>
      <c r="J2" s="395" t="s">
        <v>51</v>
      </c>
      <c r="K2" s="395"/>
      <c r="L2" s="395"/>
      <c r="M2" s="173"/>
      <c r="O2" s="173"/>
      <c r="Q2" s="173"/>
    </row>
    <row r="3" spans="1:20" s="20" customFormat="1" ht="10.5" customHeight="1">
      <c r="A3" s="62" t="s">
        <v>12</v>
      </c>
      <c r="B3" s="62"/>
      <c r="C3" s="62"/>
      <c r="D3" s="62"/>
      <c r="E3" s="62"/>
      <c r="F3" s="62" t="s">
        <v>6</v>
      </c>
      <c r="G3" s="62"/>
      <c r="H3" s="62"/>
      <c r="I3" s="397"/>
      <c r="J3" s="63" t="s">
        <v>7</v>
      </c>
      <c r="K3" s="182"/>
      <c r="L3" s="73" t="s">
        <v>18</v>
      </c>
      <c r="M3" s="397"/>
      <c r="N3" s="62"/>
      <c r="O3" s="397"/>
      <c r="P3" s="62"/>
      <c r="Q3" s="398" t="s">
        <v>8</v>
      </c>
    </row>
    <row r="4" spans="1:20" s="39" customFormat="1" ht="11.25" customHeight="1" thickBot="1">
      <c r="A4" s="711">
        <f>'Week SetUp'!$A$10</f>
        <v>0</v>
      </c>
      <c r="B4" s="711"/>
      <c r="C4" s="711"/>
      <c r="D4" s="183"/>
      <c r="E4" s="183"/>
      <c r="F4" s="184">
        <f>'Week SetUp'!$C$10</f>
        <v>0</v>
      </c>
      <c r="G4" s="399"/>
      <c r="H4" s="183"/>
      <c r="I4" s="400"/>
      <c r="J4" s="186">
        <f>'Week SetUp'!$D$10</f>
        <v>0</v>
      </c>
      <c r="K4" s="185"/>
      <c r="L4" s="97">
        <f>'Week SetUp'!$A$12</f>
        <v>0</v>
      </c>
      <c r="M4" s="400"/>
      <c r="N4" s="183"/>
      <c r="O4" s="400"/>
      <c r="P4" s="183"/>
      <c r="Q4" s="76">
        <f>'Week SetUp'!$E$10</f>
        <v>0</v>
      </c>
    </row>
    <row r="5" spans="1:20" s="20" customFormat="1" ht="9.75">
      <c r="A5" s="401"/>
      <c r="B5" s="65" t="s">
        <v>52</v>
      </c>
      <c r="C5" s="65" t="str">
        <f>IF(OR(F2="Week 3",F2="Masters"),"CP","Rank")</f>
        <v>Rank</v>
      </c>
      <c r="D5" s="65" t="s">
        <v>54</v>
      </c>
      <c r="E5" s="67" t="s">
        <v>55</v>
      </c>
      <c r="F5" s="67" t="s">
        <v>14</v>
      </c>
      <c r="G5" s="67"/>
      <c r="H5" s="67" t="s">
        <v>56</v>
      </c>
      <c r="I5" s="67"/>
      <c r="J5" s="65" t="s">
        <v>57</v>
      </c>
      <c r="K5" s="402"/>
      <c r="L5" s="65" t="s">
        <v>58</v>
      </c>
      <c r="M5" s="402"/>
      <c r="N5" s="65" t="s">
        <v>59</v>
      </c>
      <c r="O5" s="402"/>
      <c r="P5" s="65" t="s">
        <v>265</v>
      </c>
      <c r="Q5" s="403"/>
    </row>
    <row r="6" spans="1:20" s="20" customFormat="1" ht="3.75" customHeight="1" thickBot="1">
      <c r="A6" s="404"/>
      <c r="B6" s="91"/>
      <c r="C6" s="91"/>
      <c r="D6" s="91"/>
      <c r="E6" s="23"/>
      <c r="F6" s="23"/>
      <c r="G6" s="93"/>
      <c r="H6" s="23"/>
      <c r="I6" s="151"/>
      <c r="J6" s="91"/>
      <c r="K6" s="151"/>
      <c r="L6" s="91"/>
      <c r="M6" s="151"/>
      <c r="N6" s="91"/>
      <c r="O6" s="151"/>
      <c r="P6" s="91"/>
      <c r="Q6" s="181"/>
    </row>
    <row r="7" spans="1:20" s="50" customFormat="1" ht="10.5" customHeight="1">
      <c r="A7" s="405">
        <v>1</v>
      </c>
      <c r="B7" s="202" t="str">
        <f>IF($D7="","",VLOOKUP($D7,'Girls Do Main Draw Prep'!$A$7:$V$23,20))</f>
        <v/>
      </c>
      <c r="C7" s="202" t="str">
        <f>IF($D7="","",VLOOKUP($D7,'Girls Do Main Draw Prep'!$A$7:$V$23,21))</f>
        <v/>
      </c>
      <c r="D7" s="203"/>
      <c r="E7" s="204" t="str">
        <f>UPPER(IF($D7="","",VLOOKUP($D7,'Girls Do Main Draw Prep'!$A$7:$V$23,2)))</f>
        <v/>
      </c>
      <c r="F7" s="204" t="str">
        <f>IF($D7="","",VLOOKUP($D7,'Girls Do Main Draw Prep'!$A$7:$V$23,3))</f>
        <v/>
      </c>
      <c r="G7" s="406"/>
      <c r="H7" s="204" t="str">
        <f>IF($D7="","",VLOOKUP($D7,'Girls Do Main Draw Prep'!$A$7:$V$23,4))</f>
        <v/>
      </c>
      <c r="I7" s="407"/>
      <c r="J7" s="207"/>
      <c r="K7" s="209"/>
      <c r="L7" s="207"/>
      <c r="M7" s="209"/>
      <c r="N7" s="207"/>
      <c r="O7" s="209"/>
      <c r="P7" s="207"/>
      <c r="Q7" s="210"/>
      <c r="R7" s="213"/>
      <c r="T7" s="214" t="e">
        <f>#REF!</f>
        <v>#REF!</v>
      </c>
    </row>
    <row r="8" spans="1:20" s="50" customFormat="1" ht="9.6" customHeight="1">
      <c r="A8" s="338"/>
      <c r="B8" s="408"/>
      <c r="C8" s="408"/>
      <c r="D8" s="408"/>
      <c r="E8" s="204" t="str">
        <f>UPPER(IF($D7="","",VLOOKUP($D7,'Girls Do Main Draw Prep'!$A$7:$V$23,7)))</f>
        <v/>
      </c>
      <c r="F8" s="204" t="str">
        <f>IF($D7="","",VLOOKUP($D7,'Girls Do Main Draw Prep'!$A$7:$V$23,8))</f>
        <v/>
      </c>
      <c r="G8" s="406"/>
      <c r="H8" s="204" t="str">
        <f>IF($D7="","",VLOOKUP($D7,'Girls Do Main Draw Prep'!$A$7:$V$23,9))</f>
        <v/>
      </c>
      <c r="I8" s="409"/>
      <c r="J8" s="199" t="str">
        <f>IF(I8="a",E7,IF(I8="b",E9,""))</f>
        <v/>
      </c>
      <c r="K8" s="209"/>
      <c r="L8" s="207"/>
      <c r="M8" s="209"/>
      <c r="N8" s="207"/>
      <c r="O8" s="209"/>
      <c r="P8" s="207"/>
      <c r="Q8" s="210"/>
      <c r="R8" s="213"/>
      <c r="T8" s="222" t="e">
        <f>#REF!</f>
        <v>#REF!</v>
      </c>
    </row>
    <row r="9" spans="1:20" s="50" customFormat="1" ht="9.6" customHeight="1">
      <c r="A9" s="338"/>
      <c r="B9" s="216"/>
      <c r="C9" s="216"/>
      <c r="D9" s="216"/>
      <c r="E9" s="201"/>
      <c r="F9" s="201"/>
      <c r="G9" s="93"/>
      <c r="H9" s="201"/>
      <c r="I9" s="410"/>
      <c r="J9" s="411" t="str">
        <f>UPPER(IF(OR(I10="a",I10="as"),E7,IF(OR(I10="b",I10="bs"),E11,)))</f>
        <v/>
      </c>
      <c r="K9" s="412"/>
      <c r="L9" s="207"/>
      <c r="M9" s="209"/>
      <c r="N9" s="207"/>
      <c r="O9" s="209"/>
      <c r="P9" s="207"/>
      <c r="Q9" s="210"/>
      <c r="R9" s="213"/>
      <c r="T9" s="222" t="e">
        <f>#REF!</f>
        <v>#REF!</v>
      </c>
    </row>
    <row r="10" spans="1:20" s="50" customFormat="1" ht="9.6" customHeight="1">
      <c r="A10" s="338"/>
      <c r="B10" s="216"/>
      <c r="C10" s="216"/>
      <c r="D10" s="216"/>
      <c r="E10" s="201"/>
      <c r="F10" s="201"/>
      <c r="G10" s="93"/>
      <c r="H10" s="219" t="s">
        <v>15</v>
      </c>
      <c r="I10" s="228"/>
      <c r="J10" s="413" t="str">
        <f>UPPER(IF(OR(I10="a",I10="as"),E8,IF(OR(I10="b",I10="bs"),E12,)))</f>
        <v/>
      </c>
      <c r="K10" s="414"/>
      <c r="L10" s="207"/>
      <c r="M10" s="209"/>
      <c r="N10" s="207"/>
      <c r="O10" s="209"/>
      <c r="P10" s="207"/>
      <c r="Q10" s="210"/>
      <c r="R10" s="213"/>
      <c r="T10" s="222" t="e">
        <f>#REF!</f>
        <v>#REF!</v>
      </c>
    </row>
    <row r="11" spans="1:20" s="50" customFormat="1" ht="9.6" customHeight="1">
      <c r="A11" s="338">
        <v>2</v>
      </c>
      <c r="B11" s="202" t="str">
        <f>IF($D11="","",VLOOKUP($D11,'Girls Do Main Draw Prep'!$A$7:$V$23,20))</f>
        <v/>
      </c>
      <c r="C11" s="202" t="str">
        <f>IF($D11="","",VLOOKUP($D11,'Girls Do Main Draw Prep'!$A$7:$V$23,21))</f>
        <v/>
      </c>
      <c r="D11" s="203"/>
      <c r="E11" s="223" t="str">
        <f>UPPER(IF($D11="","",VLOOKUP($D11,'Girls Do Main Draw Prep'!$A$7:$V$23,2)))</f>
        <v/>
      </c>
      <c r="F11" s="223" t="str">
        <f>IF($D11="","",VLOOKUP($D11,'Girls Do Main Draw Prep'!$A$7:$V$23,3))</f>
        <v/>
      </c>
      <c r="G11" s="415"/>
      <c r="H11" s="223" t="str">
        <f>IF($D11="","",VLOOKUP($D11,'Girls Do Main Draw Prep'!$A$7:$V$23,4))</f>
        <v/>
      </c>
      <c r="I11" s="416"/>
      <c r="J11" s="207"/>
      <c r="K11" s="417"/>
      <c r="L11" s="246"/>
      <c r="M11" s="412"/>
      <c r="N11" s="207"/>
      <c r="O11" s="209"/>
      <c r="P11" s="207"/>
      <c r="Q11" s="210"/>
      <c r="R11" s="213"/>
      <c r="T11" s="222" t="e">
        <f>#REF!</f>
        <v>#REF!</v>
      </c>
    </row>
    <row r="12" spans="1:20" s="50" customFormat="1" ht="9.6" customHeight="1">
      <c r="A12" s="338"/>
      <c r="B12" s="408"/>
      <c r="C12" s="408"/>
      <c r="D12" s="408"/>
      <c r="E12" s="223" t="str">
        <f>UPPER(IF($D11="","",VLOOKUP($D11,'Girls Do Main Draw Prep'!$A$7:$V$23,7)))</f>
        <v/>
      </c>
      <c r="F12" s="223" t="str">
        <f>IF($D11="","",VLOOKUP($D11,'Girls Do Main Draw Prep'!$A$7:$V$23,8))</f>
        <v/>
      </c>
      <c r="G12" s="415"/>
      <c r="H12" s="223" t="str">
        <f>IF($D11="","",VLOOKUP($D11,'Girls Do Main Draw Prep'!$A$7:$V$23,9))</f>
        <v/>
      </c>
      <c r="I12" s="409"/>
      <c r="J12" s="207"/>
      <c r="K12" s="417"/>
      <c r="L12" s="358"/>
      <c r="M12" s="418"/>
      <c r="N12" s="207"/>
      <c r="O12" s="209"/>
      <c r="P12" s="207"/>
      <c r="Q12" s="210"/>
      <c r="R12" s="213"/>
      <c r="T12" s="222" t="e">
        <f>#REF!</f>
        <v>#REF!</v>
      </c>
    </row>
    <row r="13" spans="1:20" s="50" customFormat="1" ht="9.6" customHeight="1">
      <c r="A13" s="338"/>
      <c r="B13" s="216"/>
      <c r="C13" s="216"/>
      <c r="D13" s="226"/>
      <c r="E13" s="201"/>
      <c r="F13" s="201"/>
      <c r="G13" s="93"/>
      <c r="H13" s="201"/>
      <c r="I13" s="419"/>
      <c r="J13" s="207"/>
      <c r="K13" s="410"/>
      <c r="L13" s="411" t="str">
        <f>UPPER(IF(OR(K14="a",K14="as"),J9,IF(OR(K14="b",K14="bs"),J17,)))</f>
        <v/>
      </c>
      <c r="M13" s="209"/>
      <c r="N13" s="207"/>
      <c r="O13" s="209"/>
      <c r="P13" s="207"/>
      <c r="Q13" s="210"/>
      <c r="R13" s="213"/>
      <c r="T13" s="222" t="e">
        <f>#REF!</f>
        <v>#REF!</v>
      </c>
    </row>
    <row r="14" spans="1:20" s="50" customFormat="1" ht="9.6" customHeight="1">
      <c r="A14" s="338"/>
      <c r="B14" s="216"/>
      <c r="C14" s="216"/>
      <c r="D14" s="226"/>
      <c r="E14" s="201"/>
      <c r="F14" s="201"/>
      <c r="G14" s="93"/>
      <c r="H14" s="201"/>
      <c r="I14" s="419"/>
      <c r="J14" s="219" t="s">
        <v>15</v>
      </c>
      <c r="K14" s="228"/>
      <c r="L14" s="413" t="str">
        <f>UPPER(IF(OR(K14="a",K14="as"),J10,IF(OR(K14="b",K14="bs"),J18,)))</f>
        <v/>
      </c>
      <c r="M14" s="414"/>
      <c r="N14" s="207"/>
      <c r="O14" s="209"/>
      <c r="P14" s="207"/>
      <c r="Q14" s="210"/>
      <c r="R14" s="213"/>
      <c r="T14" s="222" t="e">
        <f>#REF!</f>
        <v>#REF!</v>
      </c>
    </row>
    <row r="15" spans="1:20" s="50" customFormat="1" ht="9.6" customHeight="1">
      <c r="A15" s="420">
        <v>3</v>
      </c>
      <c r="B15" s="202" t="str">
        <f>IF($D15="","",VLOOKUP($D15,'Girls Do Main Draw Prep'!$A$7:$V$23,20))</f>
        <v/>
      </c>
      <c r="C15" s="202" t="str">
        <f>IF($D15="","",VLOOKUP($D15,'Girls Do Main Draw Prep'!$A$7:$V$23,21))</f>
        <v/>
      </c>
      <c r="D15" s="203"/>
      <c r="E15" s="223" t="str">
        <f>UPPER(IF($D15="","",VLOOKUP($D15,'Girls Do Main Draw Prep'!$A$7:$V$23,2)))</f>
        <v/>
      </c>
      <c r="F15" s="223" t="str">
        <f>IF($D15="","",VLOOKUP($D15,'Girls Do Main Draw Prep'!$A$7:$V$23,3))</f>
        <v/>
      </c>
      <c r="G15" s="415"/>
      <c r="H15" s="223" t="str">
        <f>IF($D15="","",VLOOKUP($D15,'Girls Do Main Draw Prep'!$A$7:$V$23,4))</f>
        <v/>
      </c>
      <c r="I15" s="407"/>
      <c r="J15" s="207"/>
      <c r="K15" s="417"/>
      <c r="L15" s="207"/>
      <c r="M15" s="417"/>
      <c r="N15" s="246"/>
      <c r="O15" s="209"/>
      <c r="P15" s="207"/>
      <c r="Q15" s="210"/>
      <c r="R15" s="213"/>
      <c r="T15" s="222" t="e">
        <f>#REF!</f>
        <v>#REF!</v>
      </c>
    </row>
    <row r="16" spans="1:20" s="50" customFormat="1" ht="9.6" customHeight="1" thickBot="1">
      <c r="A16" s="338"/>
      <c r="B16" s="408"/>
      <c r="C16" s="408"/>
      <c r="D16" s="408"/>
      <c r="E16" s="223" t="str">
        <f>UPPER(IF($D15="","",VLOOKUP($D15,'Girls Do Main Draw Prep'!$A$7:$V$23,7)))</f>
        <v/>
      </c>
      <c r="F16" s="223" t="str">
        <f>IF($D15="","",VLOOKUP($D15,'Girls Do Main Draw Prep'!$A$7:$V$23,8))</f>
        <v/>
      </c>
      <c r="G16" s="415"/>
      <c r="H16" s="223" t="str">
        <f>IF($D15="","",VLOOKUP($D15,'Girls Do Main Draw Prep'!$A$7:$V$23,9))</f>
        <v/>
      </c>
      <c r="I16" s="409"/>
      <c r="J16" s="199" t="str">
        <f>IF(I16="a",E15,IF(I16="b",E17,""))</f>
        <v/>
      </c>
      <c r="K16" s="417"/>
      <c r="L16" s="207"/>
      <c r="M16" s="417"/>
      <c r="N16" s="207"/>
      <c r="O16" s="209"/>
      <c r="P16" s="207"/>
      <c r="Q16" s="210"/>
      <c r="R16" s="213"/>
      <c r="T16" s="237" t="e">
        <f>#REF!</f>
        <v>#REF!</v>
      </c>
    </row>
    <row r="17" spans="1:18" s="50" customFormat="1" ht="9.6" customHeight="1">
      <c r="A17" s="338"/>
      <c r="B17" s="216"/>
      <c r="C17" s="216"/>
      <c r="D17" s="226"/>
      <c r="E17" s="201"/>
      <c r="F17" s="201"/>
      <c r="G17" s="93"/>
      <c r="H17" s="201"/>
      <c r="I17" s="410"/>
      <c r="J17" s="411" t="str">
        <f>UPPER(IF(OR(I18="a",I18="as"),E15,IF(OR(I18="b",I18="bs"),E19,)))</f>
        <v/>
      </c>
      <c r="K17" s="421"/>
      <c r="L17" s="207"/>
      <c r="M17" s="417"/>
      <c r="N17" s="207"/>
      <c r="O17" s="209"/>
      <c r="P17" s="207"/>
      <c r="Q17" s="210"/>
      <c r="R17" s="213"/>
    </row>
    <row r="18" spans="1:18" s="50" customFormat="1" ht="9.6" customHeight="1">
      <c r="A18" s="338"/>
      <c r="B18" s="216"/>
      <c r="C18" s="216"/>
      <c r="D18" s="226"/>
      <c r="E18" s="201"/>
      <c r="F18" s="201"/>
      <c r="G18" s="93"/>
      <c r="H18" s="219" t="s">
        <v>15</v>
      </c>
      <c r="I18" s="228"/>
      <c r="J18" s="413" t="str">
        <f>UPPER(IF(OR(I18="a",I18="as"),E16,IF(OR(I18="b",I18="bs"),E20,)))</f>
        <v/>
      </c>
      <c r="K18" s="409"/>
      <c r="L18" s="207"/>
      <c r="M18" s="417"/>
      <c r="N18" s="207"/>
      <c r="O18" s="209"/>
      <c r="P18" s="207"/>
      <c r="Q18" s="210"/>
      <c r="R18" s="213"/>
    </row>
    <row r="19" spans="1:18" s="50" customFormat="1" ht="9.6" customHeight="1">
      <c r="A19" s="338">
        <v>4</v>
      </c>
      <c r="B19" s="202" t="str">
        <f>IF($D19="","",VLOOKUP($D19,'Girls Do Main Draw Prep'!$A$7:$V$23,20))</f>
        <v/>
      </c>
      <c r="C19" s="202" t="str">
        <f>IF($D19="","",VLOOKUP($D19,'Girls Do Main Draw Prep'!$A$7:$V$23,21))</f>
        <v/>
      </c>
      <c r="D19" s="203"/>
      <c r="E19" s="223" t="str">
        <f>UPPER(IF($D19="","",VLOOKUP($D19,'Girls Do Main Draw Prep'!$A$7:$V$23,2)))</f>
        <v/>
      </c>
      <c r="F19" s="223" t="str">
        <f>IF($D19="","",VLOOKUP($D19,'Girls Do Main Draw Prep'!$A$7:$V$23,3))</f>
        <v/>
      </c>
      <c r="G19" s="415"/>
      <c r="H19" s="223" t="str">
        <f>IF($D19="","",VLOOKUP($D19,'Girls Do Main Draw Prep'!$A$7:$V$23,4))</f>
        <v/>
      </c>
      <c r="I19" s="416"/>
      <c r="J19" s="207"/>
      <c r="K19" s="209"/>
      <c r="L19" s="246"/>
      <c r="M19" s="421"/>
      <c r="N19" s="207"/>
      <c r="O19" s="209"/>
      <c r="P19" s="207"/>
      <c r="Q19" s="210"/>
      <c r="R19" s="213"/>
    </row>
    <row r="20" spans="1:18" s="50" customFormat="1" ht="9.6" customHeight="1">
      <c r="A20" s="338"/>
      <c r="B20" s="408"/>
      <c r="C20" s="408"/>
      <c r="D20" s="408"/>
      <c r="E20" s="223" t="str">
        <f>UPPER(IF($D19="","",VLOOKUP($D19,'Girls Do Main Draw Prep'!$A$7:$V$23,7)))</f>
        <v/>
      </c>
      <c r="F20" s="223" t="str">
        <f>IF($D19="","",VLOOKUP($D19,'Girls Do Main Draw Prep'!$A$7:$V$23,8))</f>
        <v/>
      </c>
      <c r="G20" s="415"/>
      <c r="H20" s="223" t="str">
        <f>IF($D19="","",VLOOKUP($D19,'Girls Do Main Draw Prep'!$A$7:$V$23,9))</f>
        <v/>
      </c>
      <c r="I20" s="409"/>
      <c r="J20" s="207"/>
      <c r="K20" s="209"/>
      <c r="L20" s="358"/>
      <c r="M20" s="422"/>
      <c r="N20" s="207"/>
      <c r="O20" s="209"/>
      <c r="P20" s="207"/>
      <c r="Q20" s="210"/>
      <c r="R20" s="213"/>
    </row>
    <row r="21" spans="1:18" s="50" customFormat="1" ht="9.6" customHeight="1">
      <c r="A21" s="338"/>
      <c r="B21" s="216"/>
      <c r="C21" s="216"/>
      <c r="D21" s="216"/>
      <c r="E21" s="201"/>
      <c r="F21" s="201"/>
      <c r="G21" s="93"/>
      <c r="H21" s="201"/>
      <c r="I21" s="419"/>
      <c r="J21" s="207"/>
      <c r="K21" s="209"/>
      <c r="L21" s="207"/>
      <c r="M21" s="410"/>
      <c r="N21" s="411" t="str">
        <f>UPPER(IF(OR(M22="a",M22="as"),L13,IF(OR(M22="b",M22="bs"),L29,)))</f>
        <v/>
      </c>
      <c r="O21" s="209"/>
      <c r="P21" s="207"/>
      <c r="Q21" s="210"/>
      <c r="R21" s="213"/>
    </row>
    <row r="22" spans="1:18" s="50" customFormat="1" ht="9.6" customHeight="1">
      <c r="A22" s="338"/>
      <c r="B22" s="216"/>
      <c r="C22" s="216"/>
      <c r="D22" s="216"/>
      <c r="E22" s="201"/>
      <c r="F22" s="201"/>
      <c r="G22" s="93"/>
      <c r="H22" s="201"/>
      <c r="I22" s="419"/>
      <c r="J22" s="207"/>
      <c r="K22" s="209"/>
      <c r="L22" s="219" t="s">
        <v>15</v>
      </c>
      <c r="M22" s="228"/>
      <c r="N22" s="413" t="str">
        <f>UPPER(IF(OR(M22="a",M22="as"),L14,IF(OR(M22="b",M22="bs"),L30,)))</f>
        <v/>
      </c>
      <c r="O22" s="414"/>
      <c r="P22" s="207"/>
      <c r="Q22" s="210"/>
      <c r="R22" s="213"/>
    </row>
    <row r="23" spans="1:18" s="50" customFormat="1" ht="9.6" customHeight="1">
      <c r="A23" s="405">
        <v>5</v>
      </c>
      <c r="B23" s="202" t="str">
        <f>IF($D23="","",VLOOKUP($D23,'Girls Do Main Draw Prep'!$A$7:$V$23,20))</f>
        <v/>
      </c>
      <c r="C23" s="202" t="str">
        <f>IF($D23="","",VLOOKUP($D23,'Girls Do Main Draw Prep'!$A$7:$V$23,21))</f>
        <v/>
      </c>
      <c r="D23" s="203"/>
      <c r="E23" s="204" t="str">
        <f>UPPER(IF($D23="","",VLOOKUP($D23,'Girls Do Main Draw Prep'!$A$7:$V$23,2)))</f>
        <v/>
      </c>
      <c r="F23" s="204" t="str">
        <f>IF($D23="","",VLOOKUP($D23,'Girls Do Main Draw Prep'!$A$7:$V$23,3))</f>
        <v/>
      </c>
      <c r="G23" s="406"/>
      <c r="H23" s="204" t="str">
        <f>IF($D23="","",VLOOKUP($D23,'Girls Do Main Draw Prep'!$A$7:$V$23,4))</f>
        <v/>
      </c>
      <c r="I23" s="407"/>
      <c r="J23" s="207"/>
      <c r="K23" s="209"/>
      <c r="L23" s="207"/>
      <c r="M23" s="417"/>
      <c r="N23" s="207"/>
      <c r="O23" s="417"/>
      <c r="P23" s="207"/>
      <c r="Q23" s="210"/>
      <c r="R23" s="213"/>
    </row>
    <row r="24" spans="1:18" s="50" customFormat="1" ht="9.6" customHeight="1">
      <c r="A24" s="338"/>
      <c r="B24" s="408"/>
      <c r="C24" s="408"/>
      <c r="D24" s="408"/>
      <c r="E24" s="204" t="str">
        <f>UPPER(IF($D23="","",VLOOKUP($D23,'Girls Do Main Draw Prep'!$A$7:$V$23,7)))</f>
        <v/>
      </c>
      <c r="F24" s="204" t="str">
        <f>IF($D23="","",VLOOKUP($D23,'Girls Do Main Draw Prep'!$A$7:$V$23,8))</f>
        <v/>
      </c>
      <c r="G24" s="406"/>
      <c r="H24" s="204" t="str">
        <f>IF($D23="","",VLOOKUP($D23,'Girls Do Main Draw Prep'!$A$7:$V$23,9))</f>
        <v/>
      </c>
      <c r="I24" s="409"/>
      <c r="J24" s="199" t="str">
        <f>IF(I24="a",E23,IF(I24="b",E25,""))</f>
        <v/>
      </c>
      <c r="K24" s="209"/>
      <c r="L24" s="207"/>
      <c r="M24" s="417"/>
      <c r="N24" s="207"/>
      <c r="O24" s="417"/>
      <c r="P24" s="207"/>
      <c r="Q24" s="210"/>
      <c r="R24" s="213"/>
    </row>
    <row r="25" spans="1:18" s="50" customFormat="1" ht="9.6" customHeight="1">
      <c r="A25" s="338"/>
      <c r="B25" s="216"/>
      <c r="C25" s="216"/>
      <c r="D25" s="216"/>
      <c r="E25" s="201"/>
      <c r="F25" s="201"/>
      <c r="G25" s="93"/>
      <c r="H25" s="201"/>
      <c r="I25" s="410"/>
      <c r="J25" s="411" t="str">
        <f>UPPER(IF(OR(I26="a",I26="as"),E23,IF(OR(I26="b",I26="bs"),E27,)))</f>
        <v/>
      </c>
      <c r="K25" s="412"/>
      <c r="L25" s="207"/>
      <c r="M25" s="417"/>
      <c r="N25" s="207"/>
      <c r="O25" s="417"/>
      <c r="P25" s="207"/>
      <c r="Q25" s="210"/>
      <c r="R25" s="213"/>
    </row>
    <row r="26" spans="1:18" s="50" customFormat="1" ht="9.6" customHeight="1">
      <c r="A26" s="338"/>
      <c r="B26" s="216"/>
      <c r="C26" s="216"/>
      <c r="D26" s="216"/>
      <c r="E26" s="201"/>
      <c r="F26" s="201"/>
      <c r="G26" s="93"/>
      <c r="H26" s="219" t="s">
        <v>15</v>
      </c>
      <c r="I26" s="228"/>
      <c r="J26" s="413" t="str">
        <f>UPPER(IF(OR(I26="a",I26="as"),E24,IF(OR(I26="b",I26="bs"),E28,)))</f>
        <v/>
      </c>
      <c r="K26" s="414"/>
      <c r="L26" s="207"/>
      <c r="M26" s="417"/>
      <c r="N26" s="207"/>
      <c r="O26" s="417"/>
      <c r="P26" s="207"/>
      <c r="Q26" s="210"/>
      <c r="R26" s="213"/>
    </row>
    <row r="27" spans="1:18" s="50" customFormat="1" ht="9.6" customHeight="1">
      <c r="A27" s="338">
        <v>6</v>
      </c>
      <c r="B27" s="202" t="str">
        <f>IF($D27="","",VLOOKUP($D27,'Girls Do Main Draw Prep'!$A$7:$V$23,20))</f>
        <v/>
      </c>
      <c r="C27" s="202" t="str">
        <f>IF($D27="","",VLOOKUP($D27,'Girls Do Main Draw Prep'!$A$7:$V$23,21))</f>
        <v/>
      </c>
      <c r="D27" s="203"/>
      <c r="E27" s="223" t="str">
        <f>UPPER(IF($D27="","",VLOOKUP($D27,'Girls Do Main Draw Prep'!$A$7:$V$23,2)))</f>
        <v/>
      </c>
      <c r="F27" s="223" t="str">
        <f>IF($D27="","",VLOOKUP($D27,'Girls Do Main Draw Prep'!$A$7:$V$23,3))</f>
        <v/>
      </c>
      <c r="G27" s="415"/>
      <c r="H27" s="223" t="str">
        <f>IF($D27="","",VLOOKUP($D27,'Girls Do Main Draw Prep'!$A$7:$V$23,4))</f>
        <v/>
      </c>
      <c r="I27" s="416"/>
      <c r="J27" s="207"/>
      <c r="K27" s="417"/>
      <c r="L27" s="246"/>
      <c r="M27" s="421"/>
      <c r="N27" s="207"/>
      <c r="O27" s="417"/>
      <c r="P27" s="207"/>
      <c r="Q27" s="210"/>
      <c r="R27" s="213"/>
    </row>
    <row r="28" spans="1:18" s="50" customFormat="1" ht="9.6" customHeight="1">
      <c r="A28" s="338"/>
      <c r="B28" s="408"/>
      <c r="C28" s="408"/>
      <c r="D28" s="408"/>
      <c r="E28" s="223" t="str">
        <f>UPPER(IF($D27="","",VLOOKUP($D27,'Girls Do Main Draw Prep'!$A$7:$V$23,7)))</f>
        <v/>
      </c>
      <c r="F28" s="223" t="str">
        <f>IF($D27="","",VLOOKUP($D27,'Girls Do Main Draw Prep'!$A$7:$V$23,8))</f>
        <v/>
      </c>
      <c r="G28" s="415"/>
      <c r="H28" s="223" t="str">
        <f>IF($D27="","",VLOOKUP($D27,'Girls Do Main Draw Prep'!$A$7:$V$23,9))</f>
        <v/>
      </c>
      <c r="I28" s="409"/>
      <c r="J28" s="207"/>
      <c r="K28" s="417"/>
      <c r="L28" s="358"/>
      <c r="M28" s="422"/>
      <c r="N28" s="207"/>
      <c r="O28" s="417"/>
      <c r="P28" s="207"/>
      <c r="Q28" s="210"/>
      <c r="R28" s="213"/>
    </row>
    <row r="29" spans="1:18" s="50" customFormat="1" ht="9.6" customHeight="1">
      <c r="A29" s="338"/>
      <c r="B29" s="216"/>
      <c r="C29" s="216"/>
      <c r="D29" s="226"/>
      <c r="E29" s="201"/>
      <c r="F29" s="201"/>
      <c r="G29" s="93"/>
      <c r="H29" s="201"/>
      <c r="I29" s="419"/>
      <c r="J29" s="207"/>
      <c r="K29" s="410"/>
      <c r="L29" s="411" t="str">
        <f>UPPER(IF(OR(K30="a",K30="as"),J25,IF(OR(K30="b",K30="bs"),J33,)))</f>
        <v/>
      </c>
      <c r="M29" s="417"/>
      <c r="N29" s="207"/>
      <c r="O29" s="417"/>
      <c r="P29" s="207"/>
      <c r="Q29" s="210"/>
      <c r="R29" s="213"/>
    </row>
    <row r="30" spans="1:18" s="50" customFormat="1" ht="9.6" customHeight="1">
      <c r="A30" s="338"/>
      <c r="B30" s="216"/>
      <c r="C30" s="216"/>
      <c r="D30" s="226"/>
      <c r="E30" s="201"/>
      <c r="F30" s="201"/>
      <c r="G30" s="93"/>
      <c r="H30" s="201"/>
      <c r="I30" s="419"/>
      <c r="J30" s="219" t="s">
        <v>15</v>
      </c>
      <c r="K30" s="228"/>
      <c r="L30" s="413" t="str">
        <f>UPPER(IF(OR(K30="a",K30="as"),J26,IF(OR(K30="b",K30="bs"),J34,)))</f>
        <v/>
      </c>
      <c r="M30" s="409"/>
      <c r="N30" s="207"/>
      <c r="O30" s="417"/>
      <c r="P30" s="207"/>
      <c r="Q30" s="210"/>
      <c r="R30" s="213"/>
    </row>
    <row r="31" spans="1:18" s="50" customFormat="1" ht="9.6" customHeight="1">
      <c r="A31" s="420">
        <v>7</v>
      </c>
      <c r="B31" s="202" t="str">
        <f>IF($D31="","",VLOOKUP($D31,'Girls Do Main Draw Prep'!$A$7:$V$23,20))</f>
        <v/>
      </c>
      <c r="C31" s="202" t="str">
        <f>IF($D31="","",VLOOKUP($D31,'Girls Do Main Draw Prep'!$A$7:$V$23,21))</f>
        <v/>
      </c>
      <c r="D31" s="203"/>
      <c r="E31" s="223" t="str">
        <f>UPPER(IF($D31="","",VLOOKUP($D31,'Girls Do Main Draw Prep'!$A$7:$V$23,2)))</f>
        <v/>
      </c>
      <c r="F31" s="223" t="str">
        <f>IF($D31="","",VLOOKUP($D31,'Girls Do Main Draw Prep'!$A$7:$V$23,3))</f>
        <v/>
      </c>
      <c r="G31" s="415"/>
      <c r="H31" s="223" t="str">
        <f>IF($D31="","",VLOOKUP($D31,'Girls Do Main Draw Prep'!$A$7:$V$23,4))</f>
        <v/>
      </c>
      <c r="I31" s="407"/>
      <c r="J31" s="207"/>
      <c r="K31" s="417"/>
      <c r="L31" s="207"/>
      <c r="M31" s="209"/>
      <c r="N31" s="246"/>
      <c r="O31" s="417"/>
      <c r="P31" s="207"/>
      <c r="Q31" s="210"/>
      <c r="R31" s="213"/>
    </row>
    <row r="32" spans="1:18" s="50" customFormat="1" ht="9.6" customHeight="1">
      <c r="A32" s="338"/>
      <c r="B32" s="408"/>
      <c r="C32" s="408"/>
      <c r="D32" s="408"/>
      <c r="E32" s="223" t="str">
        <f>UPPER(IF($D31="","",VLOOKUP($D31,'Girls Do Main Draw Prep'!$A$7:$V$23,7)))</f>
        <v/>
      </c>
      <c r="F32" s="223" t="str">
        <f>IF($D31="","",VLOOKUP($D31,'Girls Do Main Draw Prep'!$A$7:$V$23,8))</f>
        <v/>
      </c>
      <c r="G32" s="415"/>
      <c r="H32" s="223" t="str">
        <f>IF($D31="","",VLOOKUP($D31,'Girls Do Main Draw Prep'!$A$7:$V$23,9))</f>
        <v/>
      </c>
      <c r="I32" s="409"/>
      <c r="J32" s="199" t="str">
        <f>IF(I32="a",E31,IF(I32="b",E33,""))</f>
        <v/>
      </c>
      <c r="K32" s="417"/>
      <c r="L32" s="207"/>
      <c r="M32" s="209"/>
      <c r="N32" s="207"/>
      <c r="O32" s="417"/>
      <c r="P32" s="207"/>
      <c r="Q32" s="210"/>
      <c r="R32" s="213"/>
    </row>
    <row r="33" spans="1:18" s="50" customFormat="1" ht="9.6" customHeight="1">
      <c r="A33" s="338"/>
      <c r="B33" s="216"/>
      <c r="C33" s="216"/>
      <c r="D33" s="226"/>
      <c r="E33" s="201"/>
      <c r="F33" s="201"/>
      <c r="G33" s="93"/>
      <c r="H33" s="201"/>
      <c r="I33" s="410"/>
      <c r="J33" s="411" t="str">
        <f>UPPER(IF(OR(I34="a",I34="as"),E31,IF(OR(I34="b",I34="bs"),E35,)))</f>
        <v/>
      </c>
      <c r="K33" s="421"/>
      <c r="L33" s="207"/>
      <c r="M33" s="209"/>
      <c r="N33" s="207"/>
      <c r="O33" s="417"/>
      <c r="P33" s="207"/>
      <c r="Q33" s="210"/>
      <c r="R33" s="213"/>
    </row>
    <row r="34" spans="1:18" s="50" customFormat="1" ht="9.6" customHeight="1">
      <c r="A34" s="338"/>
      <c r="B34" s="216"/>
      <c r="C34" s="216"/>
      <c r="D34" s="226"/>
      <c r="E34" s="201"/>
      <c r="F34" s="201"/>
      <c r="G34" s="93"/>
      <c r="H34" s="219" t="s">
        <v>15</v>
      </c>
      <c r="I34" s="228"/>
      <c r="J34" s="413" t="str">
        <f>UPPER(IF(OR(I34="a",I34="as"),E32,IF(OR(I34="b",I34="bs"),E36,)))</f>
        <v/>
      </c>
      <c r="K34" s="409"/>
      <c r="L34" s="207"/>
      <c r="M34" s="209"/>
      <c r="N34" s="207"/>
      <c r="O34" s="417"/>
      <c r="P34" s="207"/>
      <c r="Q34" s="210"/>
      <c r="R34" s="213"/>
    </row>
    <row r="35" spans="1:18" s="50" customFormat="1" ht="9.6" customHeight="1">
      <c r="A35" s="338">
        <v>8</v>
      </c>
      <c r="B35" s="202" t="str">
        <f>IF($D35="","",VLOOKUP($D35,'Girls Do Main Draw Prep'!$A$7:$V$23,20))</f>
        <v/>
      </c>
      <c r="C35" s="202" t="str">
        <f>IF($D35="","",VLOOKUP($D35,'Girls Do Main Draw Prep'!$A$7:$V$23,21))</f>
        <v/>
      </c>
      <c r="D35" s="203"/>
      <c r="E35" s="223" t="str">
        <f>UPPER(IF($D35="","",VLOOKUP($D35,'Girls Do Main Draw Prep'!$A$7:$V$23,2)))</f>
        <v/>
      </c>
      <c r="F35" s="223" t="str">
        <f>IF($D35="","",VLOOKUP($D35,'Girls Do Main Draw Prep'!$A$7:$V$23,3))</f>
        <v/>
      </c>
      <c r="G35" s="415"/>
      <c r="H35" s="223" t="str">
        <f>IF($D35="","",VLOOKUP($D35,'Girls Do Main Draw Prep'!$A$7:$V$23,4))</f>
        <v/>
      </c>
      <c r="I35" s="416"/>
      <c r="J35" s="207"/>
      <c r="K35" s="209"/>
      <c r="L35" s="246"/>
      <c r="M35" s="412"/>
      <c r="N35" s="207"/>
      <c r="O35" s="417"/>
      <c r="P35" s="207"/>
      <c r="Q35" s="210"/>
      <c r="R35" s="213"/>
    </row>
    <row r="36" spans="1:18" s="50" customFormat="1" ht="9.6" customHeight="1">
      <c r="A36" s="338"/>
      <c r="B36" s="408"/>
      <c r="C36" s="408"/>
      <c r="D36" s="408"/>
      <c r="E36" s="223" t="str">
        <f>UPPER(IF($D35="","",VLOOKUP($D35,'Girls Do Main Draw Prep'!$A$7:$V$23,7)))</f>
        <v/>
      </c>
      <c r="F36" s="223" t="str">
        <f>IF($D35="","",VLOOKUP($D35,'Girls Do Main Draw Prep'!$A$7:$V$23,8))</f>
        <v/>
      </c>
      <c r="G36" s="415"/>
      <c r="H36" s="223" t="str">
        <f>IF($D35="","",VLOOKUP($D35,'Girls Do Main Draw Prep'!$A$7:$V$23,9))</f>
        <v/>
      </c>
      <c r="I36" s="409"/>
      <c r="J36" s="207"/>
      <c r="K36" s="209"/>
      <c r="L36" s="358"/>
      <c r="M36" s="418"/>
      <c r="N36" s="207"/>
      <c r="O36" s="417"/>
      <c r="P36" s="207"/>
      <c r="Q36" s="210"/>
      <c r="R36" s="213"/>
    </row>
    <row r="37" spans="1:18" s="50" customFormat="1" ht="9.6" customHeight="1">
      <c r="A37" s="338"/>
      <c r="B37" s="216"/>
      <c r="C37" s="216"/>
      <c r="D37" s="226"/>
      <c r="E37" s="201"/>
      <c r="F37" s="201"/>
      <c r="G37" s="93"/>
      <c r="H37" s="201"/>
      <c r="I37" s="419"/>
      <c r="J37" s="207"/>
      <c r="K37" s="209"/>
      <c r="L37" s="207"/>
      <c r="M37" s="209"/>
      <c r="N37" s="209"/>
      <c r="O37" s="410"/>
      <c r="P37" s="411" t="str">
        <f>UPPER(IF(OR(O38="a",O38="as"),N21,IF(OR(O38="b",O38="bs"),N53,)))</f>
        <v/>
      </c>
      <c r="Q37" s="423"/>
      <c r="R37" s="213"/>
    </row>
    <row r="38" spans="1:18" s="50" customFormat="1" ht="9.6" customHeight="1">
      <c r="A38" s="338"/>
      <c r="B38" s="216"/>
      <c r="C38" s="216"/>
      <c r="D38" s="226"/>
      <c r="E38" s="201"/>
      <c r="F38" s="201"/>
      <c r="G38" s="93"/>
      <c r="H38" s="201"/>
      <c r="I38" s="419"/>
      <c r="J38" s="207"/>
      <c r="K38" s="209"/>
      <c r="L38" s="207"/>
      <c r="M38" s="209"/>
      <c r="N38" s="219" t="s">
        <v>15</v>
      </c>
      <c r="O38" s="228"/>
      <c r="P38" s="413" t="str">
        <f>UPPER(IF(OR(O38="a",O38="as"),N22,IF(OR(O38="b",O38="bs"),N54,)))</f>
        <v/>
      </c>
      <c r="Q38" s="424"/>
      <c r="R38" s="213"/>
    </row>
    <row r="39" spans="1:18" s="50" customFormat="1" ht="9.6" customHeight="1">
      <c r="A39" s="420">
        <v>9</v>
      </c>
      <c r="B39" s="202" t="str">
        <f>IF($D39="","",VLOOKUP($D39,'Girls Do Main Draw Prep'!$A$7:$V$23,20))</f>
        <v/>
      </c>
      <c r="C39" s="202" t="str">
        <f>IF($D39="","",VLOOKUP($D39,'Girls Do Main Draw Prep'!$A$7:$V$23,21))</f>
        <v/>
      </c>
      <c r="D39" s="203"/>
      <c r="E39" s="223" t="str">
        <f>UPPER(IF($D39="","",VLOOKUP($D39,'Girls Do Main Draw Prep'!$A$7:$V$23,2)))</f>
        <v/>
      </c>
      <c r="F39" s="223" t="str">
        <f>IF($D39="","",VLOOKUP($D39,'Girls Do Main Draw Prep'!$A$7:$V$23,3))</f>
        <v/>
      </c>
      <c r="G39" s="415"/>
      <c r="H39" s="223" t="str">
        <f>IF($D39="","",VLOOKUP($D39,'Girls Do Main Draw Prep'!$A$7:$V$23,4))</f>
        <v/>
      </c>
      <c r="I39" s="407"/>
      <c r="J39" s="207"/>
      <c r="K39" s="209"/>
      <c r="L39" s="207"/>
      <c r="M39" s="209"/>
      <c r="N39" s="207"/>
      <c r="O39" s="417"/>
      <c r="P39" s="246"/>
      <c r="Q39" s="210"/>
      <c r="R39" s="213"/>
    </row>
    <row r="40" spans="1:18" s="50" customFormat="1" ht="9.6" customHeight="1">
      <c r="A40" s="338"/>
      <c r="B40" s="408"/>
      <c r="C40" s="408"/>
      <c r="D40" s="408"/>
      <c r="E40" s="223" t="str">
        <f>UPPER(IF($D39="","",VLOOKUP($D39,'Girls Do Main Draw Prep'!$A$7:$V$23,7)))</f>
        <v/>
      </c>
      <c r="F40" s="223" t="str">
        <f>IF($D39="","",VLOOKUP($D39,'Girls Do Main Draw Prep'!$A$7:$V$23,8))</f>
        <v/>
      </c>
      <c r="G40" s="415"/>
      <c r="H40" s="223" t="str">
        <f>IF($D39="","",VLOOKUP($D39,'Girls Do Main Draw Prep'!$A$7:$V$23,9))</f>
        <v/>
      </c>
      <c r="I40" s="409"/>
      <c r="J40" s="199" t="str">
        <f>IF(I40="a",E39,IF(I40="b",E41,""))</f>
        <v/>
      </c>
      <c r="K40" s="209"/>
      <c r="L40" s="207"/>
      <c r="M40" s="209"/>
      <c r="N40" s="207"/>
      <c r="O40" s="417"/>
      <c r="P40" s="358"/>
      <c r="Q40" s="425"/>
      <c r="R40" s="213"/>
    </row>
    <row r="41" spans="1:18" s="50" customFormat="1" ht="9.6" customHeight="1">
      <c r="A41" s="338"/>
      <c r="B41" s="216"/>
      <c r="C41" s="216"/>
      <c r="D41" s="226"/>
      <c r="E41" s="201"/>
      <c r="F41" s="201"/>
      <c r="G41" s="93"/>
      <c r="H41" s="201"/>
      <c r="I41" s="410"/>
      <c r="J41" s="411" t="str">
        <f>UPPER(IF(OR(I42="a",I42="as"),E39,IF(OR(I42="b",I42="bs"),E43,)))</f>
        <v/>
      </c>
      <c r="K41" s="412"/>
      <c r="L41" s="207"/>
      <c r="M41" s="209"/>
      <c r="N41" s="207"/>
      <c r="O41" s="417"/>
      <c r="P41" s="207"/>
      <c r="Q41" s="210"/>
      <c r="R41" s="213"/>
    </row>
    <row r="42" spans="1:18" s="50" customFormat="1" ht="9.6" customHeight="1">
      <c r="A42" s="338"/>
      <c r="B42" s="216"/>
      <c r="C42" s="216"/>
      <c r="D42" s="226"/>
      <c r="E42" s="201"/>
      <c r="F42" s="201"/>
      <c r="G42" s="93"/>
      <c r="H42" s="219" t="s">
        <v>15</v>
      </c>
      <c r="I42" s="228"/>
      <c r="J42" s="413" t="str">
        <f>UPPER(IF(OR(I42="a",I42="as"),E40,IF(OR(I42="b",I42="bs"),E44,)))</f>
        <v/>
      </c>
      <c r="K42" s="414"/>
      <c r="L42" s="207"/>
      <c r="M42" s="209"/>
      <c r="N42" s="207"/>
      <c r="O42" s="417"/>
      <c r="P42" s="207"/>
      <c r="Q42" s="210"/>
      <c r="R42" s="213"/>
    </row>
    <row r="43" spans="1:18" s="50" customFormat="1" ht="9.6" customHeight="1">
      <c r="A43" s="338">
        <v>10</v>
      </c>
      <c r="B43" s="202" t="str">
        <f>IF($D43="","",VLOOKUP($D43,'Girls Do Main Draw Prep'!$A$7:$V$23,20))</f>
        <v/>
      </c>
      <c r="C43" s="202" t="str">
        <f>IF($D43="","",VLOOKUP($D43,'Girls Do Main Draw Prep'!$A$7:$V$23,21))</f>
        <v/>
      </c>
      <c r="D43" s="203"/>
      <c r="E43" s="223" t="str">
        <f>UPPER(IF($D43="","",VLOOKUP($D43,'Girls Do Main Draw Prep'!$A$7:$V$23,2)))</f>
        <v/>
      </c>
      <c r="F43" s="223" t="str">
        <f>IF($D43="","",VLOOKUP($D43,'Girls Do Main Draw Prep'!$A$7:$V$23,3))</f>
        <v/>
      </c>
      <c r="G43" s="415"/>
      <c r="H43" s="223" t="str">
        <f>IF($D43="","",VLOOKUP($D43,'Girls Do Main Draw Prep'!$A$7:$V$23,4))</f>
        <v/>
      </c>
      <c r="I43" s="416"/>
      <c r="J43" s="207"/>
      <c r="K43" s="417"/>
      <c r="L43" s="246"/>
      <c r="M43" s="412"/>
      <c r="N43" s="207"/>
      <c r="O43" s="417"/>
      <c r="P43" s="207"/>
      <c r="Q43" s="210"/>
      <c r="R43" s="213"/>
    </row>
    <row r="44" spans="1:18" s="50" customFormat="1" ht="9.6" customHeight="1">
      <c r="A44" s="338"/>
      <c r="B44" s="408"/>
      <c r="C44" s="408"/>
      <c r="D44" s="408"/>
      <c r="E44" s="223" t="str">
        <f>UPPER(IF($D43="","",VLOOKUP($D43,'Girls Do Main Draw Prep'!$A$7:$V$23,7)))</f>
        <v/>
      </c>
      <c r="F44" s="223" t="str">
        <f>IF($D43="","",VLOOKUP($D43,'Girls Do Main Draw Prep'!$A$7:$V$23,8))</f>
        <v/>
      </c>
      <c r="G44" s="415"/>
      <c r="H44" s="223" t="str">
        <f>IF($D43="","",VLOOKUP($D43,'Girls Do Main Draw Prep'!$A$7:$V$23,9))</f>
        <v/>
      </c>
      <c r="I44" s="409"/>
      <c r="J44" s="207"/>
      <c r="K44" s="417"/>
      <c r="L44" s="358"/>
      <c r="M44" s="418"/>
      <c r="N44" s="207"/>
      <c r="O44" s="417"/>
      <c r="P44" s="207"/>
      <c r="Q44" s="210"/>
      <c r="R44" s="213"/>
    </row>
    <row r="45" spans="1:18" s="50" customFormat="1" ht="9.6" customHeight="1">
      <c r="A45" s="338"/>
      <c r="B45" s="216"/>
      <c r="C45" s="216"/>
      <c r="D45" s="226"/>
      <c r="E45" s="201"/>
      <c r="F45" s="201"/>
      <c r="G45" s="93"/>
      <c r="H45" s="201"/>
      <c r="I45" s="419"/>
      <c r="J45" s="207"/>
      <c r="K45" s="410"/>
      <c r="L45" s="411" t="str">
        <f>UPPER(IF(OR(K46="a",K46="as"),J41,IF(OR(K46="b",K46="bs"),J49,)))</f>
        <v/>
      </c>
      <c r="M45" s="209"/>
      <c r="N45" s="207"/>
      <c r="O45" s="417"/>
      <c r="P45" s="207"/>
      <c r="Q45" s="210"/>
      <c r="R45" s="213"/>
    </row>
    <row r="46" spans="1:18" s="50" customFormat="1" ht="9.6" customHeight="1">
      <c r="A46" s="338"/>
      <c r="B46" s="216"/>
      <c r="C46" s="216"/>
      <c r="D46" s="226"/>
      <c r="E46" s="201"/>
      <c r="F46" s="201"/>
      <c r="G46" s="93"/>
      <c r="H46" s="201"/>
      <c r="I46" s="419"/>
      <c r="J46" s="219" t="s">
        <v>15</v>
      </c>
      <c r="K46" s="228"/>
      <c r="L46" s="413" t="str">
        <f>UPPER(IF(OR(K46="a",K46="as"),J42,IF(OR(K46="b",K46="bs"),J50,)))</f>
        <v/>
      </c>
      <c r="M46" s="414"/>
      <c r="N46" s="207"/>
      <c r="O46" s="417"/>
      <c r="P46" s="207"/>
      <c r="Q46" s="210"/>
      <c r="R46" s="213"/>
    </row>
    <row r="47" spans="1:18" s="50" customFormat="1" ht="9.6" customHeight="1">
      <c r="A47" s="420">
        <v>11</v>
      </c>
      <c r="B47" s="202" t="str">
        <f>IF($D47="","",VLOOKUP($D47,'Girls Do Main Draw Prep'!$A$7:$V$23,20))</f>
        <v/>
      </c>
      <c r="C47" s="202" t="str">
        <f>IF($D47="","",VLOOKUP($D47,'Girls Do Main Draw Prep'!$A$7:$V$23,21))</f>
        <v/>
      </c>
      <c r="D47" s="203"/>
      <c r="E47" s="223" t="str">
        <f>UPPER(IF($D47="","",VLOOKUP($D47,'Girls Do Main Draw Prep'!$A$7:$V$23,2)))</f>
        <v/>
      </c>
      <c r="F47" s="223" t="str">
        <f>IF($D47="","",VLOOKUP($D47,'Girls Do Main Draw Prep'!$A$7:$V$23,3))</f>
        <v/>
      </c>
      <c r="G47" s="415"/>
      <c r="H47" s="223" t="str">
        <f>IF($D47="","",VLOOKUP($D47,'Girls Do Main Draw Prep'!$A$7:$V$23,4))</f>
        <v/>
      </c>
      <c r="I47" s="407"/>
      <c r="J47" s="207"/>
      <c r="K47" s="417"/>
      <c r="L47" s="207"/>
      <c r="M47" s="417"/>
      <c r="N47" s="246"/>
      <c r="O47" s="417"/>
      <c r="P47" s="207"/>
      <c r="Q47" s="210"/>
      <c r="R47" s="213"/>
    </row>
    <row r="48" spans="1:18" s="50" customFormat="1" ht="9.6" customHeight="1">
      <c r="A48" s="338"/>
      <c r="B48" s="408"/>
      <c r="C48" s="408"/>
      <c r="D48" s="408"/>
      <c r="E48" s="223" t="str">
        <f>UPPER(IF($D47="","",VLOOKUP($D47,'Girls Do Main Draw Prep'!$A$7:$V$23,7)))</f>
        <v/>
      </c>
      <c r="F48" s="223" t="str">
        <f>IF($D47="","",VLOOKUP($D47,'Girls Do Main Draw Prep'!$A$7:$V$23,8))</f>
        <v/>
      </c>
      <c r="G48" s="415"/>
      <c r="H48" s="223" t="str">
        <f>IF($D47="","",VLOOKUP($D47,'Girls Do Main Draw Prep'!$A$7:$V$23,9))</f>
        <v/>
      </c>
      <c r="I48" s="409"/>
      <c r="J48" s="199" t="str">
        <f>IF(I48="a",E47,IF(I48="b",E49,""))</f>
        <v/>
      </c>
      <c r="K48" s="417"/>
      <c r="L48" s="207"/>
      <c r="M48" s="417"/>
      <c r="N48" s="207"/>
      <c r="O48" s="417"/>
      <c r="P48" s="207"/>
      <c r="Q48" s="210"/>
      <c r="R48" s="213"/>
    </row>
    <row r="49" spans="1:18" s="50" customFormat="1" ht="9.6" customHeight="1">
      <c r="A49" s="338"/>
      <c r="B49" s="216"/>
      <c r="C49" s="216"/>
      <c r="D49" s="216"/>
      <c r="E49" s="201"/>
      <c r="F49" s="201"/>
      <c r="G49" s="93"/>
      <c r="H49" s="201"/>
      <c r="I49" s="410"/>
      <c r="J49" s="411" t="str">
        <f>UPPER(IF(OR(I50="a",I50="as"),E47,IF(OR(I50="b",I50="bs"),E51,)))</f>
        <v/>
      </c>
      <c r="K49" s="421"/>
      <c r="L49" s="207"/>
      <c r="M49" s="417"/>
      <c r="N49" s="207"/>
      <c r="O49" s="417"/>
      <c r="P49" s="207"/>
      <c r="Q49" s="210"/>
      <c r="R49" s="213"/>
    </row>
    <row r="50" spans="1:18" s="50" customFormat="1" ht="9.6" customHeight="1">
      <c r="A50" s="338"/>
      <c r="B50" s="216"/>
      <c r="C50" s="216"/>
      <c r="D50" s="216"/>
      <c r="E50" s="201"/>
      <c r="F50" s="201"/>
      <c r="G50" s="93"/>
      <c r="H50" s="219" t="s">
        <v>15</v>
      </c>
      <c r="I50" s="228"/>
      <c r="J50" s="413" t="str">
        <f>UPPER(IF(OR(I50="a",I50="as"),E48,IF(OR(I50="b",I50="bs"),E52,)))</f>
        <v/>
      </c>
      <c r="K50" s="409"/>
      <c r="L50" s="207"/>
      <c r="M50" s="417"/>
      <c r="N50" s="207"/>
      <c r="O50" s="417"/>
      <c r="P50" s="207"/>
      <c r="Q50" s="210"/>
      <c r="R50" s="213"/>
    </row>
    <row r="51" spans="1:18" s="50" customFormat="1" ht="9.6" customHeight="1">
      <c r="A51" s="426">
        <v>12</v>
      </c>
      <c r="B51" s="202" t="str">
        <f>IF($D51="","",VLOOKUP($D51,'Girls Do Main Draw Prep'!$A$7:$V$23,20))</f>
        <v/>
      </c>
      <c r="C51" s="202" t="str">
        <f>IF($D51="","",VLOOKUP($D51,'Girls Do Main Draw Prep'!$A$7:$V$23,21))</f>
        <v/>
      </c>
      <c r="D51" s="203"/>
      <c r="E51" s="204" t="str">
        <f>UPPER(IF($D51="","",VLOOKUP($D51,'Girls Do Main Draw Prep'!$A$7:$V$23,2)))</f>
        <v/>
      </c>
      <c r="F51" s="204" t="str">
        <f>IF($D51="","",VLOOKUP($D51,'Girls Do Main Draw Prep'!$A$7:$V$23,3))</f>
        <v/>
      </c>
      <c r="G51" s="406"/>
      <c r="H51" s="204" t="str">
        <f>IF($D51="","",VLOOKUP($D51,'Girls Do Main Draw Prep'!$A$7:$V$23,4))</f>
        <v/>
      </c>
      <c r="I51" s="416"/>
      <c r="J51" s="207"/>
      <c r="K51" s="209"/>
      <c r="L51" s="246"/>
      <c r="M51" s="421"/>
      <c r="N51" s="207"/>
      <c r="O51" s="417"/>
      <c r="P51" s="207"/>
      <c r="Q51" s="210"/>
      <c r="R51" s="213"/>
    </row>
    <row r="52" spans="1:18" s="50" customFormat="1" ht="9.6" customHeight="1">
      <c r="A52" s="338"/>
      <c r="B52" s="408"/>
      <c r="C52" s="408"/>
      <c r="D52" s="408"/>
      <c r="E52" s="204" t="str">
        <f>UPPER(IF($D51="","",VLOOKUP($D51,'Girls Do Main Draw Prep'!$A$7:$V$23,7)))</f>
        <v/>
      </c>
      <c r="F52" s="204" t="str">
        <f>IF($D51="","",VLOOKUP($D51,'Girls Do Main Draw Prep'!$A$7:$V$23,8))</f>
        <v/>
      </c>
      <c r="G52" s="406"/>
      <c r="H52" s="204" t="str">
        <f>IF($D51="","",VLOOKUP($D51,'Girls Do Main Draw Prep'!$A$7:$V$23,9))</f>
        <v/>
      </c>
      <c r="I52" s="409"/>
      <c r="J52" s="207"/>
      <c r="K52" s="209"/>
      <c r="L52" s="358"/>
      <c r="M52" s="422"/>
      <c r="N52" s="207"/>
      <c r="O52" s="417"/>
      <c r="P52" s="207"/>
      <c r="Q52" s="210"/>
      <c r="R52" s="213"/>
    </row>
    <row r="53" spans="1:18" s="50" customFormat="1" ht="9.6" customHeight="1">
      <c r="A53" s="338"/>
      <c r="B53" s="216"/>
      <c r="C53" s="216"/>
      <c r="D53" s="216"/>
      <c r="E53" s="201"/>
      <c r="F53" s="201"/>
      <c r="G53" s="93"/>
      <c r="H53" s="201"/>
      <c r="I53" s="419"/>
      <c r="J53" s="207"/>
      <c r="K53" s="209"/>
      <c r="L53" s="207"/>
      <c r="M53" s="410"/>
      <c r="N53" s="411" t="str">
        <f>UPPER(IF(OR(M54="a",M54="as"),L45,IF(OR(M54="b",M54="bs"),L61,)))</f>
        <v/>
      </c>
      <c r="O53" s="417"/>
      <c r="P53" s="207"/>
      <c r="Q53" s="210"/>
      <c r="R53" s="213"/>
    </row>
    <row r="54" spans="1:18" s="50" customFormat="1" ht="9.6" customHeight="1">
      <c r="A54" s="338"/>
      <c r="B54" s="216"/>
      <c r="C54" s="216"/>
      <c r="D54" s="216"/>
      <c r="E54" s="201"/>
      <c r="F54" s="201"/>
      <c r="G54" s="93"/>
      <c r="H54" s="201"/>
      <c r="I54" s="419"/>
      <c r="J54" s="207"/>
      <c r="K54" s="209"/>
      <c r="L54" s="219" t="s">
        <v>15</v>
      </c>
      <c r="M54" s="228"/>
      <c r="N54" s="413" t="str">
        <f>UPPER(IF(OR(M54="a",M54="as"),L46,IF(OR(M54="b",M54="bs"),L62,)))</f>
        <v/>
      </c>
      <c r="O54" s="409"/>
      <c r="P54" s="207"/>
      <c r="Q54" s="210"/>
      <c r="R54" s="213"/>
    </row>
    <row r="55" spans="1:18" s="50" customFormat="1" ht="9.6" customHeight="1">
      <c r="A55" s="420">
        <v>13</v>
      </c>
      <c r="B55" s="202" t="str">
        <f>IF($D55="","",VLOOKUP($D55,'Girls Do Main Draw Prep'!$A$7:$V$23,20))</f>
        <v/>
      </c>
      <c r="C55" s="202" t="str">
        <f>IF($D55="","",VLOOKUP($D55,'Girls Do Main Draw Prep'!$A$7:$V$23,21))</f>
        <v/>
      </c>
      <c r="D55" s="203"/>
      <c r="E55" s="223" t="str">
        <f>UPPER(IF($D55="","",VLOOKUP($D55,'Girls Do Main Draw Prep'!$A$7:$V$23,2)))</f>
        <v/>
      </c>
      <c r="F55" s="223" t="str">
        <f>IF($D55="","",VLOOKUP($D55,'Girls Do Main Draw Prep'!$A$7:$V$23,3))</f>
        <v/>
      </c>
      <c r="G55" s="415"/>
      <c r="H55" s="223" t="str">
        <f>IF($D55="","",VLOOKUP($D55,'Girls Do Main Draw Prep'!$A$7:$V$23,4))</f>
        <v/>
      </c>
      <c r="I55" s="407"/>
      <c r="J55" s="207"/>
      <c r="K55" s="209"/>
      <c r="L55" s="207"/>
      <c r="M55" s="417"/>
      <c r="N55" s="207"/>
      <c r="O55" s="209"/>
      <c r="P55" s="207"/>
      <c r="Q55" s="210"/>
      <c r="R55" s="213"/>
    </row>
    <row r="56" spans="1:18" s="50" customFormat="1" ht="9.6" customHeight="1">
      <c r="A56" s="338"/>
      <c r="B56" s="408"/>
      <c r="C56" s="408"/>
      <c r="D56" s="408"/>
      <c r="E56" s="223" t="str">
        <f>UPPER(IF($D55="","",VLOOKUP($D55,'Girls Do Main Draw Prep'!$A$7:$V$23,7)))</f>
        <v/>
      </c>
      <c r="F56" s="223" t="str">
        <f>IF($D55="","",VLOOKUP($D55,'Girls Do Main Draw Prep'!$A$7:$V$23,8))</f>
        <v/>
      </c>
      <c r="G56" s="415"/>
      <c r="H56" s="223" t="str">
        <f>IF($D55="","",VLOOKUP($D55,'Girls Do Main Draw Prep'!$A$7:$V$23,9))</f>
        <v/>
      </c>
      <c r="I56" s="409"/>
      <c r="J56" s="199" t="str">
        <f>IF(I56="a",E55,IF(I56="b",E57,""))</f>
        <v/>
      </c>
      <c r="K56" s="209"/>
      <c r="L56" s="207"/>
      <c r="M56" s="417"/>
      <c r="N56" s="207"/>
      <c r="O56" s="209"/>
      <c r="P56" s="207"/>
      <c r="Q56" s="210"/>
      <c r="R56" s="213"/>
    </row>
    <row r="57" spans="1:18" s="50" customFormat="1" ht="9.6" customHeight="1">
      <c r="A57" s="338"/>
      <c r="B57" s="216"/>
      <c r="C57" s="216"/>
      <c r="D57" s="226"/>
      <c r="E57" s="201"/>
      <c r="F57" s="201"/>
      <c r="G57" s="93"/>
      <c r="H57" s="201"/>
      <c r="I57" s="410"/>
      <c r="J57" s="411" t="str">
        <f>UPPER(IF(OR(I58="a",I58="as"),E55,IF(OR(I58="b",I58="bs"),E59,)))</f>
        <v/>
      </c>
      <c r="K57" s="412"/>
      <c r="L57" s="207"/>
      <c r="M57" s="417"/>
      <c r="N57" s="207"/>
      <c r="O57" s="209"/>
      <c r="P57" s="207"/>
      <c r="Q57" s="210"/>
      <c r="R57" s="213"/>
    </row>
    <row r="58" spans="1:18" s="50" customFormat="1" ht="9.6" customHeight="1">
      <c r="A58" s="338"/>
      <c r="B58" s="216"/>
      <c r="C58" s="216"/>
      <c r="D58" s="226"/>
      <c r="E58" s="201"/>
      <c r="F58" s="201"/>
      <c r="G58" s="93"/>
      <c r="H58" s="219" t="s">
        <v>15</v>
      </c>
      <c r="I58" s="228"/>
      <c r="J58" s="413" t="str">
        <f>UPPER(IF(OR(I58="a",I58="as"),E56,IF(OR(I58="b",I58="bs"),E60,)))</f>
        <v/>
      </c>
      <c r="K58" s="414"/>
      <c r="L58" s="207"/>
      <c r="M58" s="417"/>
      <c r="N58" s="207"/>
      <c r="O58" s="209"/>
      <c r="P58" s="207"/>
      <c r="Q58" s="210"/>
      <c r="R58" s="213"/>
    </row>
    <row r="59" spans="1:18" s="50" customFormat="1" ht="9.6" customHeight="1">
      <c r="A59" s="338">
        <v>14</v>
      </c>
      <c r="B59" s="202" t="str">
        <f>IF($D59="","",VLOOKUP($D59,'Girls Do Main Draw Prep'!$A$7:$V$23,20))</f>
        <v/>
      </c>
      <c r="C59" s="202" t="str">
        <f>IF($D59="","",VLOOKUP($D59,'Girls Do Main Draw Prep'!$A$7:$V$23,21))</f>
        <v/>
      </c>
      <c r="D59" s="203"/>
      <c r="E59" s="223" t="str">
        <f>UPPER(IF($D59="","",VLOOKUP($D59,'Girls Do Main Draw Prep'!$A$7:$V$23,2)))</f>
        <v/>
      </c>
      <c r="F59" s="223" t="str">
        <f>IF($D59="","",VLOOKUP($D59,'Girls Do Main Draw Prep'!$A$7:$V$23,3))</f>
        <v/>
      </c>
      <c r="G59" s="415"/>
      <c r="H59" s="223" t="str">
        <f>IF($D59="","",VLOOKUP($D59,'Girls Do Main Draw Prep'!$A$7:$V$23,4))</f>
        <v/>
      </c>
      <c r="I59" s="416"/>
      <c r="J59" s="207"/>
      <c r="K59" s="417"/>
      <c r="L59" s="246"/>
      <c r="M59" s="421"/>
      <c r="N59" s="207"/>
      <c r="O59" s="209"/>
      <c r="P59" s="207"/>
      <c r="Q59" s="210"/>
      <c r="R59" s="213"/>
    </row>
    <row r="60" spans="1:18" s="50" customFormat="1" ht="9.6" customHeight="1">
      <c r="A60" s="338"/>
      <c r="B60" s="408"/>
      <c r="C60" s="408"/>
      <c r="D60" s="408"/>
      <c r="E60" s="223" t="str">
        <f>UPPER(IF($D59="","",VLOOKUP($D59,'Girls Do Main Draw Prep'!$A$7:$V$23,7)))</f>
        <v/>
      </c>
      <c r="F60" s="223" t="str">
        <f>IF($D59="","",VLOOKUP($D59,'Girls Do Main Draw Prep'!$A$7:$V$23,8))</f>
        <v/>
      </c>
      <c r="G60" s="415"/>
      <c r="H60" s="223" t="str">
        <f>IF($D59="","",VLOOKUP($D59,'Girls Do Main Draw Prep'!$A$7:$V$23,9))</f>
        <v/>
      </c>
      <c r="I60" s="409"/>
      <c r="J60" s="207"/>
      <c r="K60" s="417"/>
      <c r="L60" s="358"/>
      <c r="M60" s="422"/>
      <c r="N60" s="207"/>
      <c r="O60" s="209"/>
      <c r="P60" s="207"/>
      <c r="Q60" s="210"/>
      <c r="R60" s="213"/>
    </row>
    <row r="61" spans="1:18" s="50" customFormat="1" ht="9.6" customHeight="1">
      <c r="A61" s="338"/>
      <c r="B61" s="216"/>
      <c r="C61" s="216"/>
      <c r="D61" s="226"/>
      <c r="E61" s="201"/>
      <c r="F61" s="201"/>
      <c r="G61" s="93"/>
      <c r="H61" s="201"/>
      <c r="I61" s="419"/>
      <c r="J61" s="207"/>
      <c r="K61" s="410"/>
      <c r="L61" s="411" t="str">
        <f>UPPER(IF(OR(K62="a",K62="as"),J57,IF(OR(K62="b",K62="bs"),J65,)))</f>
        <v/>
      </c>
      <c r="M61" s="417"/>
      <c r="N61" s="207"/>
      <c r="O61" s="209"/>
      <c r="P61" s="207"/>
      <c r="Q61" s="210"/>
      <c r="R61" s="213"/>
    </row>
    <row r="62" spans="1:18" s="50" customFormat="1" ht="9.6" customHeight="1">
      <c r="A62" s="338"/>
      <c r="B62" s="216"/>
      <c r="C62" s="216"/>
      <c r="D62" s="226"/>
      <c r="E62" s="201"/>
      <c r="F62" s="201"/>
      <c r="G62" s="93"/>
      <c r="H62" s="201"/>
      <c r="I62" s="419"/>
      <c r="J62" s="219" t="s">
        <v>15</v>
      </c>
      <c r="K62" s="228"/>
      <c r="L62" s="413" t="str">
        <f>UPPER(IF(OR(K62="a",K62="as"),J58,IF(OR(K62="b",K62="bs"),J66,)))</f>
        <v/>
      </c>
      <c r="M62" s="409"/>
      <c r="N62" s="207"/>
      <c r="O62" s="209"/>
      <c r="P62" s="207"/>
      <c r="Q62" s="210"/>
      <c r="R62" s="213"/>
    </row>
    <row r="63" spans="1:18" s="50" customFormat="1" ht="9.6" customHeight="1">
      <c r="A63" s="420">
        <v>15</v>
      </c>
      <c r="B63" s="202" t="str">
        <f>IF($D63="","",VLOOKUP($D63,'Girls Do Main Draw Prep'!$A$7:$V$23,20))</f>
        <v/>
      </c>
      <c r="C63" s="202" t="str">
        <f>IF($D63="","",VLOOKUP($D63,'Girls Do Main Draw Prep'!$A$7:$V$23,21))</f>
        <v/>
      </c>
      <c r="D63" s="203"/>
      <c r="E63" s="223" t="str">
        <f>UPPER(IF($D63="","",VLOOKUP($D63,'Girls Do Main Draw Prep'!$A$7:$V$23,2)))</f>
        <v/>
      </c>
      <c r="F63" s="223" t="str">
        <f>IF($D63="","",VLOOKUP($D63,'Girls Do Main Draw Prep'!$A$7:$V$23,3))</f>
        <v/>
      </c>
      <c r="G63" s="415"/>
      <c r="H63" s="223" t="str">
        <f>IF($D63="","",VLOOKUP($D63,'Girls Do Main Draw Prep'!$A$7:$V$23,4))</f>
        <v/>
      </c>
      <c r="I63" s="407"/>
      <c r="J63" s="207"/>
      <c r="K63" s="417"/>
      <c r="L63" s="207"/>
      <c r="M63" s="209"/>
      <c r="N63" s="246"/>
      <c r="O63" s="209"/>
      <c r="P63" s="207"/>
      <c r="Q63" s="210"/>
      <c r="R63" s="213"/>
    </row>
    <row r="64" spans="1:18" s="50" customFormat="1" ht="9.6" customHeight="1">
      <c r="A64" s="338"/>
      <c r="B64" s="408"/>
      <c r="C64" s="408"/>
      <c r="D64" s="408"/>
      <c r="E64" s="223" t="str">
        <f>UPPER(IF($D63="","",VLOOKUP($D63,'Girls Do Main Draw Prep'!$A$7:$V$23,7)))</f>
        <v/>
      </c>
      <c r="F64" s="223" t="str">
        <f>IF($D63="","",VLOOKUP($D63,'Girls Do Main Draw Prep'!$A$7:$V$23,8))</f>
        <v/>
      </c>
      <c r="G64" s="415"/>
      <c r="H64" s="223" t="str">
        <f>IF($D63="","",VLOOKUP($D63,'Girls Do Main Draw Prep'!$A$7:$V$23,9))</f>
        <v/>
      </c>
      <c r="I64" s="409"/>
      <c r="J64" s="199" t="str">
        <f>IF(I64="a",E63,IF(I64="b",E65,""))</f>
        <v/>
      </c>
      <c r="K64" s="417"/>
      <c r="L64" s="207"/>
      <c r="M64" s="209"/>
      <c r="N64" s="207"/>
      <c r="O64" s="209"/>
      <c r="P64" s="207"/>
      <c r="Q64" s="210"/>
      <c r="R64" s="213"/>
    </row>
    <row r="65" spans="1:18" s="50" customFormat="1" ht="9.6" customHeight="1">
      <c r="A65" s="338"/>
      <c r="B65" s="216"/>
      <c r="C65" s="216"/>
      <c r="D65" s="216"/>
      <c r="E65" s="240"/>
      <c r="F65" s="240"/>
      <c r="G65" s="427"/>
      <c r="H65" s="240"/>
      <c r="I65" s="410"/>
      <c r="J65" s="411" t="str">
        <f>UPPER(IF(OR(I66="a",I66="as"),E63,IF(OR(I66="b",I66="bs"),E67,)))</f>
        <v/>
      </c>
      <c r="K65" s="421"/>
      <c r="L65" s="207"/>
      <c r="M65" s="209"/>
      <c r="N65" s="207"/>
      <c r="O65" s="209"/>
      <c r="P65" s="207"/>
      <c r="Q65" s="210"/>
      <c r="R65" s="213"/>
    </row>
    <row r="66" spans="1:18" s="50" customFormat="1" ht="9.6" customHeight="1">
      <c r="A66" s="338"/>
      <c r="B66" s="216"/>
      <c r="C66" s="216"/>
      <c r="D66" s="216"/>
      <c r="E66" s="207"/>
      <c r="F66" s="207"/>
      <c r="G66" s="93"/>
      <c r="H66" s="219" t="s">
        <v>15</v>
      </c>
      <c r="I66" s="228"/>
      <c r="J66" s="413" t="str">
        <f>UPPER(IF(OR(I66="a",I66="as"),E64,IF(OR(I66="b",I66="bs"),E68,)))</f>
        <v/>
      </c>
      <c r="K66" s="409"/>
      <c r="L66" s="207"/>
      <c r="M66" s="209"/>
      <c r="N66" s="207"/>
      <c r="O66" s="209"/>
      <c r="P66" s="207"/>
      <c r="Q66" s="210"/>
      <c r="R66" s="213"/>
    </row>
    <row r="67" spans="1:18" s="50" customFormat="1" ht="9.6" customHeight="1">
      <c r="A67" s="426">
        <v>16</v>
      </c>
      <c r="B67" s="202" t="str">
        <f>IF($D67="","",VLOOKUP($D67,'Girls Do Main Draw Prep'!$A$7:$V$23,20))</f>
        <v/>
      </c>
      <c r="C67" s="202" t="str">
        <f>IF($D67="","",VLOOKUP($D67,'Girls Do Main Draw Prep'!$A$7:$V$23,21))</f>
        <v/>
      </c>
      <c r="D67" s="203"/>
      <c r="E67" s="204" t="str">
        <f>UPPER(IF($D67="","",VLOOKUP($D67,'Girls Do Main Draw Prep'!$A$7:$V$23,2)))</f>
        <v/>
      </c>
      <c r="F67" s="204" t="str">
        <f>IF($D67="","",VLOOKUP($D67,'Girls Do Main Draw Prep'!$A$7:$V$23,3))</f>
        <v/>
      </c>
      <c r="G67" s="406"/>
      <c r="H67" s="204" t="str">
        <f>IF($D67="","",VLOOKUP($D67,'Girls Do Main Draw Prep'!$A$7:$V$23,4))</f>
        <v/>
      </c>
      <c r="I67" s="416"/>
      <c r="J67" s="207"/>
      <c r="K67" s="209"/>
      <c r="L67" s="246"/>
      <c r="M67" s="412"/>
      <c r="N67" s="207"/>
      <c r="O67" s="209"/>
      <c r="P67" s="207"/>
      <c r="Q67" s="210"/>
      <c r="R67" s="213"/>
    </row>
    <row r="68" spans="1:18" s="50" customFormat="1" ht="9.6" customHeight="1">
      <c r="A68" s="338"/>
      <c r="B68" s="408"/>
      <c r="C68" s="408"/>
      <c r="D68" s="408"/>
      <c r="E68" s="204" t="str">
        <f>UPPER(IF($D67="","",VLOOKUP($D67,'Girls Do Main Draw Prep'!$A$7:$V$23,7)))</f>
        <v/>
      </c>
      <c r="F68" s="204" t="str">
        <f>IF($D67="","",VLOOKUP($D67,'Girls Do Main Draw Prep'!$A$7:$V$23,8))</f>
        <v/>
      </c>
      <c r="G68" s="406"/>
      <c r="H68" s="204" t="str">
        <f>IF($D67="","",VLOOKUP($D67,'Girls Do Main Draw Prep'!$A$7:$V$23,9))</f>
        <v/>
      </c>
      <c r="I68" s="409"/>
      <c r="J68" s="207"/>
      <c r="K68" s="209"/>
      <c r="L68" s="358"/>
      <c r="M68" s="418"/>
      <c r="N68" s="207"/>
      <c r="O68" s="209"/>
      <c r="P68" s="207"/>
      <c r="Q68" s="210"/>
      <c r="R68" s="213"/>
    </row>
    <row r="69" spans="1:18" s="50" customFormat="1" ht="9.6" customHeight="1">
      <c r="A69" s="428"/>
      <c r="B69" s="429"/>
      <c r="C69" s="429"/>
      <c r="D69" s="430"/>
      <c r="E69" s="244"/>
      <c r="F69" s="244"/>
      <c r="G69" s="196"/>
      <c r="H69" s="244"/>
      <c r="I69" s="431"/>
      <c r="J69" s="211"/>
      <c r="K69" s="212"/>
      <c r="L69" s="211"/>
      <c r="M69" s="212"/>
      <c r="N69" s="211"/>
      <c r="O69" s="212"/>
      <c r="P69" s="211"/>
      <c r="Q69" s="212"/>
      <c r="R69" s="213"/>
    </row>
    <row r="70" spans="1:18" s="2" customFormat="1" ht="6" customHeight="1">
      <c r="A70" s="428"/>
      <c r="B70" s="429"/>
      <c r="C70" s="429"/>
      <c r="D70" s="430"/>
      <c r="E70" s="244"/>
      <c r="F70" s="244"/>
      <c r="G70" s="432"/>
      <c r="H70" s="244"/>
      <c r="I70" s="431"/>
      <c r="J70" s="211"/>
      <c r="K70" s="212"/>
      <c r="L70" s="251"/>
      <c r="M70" s="252"/>
      <c r="N70" s="251"/>
      <c r="O70" s="252"/>
      <c r="P70" s="251"/>
      <c r="Q70" s="252"/>
      <c r="R70" s="253"/>
    </row>
    <row r="71" spans="1:18" s="19" customFormat="1" ht="10.5" customHeight="1">
      <c r="A71" s="254" t="s">
        <v>61</v>
      </c>
      <c r="B71" s="255"/>
      <c r="C71" s="256"/>
      <c r="D71" s="257" t="s">
        <v>62</v>
      </c>
      <c r="E71" s="258" t="s">
        <v>266</v>
      </c>
      <c r="F71" s="258"/>
      <c r="G71" s="258"/>
      <c r="H71" s="351"/>
      <c r="I71" s="258" t="s">
        <v>62</v>
      </c>
      <c r="J71" s="258" t="s">
        <v>64</v>
      </c>
      <c r="K71" s="261"/>
      <c r="L71" s="258" t="s">
        <v>65</v>
      </c>
      <c r="M71" s="262"/>
      <c r="N71" s="263" t="s">
        <v>66</v>
      </c>
      <c r="O71" s="263"/>
      <c r="P71" s="264"/>
      <c r="Q71" s="265"/>
    </row>
    <row r="72" spans="1:18" s="19" customFormat="1" ht="9" customHeight="1">
      <c r="A72" s="267" t="s">
        <v>67</v>
      </c>
      <c r="B72" s="266"/>
      <c r="C72" s="268"/>
      <c r="D72" s="269">
        <v>1</v>
      </c>
      <c r="E72" s="80">
        <f>IF(D72&gt;$Q$79,,UPPER(VLOOKUP(D72,'Girls Do Main Draw Prep'!$A$7:$R$23,2)))</f>
        <v>0</v>
      </c>
      <c r="F72" s="78"/>
      <c r="G72" s="78"/>
      <c r="H72" s="433"/>
      <c r="I72" s="434" t="s">
        <v>68</v>
      </c>
      <c r="J72" s="266"/>
      <c r="K72" s="272"/>
      <c r="L72" s="266"/>
      <c r="M72" s="273"/>
      <c r="N72" s="275" t="s">
        <v>267</v>
      </c>
      <c r="O72" s="276"/>
      <c r="P72" s="276"/>
      <c r="Q72" s="277"/>
    </row>
    <row r="73" spans="1:18" s="19" customFormat="1" ht="9" customHeight="1">
      <c r="A73" s="267" t="s">
        <v>70</v>
      </c>
      <c r="B73" s="266"/>
      <c r="C73" s="268"/>
      <c r="D73" s="269"/>
      <c r="E73" s="80">
        <f>IF(D72&gt;$Q$79,,UPPER(VLOOKUP(D72,'Girls Do Main Draw Prep'!$A$7:$R$23,7)))</f>
        <v>0</v>
      </c>
      <c r="F73" s="78"/>
      <c r="G73" s="78"/>
      <c r="H73" s="433"/>
      <c r="I73" s="434"/>
      <c r="J73" s="266"/>
      <c r="K73" s="272"/>
      <c r="L73" s="266"/>
      <c r="M73" s="273"/>
      <c r="N73" s="280"/>
      <c r="O73" s="279"/>
      <c r="P73" s="280"/>
      <c r="Q73" s="281"/>
    </row>
    <row r="74" spans="1:18" s="19" customFormat="1" ht="9" customHeight="1">
      <c r="A74" s="282" t="s">
        <v>72</v>
      </c>
      <c r="B74" s="280"/>
      <c r="C74" s="283"/>
      <c r="D74" s="269">
        <v>2</v>
      </c>
      <c r="E74" s="80">
        <f>IF(D74&gt;$Q$79,,UPPER(VLOOKUP(D74,'Girls Do Main Draw Prep'!$A$7:$R$23,2)))</f>
        <v>0</v>
      </c>
      <c r="F74" s="78"/>
      <c r="G74" s="78"/>
      <c r="H74" s="433"/>
      <c r="I74" s="434" t="s">
        <v>71</v>
      </c>
      <c r="J74" s="266"/>
      <c r="K74" s="272"/>
      <c r="L74" s="266"/>
      <c r="M74" s="273"/>
      <c r="N74" s="275" t="s">
        <v>74</v>
      </c>
      <c r="O74" s="276"/>
      <c r="P74" s="276"/>
      <c r="Q74" s="277"/>
    </row>
    <row r="75" spans="1:18" s="19" customFormat="1" ht="9" customHeight="1">
      <c r="A75" s="284"/>
      <c r="B75" s="188"/>
      <c r="C75" s="285"/>
      <c r="D75" s="269"/>
      <c r="E75" s="80">
        <f>IF(D74&gt;$Q$79,,UPPER(VLOOKUP(D74,'Girls Do Main Draw Prep'!$A$7:$R$23,7)))</f>
        <v>0</v>
      </c>
      <c r="F75" s="78"/>
      <c r="G75" s="78"/>
      <c r="H75" s="433"/>
      <c r="I75" s="434"/>
      <c r="J75" s="266"/>
      <c r="K75" s="272"/>
      <c r="L75" s="266"/>
      <c r="M75" s="273"/>
      <c r="N75" s="266"/>
      <c r="O75" s="272"/>
      <c r="P75" s="266"/>
      <c r="Q75" s="273"/>
    </row>
    <row r="76" spans="1:18" s="19" customFormat="1" ht="9" customHeight="1">
      <c r="A76" s="286" t="s">
        <v>76</v>
      </c>
      <c r="B76" s="287"/>
      <c r="C76" s="288"/>
      <c r="D76" s="269">
        <v>3</v>
      </c>
      <c r="E76" s="80">
        <f>IF(D76&gt;$Q$79,,UPPER(VLOOKUP(D76,'Girls Do Main Draw Prep'!$A$7:$R$23,2)))</f>
        <v>0</v>
      </c>
      <c r="F76" s="78"/>
      <c r="G76" s="78"/>
      <c r="H76" s="433"/>
      <c r="I76" s="434" t="s">
        <v>73</v>
      </c>
      <c r="J76" s="266"/>
      <c r="K76" s="272"/>
      <c r="L76" s="266"/>
      <c r="M76" s="273"/>
      <c r="N76" s="280"/>
      <c r="O76" s="279"/>
      <c r="P76" s="280"/>
      <c r="Q76" s="281"/>
    </row>
    <row r="77" spans="1:18" s="19" customFormat="1" ht="9" customHeight="1">
      <c r="A77" s="267" t="s">
        <v>67</v>
      </c>
      <c r="B77" s="266"/>
      <c r="C77" s="268"/>
      <c r="D77" s="269"/>
      <c r="E77" s="80">
        <f>IF(D76&gt;$Q$79,,UPPER(VLOOKUP(D76,'Girls Do Main Draw Prep'!$A$7:$R$23,7)))</f>
        <v>0</v>
      </c>
      <c r="F77" s="78"/>
      <c r="G77" s="78"/>
      <c r="H77" s="433"/>
      <c r="I77" s="434"/>
      <c r="J77" s="266"/>
      <c r="K77" s="272"/>
      <c r="L77" s="266"/>
      <c r="M77" s="273"/>
      <c r="N77" s="275" t="s">
        <v>24</v>
      </c>
      <c r="O77" s="276"/>
      <c r="P77" s="276"/>
      <c r="Q77" s="277"/>
    </row>
    <row r="78" spans="1:18" s="19" customFormat="1" ht="9" customHeight="1">
      <c r="A78" s="267" t="s">
        <v>79</v>
      </c>
      <c r="B78" s="266"/>
      <c r="C78" s="289"/>
      <c r="D78" s="269">
        <v>4</v>
      </c>
      <c r="E78" s="80">
        <f>IF(D78&gt;$Q$79,,UPPER(VLOOKUP(D78,'Girls Do Main Draw Prep'!$A$7:$R$23,2)))</f>
        <v>0</v>
      </c>
      <c r="F78" s="78"/>
      <c r="G78" s="78"/>
      <c r="H78" s="433"/>
      <c r="I78" s="434" t="s">
        <v>75</v>
      </c>
      <c r="J78" s="266"/>
      <c r="K78" s="272"/>
      <c r="L78" s="266"/>
      <c r="M78" s="273"/>
      <c r="N78" s="266"/>
      <c r="O78" s="272"/>
      <c r="P78" s="266"/>
      <c r="Q78" s="273"/>
    </row>
    <row r="79" spans="1:18" s="19" customFormat="1" ht="9" customHeight="1">
      <c r="A79" s="282" t="s">
        <v>81</v>
      </c>
      <c r="B79" s="280"/>
      <c r="C79" s="290"/>
      <c r="D79" s="291"/>
      <c r="E79" s="292">
        <f>IF(D78&gt;$Q$79,,UPPER(VLOOKUP(D78,'Girls Do Main Draw Prep'!$A$7:$R$23,7)))</f>
        <v>0</v>
      </c>
      <c r="F79" s="435"/>
      <c r="G79" s="435"/>
      <c r="H79" s="436"/>
      <c r="I79" s="437"/>
      <c r="J79" s="280"/>
      <c r="K79" s="279"/>
      <c r="L79" s="280"/>
      <c r="M79" s="281"/>
      <c r="N79" s="280">
        <f>Q4</f>
        <v>0</v>
      </c>
      <c r="O79" s="279"/>
      <c r="P79" s="280"/>
      <c r="Q79" s="438">
        <f>MIN(4,'Girls Do Main Draw Prep'!$V$5)</f>
        <v>0</v>
      </c>
    </row>
    <row r="80" spans="1:18" ht="15.75" customHeight="1"/>
    <row r="81" ht="9" customHeight="1"/>
  </sheetData>
  <mergeCells count="1">
    <mergeCell ref="A4:C4"/>
  </mergeCells>
  <phoneticPr fontId="78" type="noConversion"/>
  <conditionalFormatting sqref="B7 B11 B15 B19 B23 B27 B31 B35 B39 B43 B47 B51 B55 B59 B63 B67">
    <cfRule type="cellIs" dxfId="54" priority="1" stopIfTrue="1" operator="equal">
      <formula>"DA"</formula>
    </cfRule>
  </conditionalFormatting>
  <conditionalFormatting sqref="H10 H58 H42 H50 H34 H26 H18 H66 J30 L22 N38 J62 J46 L54 J14">
    <cfRule type="expression" dxfId="53" priority="2" stopIfTrue="1">
      <formula>AND($N$1="CU",H10="Umpire")</formula>
    </cfRule>
    <cfRule type="expression" dxfId="52" priority="3" stopIfTrue="1">
      <formula>AND($N$1="CU",H10&lt;&gt;"Umpire",I10&lt;&gt;"")</formula>
    </cfRule>
    <cfRule type="expression" dxfId="51" priority="4" stopIfTrue="1">
      <formula>AND($N$1="CU",H10&lt;&gt;"Umpire")</formula>
    </cfRule>
  </conditionalFormatting>
  <conditionalFormatting sqref="L13 L29 L45 L61 N21 N53 P37 J9 J17 J25 J33 J41 J49 J57 J65">
    <cfRule type="expression" dxfId="50" priority="5" stopIfTrue="1">
      <formula>I10="as"</formula>
    </cfRule>
    <cfRule type="expression" dxfId="49" priority="6" stopIfTrue="1">
      <formula>I10="bs"</formula>
    </cfRule>
  </conditionalFormatting>
  <conditionalFormatting sqref="L14 L30 L46 L62 N22 N54 P38 J10 J18 J26 J34 J42 J50 J58 J66">
    <cfRule type="expression" dxfId="48" priority="7" stopIfTrue="1">
      <formula>I10="as"</formula>
    </cfRule>
    <cfRule type="expression" dxfId="47" priority="8" stopIfTrue="1">
      <formula>I10="bs"</formula>
    </cfRule>
  </conditionalFormatting>
  <conditionalFormatting sqref="I10 I18 I26 I34 I42 I50 I58 I66 K62 K46 K30 K14 M22 M54 O38">
    <cfRule type="expression" dxfId="46" priority="9" stopIfTrue="1">
      <formula>$N$1="CU"</formula>
    </cfRule>
  </conditionalFormatting>
  <conditionalFormatting sqref="E7 E11 E15 E19 E23 E27 E31 E35 E39 E43 E47 E51 E55 E59 E63 E67">
    <cfRule type="cellIs" dxfId="45" priority="10" stopIfTrue="1" operator="equal">
      <formula>"Bye"</formula>
    </cfRule>
  </conditionalFormatting>
  <conditionalFormatting sqref="D7 D11 D15 D19 D23 D27 D31 D35 D39 D43 D47 D51 D55 D59 D63 D67">
    <cfRule type="cellIs" dxfId="44" priority="11" stopIfTrue="1" operator="lessThan">
      <formula>5</formula>
    </cfRule>
  </conditionalFormatting>
  <dataValidations count="1">
    <dataValidation type="list" allowBlank="1" showInputMessage="1" sqref="H10 H42 H18 H58 H26 H50 H34 H66 J62 J46 L54 N38 J30 L22 J14">
      <formula1>$T$7:$T$16</formula1>
    </dataValidation>
  </dataValidations>
  <printOptions horizontalCentered="1"/>
  <pageMargins left="0.35" right="0.35" top="0.39" bottom="0.39" header="0" footer="0"/>
  <pageSetup paperSize="9" orientation="portrait" horizontalDpi="300" verticalDpi="300"/>
  <headerFooter alignWithMargins="0"/>
  <drawing r:id="rId1"/>
  <legacyDrawing r:id="rId2"/>
</worksheet>
</file>

<file path=xl/worksheets/sheet40.xml><?xml version="1.0" encoding="utf-8"?>
<worksheet xmlns="http://schemas.openxmlformats.org/spreadsheetml/2006/main" xmlns:r="http://schemas.openxmlformats.org/officeDocument/2006/relationships">
  <sheetPr codeName="Sheet40"/>
  <dimension ref="A1:T154"/>
  <sheetViews>
    <sheetView showGridLines="0" showZeros="0" workbookViewId="0">
      <selection activeCell="A3" sqref="A3"/>
    </sheetView>
  </sheetViews>
  <sheetFormatPr defaultRowHeight="12.75"/>
  <cols>
    <col min="1" max="2" width="3.28515625" customWidth="1"/>
    <col min="3" max="3" width="4.7109375" customWidth="1"/>
    <col min="4" max="4" width="4.28515625" customWidth="1"/>
    <col min="5" max="5" width="12.7109375" customWidth="1"/>
    <col min="6" max="6" width="2.7109375" customWidth="1"/>
    <col min="7" max="7" width="7.7109375" customWidth="1"/>
    <col min="8" max="8" width="5.85546875" customWidth="1"/>
    <col min="9" max="9" width="1.7109375" style="172" customWidth="1"/>
    <col min="10" max="10" width="10.7109375" customWidth="1"/>
    <col min="11" max="11" width="1.7109375" style="172" customWidth="1"/>
    <col min="12" max="12" width="10.7109375" customWidth="1"/>
    <col min="13" max="13" width="1.7109375" style="173" customWidth="1"/>
    <col min="14" max="14" width="10.7109375" customWidth="1"/>
    <col min="15" max="15" width="1.7109375" style="172" customWidth="1"/>
    <col min="16" max="16" width="10.7109375" customWidth="1"/>
    <col min="17" max="17" width="1.7109375" style="173" customWidth="1"/>
    <col min="19" max="19" width="8.7109375" customWidth="1"/>
    <col min="20" max="20" width="8.85546875" hidden="1" customWidth="1"/>
    <col min="21" max="21" width="5.7109375" customWidth="1"/>
  </cols>
  <sheetData>
    <row r="1" spans="1:20" s="174" customFormat="1" ht="21.75" customHeight="1">
      <c r="A1" s="82">
        <f>'Week SetUp'!$A$6</f>
        <v>0</v>
      </c>
      <c r="B1" s="176"/>
      <c r="I1" s="175"/>
      <c r="J1" s="395" t="s">
        <v>279</v>
      </c>
      <c r="K1" s="395"/>
      <c r="L1" s="396"/>
      <c r="M1" s="175"/>
      <c r="N1" s="175" t="s">
        <v>50</v>
      </c>
      <c r="O1" s="175"/>
      <c r="Q1" s="175"/>
    </row>
    <row r="2" spans="1:20" s="103" customFormat="1">
      <c r="A2" s="85" t="str">
        <f>'Week SetUp'!$A$8</f>
        <v>ITF Junior Circuit</v>
      </c>
      <c r="B2" s="85"/>
      <c r="C2" s="85"/>
      <c r="D2" s="85"/>
      <c r="E2" s="85"/>
      <c r="F2" s="179"/>
      <c r="I2" s="173"/>
      <c r="J2" s="395" t="s">
        <v>83</v>
      </c>
      <c r="K2" s="395"/>
      <c r="L2" s="395"/>
      <c r="M2" s="173"/>
      <c r="O2" s="173"/>
      <c r="Q2" s="173"/>
    </row>
    <row r="3" spans="1:20" s="20" customFormat="1" ht="10.5" customHeight="1">
      <c r="A3" s="62" t="s">
        <v>12</v>
      </c>
      <c r="B3" s="62"/>
      <c r="C3" s="62"/>
      <c r="D3" s="62"/>
      <c r="E3" s="62"/>
      <c r="F3" s="62" t="s">
        <v>6</v>
      </c>
      <c r="G3" s="62"/>
      <c r="H3" s="62"/>
      <c r="I3" s="397"/>
      <c r="J3" s="63" t="s">
        <v>7</v>
      </c>
      <c r="K3" s="182"/>
      <c r="L3" s="73" t="s">
        <v>18</v>
      </c>
      <c r="M3" s="397"/>
      <c r="N3" s="62"/>
      <c r="O3" s="397"/>
      <c r="P3" s="62"/>
      <c r="Q3" s="398" t="s">
        <v>8</v>
      </c>
    </row>
    <row r="4" spans="1:20" s="39" customFormat="1" ht="11.25" customHeight="1" thickBot="1">
      <c r="A4" s="711">
        <f>'Week SetUp'!$A$10</f>
        <v>0</v>
      </c>
      <c r="B4" s="711"/>
      <c r="C4" s="711"/>
      <c r="D4" s="183"/>
      <c r="E4" s="183"/>
      <c r="F4" s="184">
        <f>'Week SetUp'!$C$10</f>
        <v>0</v>
      </c>
      <c r="G4" s="399"/>
      <c r="H4" s="183"/>
      <c r="I4" s="400"/>
      <c r="J4" s="186">
        <f>'Week SetUp'!$D$10</f>
        <v>0</v>
      </c>
      <c r="K4" s="185"/>
      <c r="L4" s="97">
        <f>'Week SetUp'!$A$12</f>
        <v>0</v>
      </c>
      <c r="M4" s="400"/>
      <c r="N4" s="183"/>
      <c r="O4" s="400"/>
      <c r="P4" s="183"/>
      <c r="Q4" s="76">
        <f>'Week SetUp'!$E$10</f>
        <v>0</v>
      </c>
    </row>
    <row r="5" spans="1:20" s="20" customFormat="1" ht="9.75">
      <c r="A5" s="401"/>
      <c r="B5" s="65" t="s">
        <v>52</v>
      </c>
      <c r="C5" s="65" t="str">
        <f>IF(OR(F2="Week 3",F2="Masters"),"CP","Rank")</f>
        <v>Rank</v>
      </c>
      <c r="D5" s="65" t="s">
        <v>54</v>
      </c>
      <c r="E5" s="67" t="s">
        <v>55</v>
      </c>
      <c r="F5" s="67" t="s">
        <v>14</v>
      </c>
      <c r="G5" s="67"/>
      <c r="H5" s="67" t="s">
        <v>56</v>
      </c>
      <c r="I5" s="67"/>
      <c r="J5" s="65" t="s">
        <v>57</v>
      </c>
      <c r="K5" s="402"/>
      <c r="L5" s="65" t="s">
        <v>84</v>
      </c>
      <c r="M5" s="402"/>
      <c r="N5" s="65" t="s">
        <v>58</v>
      </c>
      <c r="O5" s="402"/>
      <c r="P5" s="65" t="s">
        <v>268</v>
      </c>
      <c r="Q5" s="403"/>
    </row>
    <row r="6" spans="1:20" s="20" customFormat="1" ht="3.75" customHeight="1" thickBot="1">
      <c r="A6" s="404"/>
      <c r="B6" s="91"/>
      <c r="C6" s="91"/>
      <c r="D6" s="91"/>
      <c r="E6" s="23"/>
      <c r="F6" s="23"/>
      <c r="G6" s="93"/>
      <c r="H6" s="23"/>
      <c r="I6" s="151"/>
      <c r="J6" s="91"/>
      <c r="K6" s="151"/>
      <c r="L6" s="91"/>
      <c r="M6" s="151"/>
      <c r="N6" s="91"/>
      <c r="O6" s="151"/>
      <c r="P6" s="91"/>
      <c r="Q6" s="181"/>
    </row>
    <row r="7" spans="1:20" s="50" customFormat="1" ht="10.5" customHeight="1">
      <c r="A7" s="405">
        <v>1</v>
      </c>
      <c r="B7" s="202" t="str">
        <f>IF($D7="","",VLOOKUP($D7,'Girls Do Main Draw Prep'!$A$7:$V$39,20))</f>
        <v/>
      </c>
      <c r="C7" s="202" t="str">
        <f>IF($D7="","",VLOOKUP($D7,'Girls Do Main Draw Prep'!$A$7:$V$39,21))</f>
        <v/>
      </c>
      <c r="D7" s="203"/>
      <c r="E7" s="204" t="str">
        <f>UPPER(IF($D7="","",VLOOKUP($D7,'Girls Do Main Draw Prep'!$A$7:$V$39,2)))</f>
        <v/>
      </c>
      <c r="F7" s="204" t="str">
        <f>IF($D7="","",VLOOKUP($D7,'Girls Do Main Draw Prep'!$A$7:$V$39,3))</f>
        <v/>
      </c>
      <c r="G7" s="406"/>
      <c r="H7" s="204" t="str">
        <f>IF($D7="","",VLOOKUP($D7,'Girls Do Main Draw Prep'!$A$7:$V$39,4))</f>
        <v/>
      </c>
      <c r="I7" s="407"/>
      <c r="J7" s="207"/>
      <c r="K7" s="209"/>
      <c r="L7" s="207"/>
      <c r="M7" s="209"/>
      <c r="N7" s="207"/>
      <c r="O7" s="209"/>
      <c r="P7" s="207"/>
      <c r="Q7" s="332" t="s">
        <v>247</v>
      </c>
      <c r="R7" s="213"/>
      <c r="T7" s="214" t="e">
        <f>#REF!</f>
        <v>#REF!</v>
      </c>
    </row>
    <row r="8" spans="1:20" s="50" customFormat="1" ht="9.6" customHeight="1">
      <c r="A8" s="338"/>
      <c r="B8" s="408"/>
      <c r="C8" s="408"/>
      <c r="D8" s="408"/>
      <c r="E8" s="204" t="str">
        <f>UPPER(IF($D7="","",VLOOKUP($D7,'Girls Do Main Draw Prep'!$A$7:$V$39,7)))</f>
        <v/>
      </c>
      <c r="F8" s="204" t="str">
        <f>IF($D7="","",VLOOKUP($D7,'Girls Do Main Draw Prep'!$A$7:$V$39,8))</f>
        <v/>
      </c>
      <c r="G8" s="406"/>
      <c r="H8" s="204" t="str">
        <f>IF($D7="","",VLOOKUP($D7,'Girls Do Main Draw Prep'!$A$7:$V$39,9))</f>
        <v/>
      </c>
      <c r="I8" s="409"/>
      <c r="J8" s="199" t="str">
        <f>IF(I8="a",E7,IF(I8="b",E9,""))</f>
        <v/>
      </c>
      <c r="K8" s="209"/>
      <c r="L8" s="207"/>
      <c r="M8" s="209"/>
      <c r="N8" s="207"/>
      <c r="O8" s="209"/>
      <c r="P8" s="207"/>
      <c r="Q8" s="210"/>
      <c r="R8" s="213"/>
      <c r="T8" s="222" t="e">
        <f>#REF!</f>
        <v>#REF!</v>
      </c>
    </row>
    <row r="9" spans="1:20" s="50" customFormat="1" ht="9.6" customHeight="1">
      <c r="A9" s="338"/>
      <c r="B9" s="216"/>
      <c r="C9" s="216"/>
      <c r="D9" s="216"/>
      <c r="E9" s="201"/>
      <c r="F9" s="201"/>
      <c r="G9" s="93"/>
      <c r="H9" s="201"/>
      <c r="I9" s="410"/>
      <c r="J9" s="411" t="str">
        <f>UPPER(IF(OR(I10="a",I10="as"),E7,IF(OR(I10="b",I10="bs"),E11,)))</f>
        <v/>
      </c>
      <c r="K9" s="412"/>
      <c r="L9" s="207"/>
      <c r="M9" s="209"/>
      <c r="N9" s="207"/>
      <c r="O9" s="209"/>
      <c r="P9" s="207"/>
      <c r="Q9" s="210"/>
      <c r="R9" s="213"/>
      <c r="T9" s="222" t="e">
        <f>#REF!</f>
        <v>#REF!</v>
      </c>
    </row>
    <row r="10" spans="1:20" s="50" customFormat="1" ht="9.6" customHeight="1">
      <c r="A10" s="338"/>
      <c r="B10" s="216"/>
      <c r="C10" s="216"/>
      <c r="D10" s="216"/>
      <c r="E10" s="201"/>
      <c r="F10" s="201"/>
      <c r="G10" s="93"/>
      <c r="H10" s="219" t="s">
        <v>15</v>
      </c>
      <c r="I10" s="228"/>
      <c r="J10" s="413" t="str">
        <f>UPPER(IF(OR(I10="a",I10="as"),E8,IF(OR(I10="b",I10="bs"),E12,)))</f>
        <v/>
      </c>
      <c r="K10" s="414"/>
      <c r="L10" s="207"/>
      <c r="M10" s="209"/>
      <c r="N10" s="207"/>
      <c r="O10" s="209"/>
      <c r="P10" s="207"/>
      <c r="Q10" s="210"/>
      <c r="R10" s="213"/>
      <c r="T10" s="222" t="e">
        <f>#REF!</f>
        <v>#REF!</v>
      </c>
    </row>
    <row r="11" spans="1:20" s="50" customFormat="1" ht="9.6" customHeight="1">
      <c r="A11" s="338">
        <v>2</v>
      </c>
      <c r="B11" s="202" t="str">
        <f>IF($D11="","",VLOOKUP($D11,'Girls Do Main Draw Prep'!$A$7:$V$39,20))</f>
        <v/>
      </c>
      <c r="C11" s="202" t="str">
        <f>IF($D11="","",VLOOKUP($D11,'Girls Do Main Draw Prep'!$A$7:$V$39,21))</f>
        <v/>
      </c>
      <c r="D11" s="203"/>
      <c r="E11" s="223" t="str">
        <f>UPPER(IF($D11="","",VLOOKUP($D11,'Girls Do Main Draw Prep'!$A$7:$V$39,2)))</f>
        <v/>
      </c>
      <c r="F11" s="223" t="str">
        <f>IF($D11="","",VLOOKUP($D11,'Girls Do Main Draw Prep'!$A$7:$V$39,3))</f>
        <v/>
      </c>
      <c r="G11" s="415"/>
      <c r="H11" s="223" t="str">
        <f>IF($D11="","",VLOOKUP($D11,'Girls Do Main Draw Prep'!$A$7:$V$39,4))</f>
        <v/>
      </c>
      <c r="I11" s="416"/>
      <c r="J11" s="207"/>
      <c r="K11" s="417"/>
      <c r="L11" s="246"/>
      <c r="M11" s="412"/>
      <c r="N11" s="207"/>
      <c r="O11" s="209"/>
      <c r="P11" s="207"/>
      <c r="Q11" s="210"/>
      <c r="R11" s="213"/>
      <c r="T11" s="222" t="e">
        <f>#REF!</f>
        <v>#REF!</v>
      </c>
    </row>
    <row r="12" spans="1:20" s="50" customFormat="1" ht="9.6" customHeight="1">
      <c r="A12" s="338"/>
      <c r="B12" s="408"/>
      <c r="C12" s="408"/>
      <c r="D12" s="408"/>
      <c r="E12" s="223" t="str">
        <f>UPPER(IF($D11="","",VLOOKUP($D11,'Girls Do Main Draw Prep'!$A$7:$V$39,7)))</f>
        <v/>
      </c>
      <c r="F12" s="223" t="str">
        <f>IF($D11="","",VLOOKUP($D11,'Girls Do Main Draw Prep'!$A$7:$V$39,8))</f>
        <v/>
      </c>
      <c r="G12" s="415"/>
      <c r="H12" s="223" t="str">
        <f>IF($D11="","",VLOOKUP($D11,'Girls Do Main Draw Prep'!$A$7:$V$39,9))</f>
        <v/>
      </c>
      <c r="I12" s="409"/>
      <c r="J12" s="207"/>
      <c r="K12" s="417"/>
      <c r="L12" s="358"/>
      <c r="M12" s="418"/>
      <c r="N12" s="207"/>
      <c r="O12" s="209"/>
      <c r="P12" s="207"/>
      <c r="Q12" s="210"/>
      <c r="R12" s="213"/>
      <c r="T12" s="222" t="e">
        <f>#REF!</f>
        <v>#REF!</v>
      </c>
    </row>
    <row r="13" spans="1:20" s="50" customFormat="1" ht="9.6" customHeight="1">
      <c r="A13" s="338"/>
      <c r="B13" s="216"/>
      <c r="C13" s="216"/>
      <c r="D13" s="226"/>
      <c r="E13" s="201"/>
      <c r="F13" s="201"/>
      <c r="G13" s="93"/>
      <c r="H13" s="201"/>
      <c r="I13" s="419"/>
      <c r="J13" s="207"/>
      <c r="K13" s="410"/>
      <c r="L13" s="411" t="str">
        <f>UPPER(IF(OR(K14="a",K14="as"),J9,IF(OR(K14="b",K14="bs"),J17,)))</f>
        <v/>
      </c>
      <c r="M13" s="209"/>
      <c r="N13" s="207"/>
      <c r="O13" s="209"/>
      <c r="P13" s="207"/>
      <c r="Q13" s="210"/>
      <c r="R13" s="213"/>
      <c r="T13" s="222" t="e">
        <f>#REF!</f>
        <v>#REF!</v>
      </c>
    </row>
    <row r="14" spans="1:20" s="50" customFormat="1" ht="9.6" customHeight="1">
      <c r="A14" s="338"/>
      <c r="B14" s="216"/>
      <c r="C14" s="216"/>
      <c r="D14" s="226"/>
      <c r="E14" s="201"/>
      <c r="F14" s="201"/>
      <c r="G14" s="93"/>
      <c r="H14" s="201"/>
      <c r="I14" s="419"/>
      <c r="J14" s="219" t="s">
        <v>15</v>
      </c>
      <c r="K14" s="228"/>
      <c r="L14" s="413" t="str">
        <f>UPPER(IF(OR(K14="a",K14="as"),J10,IF(OR(K14="b",K14="bs"),J18,)))</f>
        <v/>
      </c>
      <c r="M14" s="414"/>
      <c r="N14" s="207"/>
      <c r="O14" s="209"/>
      <c r="P14" s="207"/>
      <c r="Q14" s="210"/>
      <c r="R14" s="213"/>
      <c r="T14" s="222" t="e">
        <f>#REF!</f>
        <v>#REF!</v>
      </c>
    </row>
    <row r="15" spans="1:20" s="50" customFormat="1" ht="9.6" customHeight="1">
      <c r="A15" s="420">
        <v>3</v>
      </c>
      <c r="B15" s="202" t="str">
        <f>IF($D15="","",VLOOKUP($D15,'Girls Do Main Draw Prep'!$A$7:$V$39,20))</f>
        <v/>
      </c>
      <c r="C15" s="202" t="str">
        <f>IF($D15="","",VLOOKUP($D15,'Girls Do Main Draw Prep'!$A$7:$V$39,21))</f>
        <v/>
      </c>
      <c r="D15" s="203"/>
      <c r="E15" s="223" t="str">
        <f>UPPER(IF($D15="","",VLOOKUP($D15,'Girls Do Main Draw Prep'!$A$7:$V$39,2)))</f>
        <v/>
      </c>
      <c r="F15" s="223" t="str">
        <f>IF($D15="","",VLOOKUP($D15,'Girls Do Main Draw Prep'!$A$7:$V$39,3))</f>
        <v/>
      </c>
      <c r="G15" s="415"/>
      <c r="H15" s="223" t="str">
        <f>IF($D15="","",VLOOKUP($D15,'Girls Do Main Draw Prep'!$A$7:$V$39,4))</f>
        <v/>
      </c>
      <c r="I15" s="407"/>
      <c r="J15" s="207"/>
      <c r="K15" s="417"/>
      <c r="L15" s="207"/>
      <c r="M15" s="417"/>
      <c r="N15" s="246"/>
      <c r="O15" s="209"/>
      <c r="P15" s="207"/>
      <c r="Q15" s="210"/>
      <c r="R15" s="213"/>
      <c r="T15" s="222" t="e">
        <f>#REF!</f>
        <v>#REF!</v>
      </c>
    </row>
    <row r="16" spans="1:20" s="50" customFormat="1" ht="9.6" customHeight="1" thickBot="1">
      <c r="A16" s="338"/>
      <c r="B16" s="408"/>
      <c r="C16" s="408"/>
      <c r="D16" s="408"/>
      <c r="E16" s="223" t="str">
        <f>UPPER(IF($D15="","",VLOOKUP($D15,'Girls Do Main Draw Prep'!$A$7:$V$39,7)))</f>
        <v/>
      </c>
      <c r="F16" s="223" t="str">
        <f>IF($D15="","",VLOOKUP($D15,'Girls Do Main Draw Prep'!$A$7:$V$39,8))</f>
        <v/>
      </c>
      <c r="G16" s="415"/>
      <c r="H16" s="223" t="str">
        <f>IF($D15="","",VLOOKUP($D15,'Girls Do Main Draw Prep'!$A$7:$V$39,9))</f>
        <v/>
      </c>
      <c r="I16" s="409"/>
      <c r="J16" s="199" t="str">
        <f>IF(I16="a",E15,IF(I16="b",E17,""))</f>
        <v/>
      </c>
      <c r="K16" s="417"/>
      <c r="L16" s="207"/>
      <c r="M16" s="417"/>
      <c r="N16" s="207"/>
      <c r="O16" s="209"/>
      <c r="P16" s="207"/>
      <c r="Q16" s="210"/>
      <c r="R16" s="213"/>
      <c r="T16" s="237" t="e">
        <f>#REF!</f>
        <v>#REF!</v>
      </c>
    </row>
    <row r="17" spans="1:18" s="50" customFormat="1" ht="9.6" customHeight="1">
      <c r="A17" s="338"/>
      <c r="B17" s="216"/>
      <c r="C17" s="216"/>
      <c r="D17" s="226"/>
      <c r="E17" s="201"/>
      <c r="F17" s="201"/>
      <c r="G17" s="93"/>
      <c r="H17" s="201"/>
      <c r="I17" s="410"/>
      <c r="J17" s="411" t="str">
        <f>UPPER(IF(OR(I18="a",I18="as"),E15,IF(OR(I18="b",I18="bs"),E19,)))</f>
        <v/>
      </c>
      <c r="K17" s="421"/>
      <c r="L17" s="207"/>
      <c r="M17" s="417"/>
      <c r="N17" s="207"/>
      <c r="O17" s="209"/>
      <c r="P17" s="207"/>
      <c r="Q17" s="210"/>
      <c r="R17" s="213"/>
    </row>
    <row r="18" spans="1:18" s="50" customFormat="1" ht="9.6" customHeight="1">
      <c r="A18" s="338"/>
      <c r="B18" s="216"/>
      <c r="C18" s="216"/>
      <c r="D18" s="226"/>
      <c r="E18" s="201"/>
      <c r="F18" s="201"/>
      <c r="G18" s="93"/>
      <c r="H18" s="219" t="s">
        <v>15</v>
      </c>
      <c r="I18" s="228"/>
      <c r="J18" s="413" t="str">
        <f>UPPER(IF(OR(I18="a",I18="as"),E16,IF(OR(I18="b",I18="bs"),E20,)))</f>
        <v/>
      </c>
      <c r="K18" s="409"/>
      <c r="L18" s="207"/>
      <c r="M18" s="417"/>
      <c r="N18" s="207"/>
      <c r="O18" s="209"/>
      <c r="P18" s="207"/>
      <c r="Q18" s="210"/>
      <c r="R18" s="213"/>
    </row>
    <row r="19" spans="1:18" s="50" customFormat="1" ht="9.6" customHeight="1">
      <c r="A19" s="338">
        <v>4</v>
      </c>
      <c r="B19" s="202" t="str">
        <f>IF($D19="","",VLOOKUP($D19,'Girls Do Main Draw Prep'!$A$7:$V$39,20))</f>
        <v/>
      </c>
      <c r="C19" s="202" t="str">
        <f>IF($D19="","",VLOOKUP($D19,'Girls Do Main Draw Prep'!$A$7:$V$39,21))</f>
        <v/>
      </c>
      <c r="D19" s="203"/>
      <c r="E19" s="223" t="str">
        <f>UPPER(IF($D19="","",VLOOKUP($D19,'Girls Do Main Draw Prep'!$A$7:$V$39,2)))</f>
        <v/>
      </c>
      <c r="F19" s="223" t="str">
        <f>IF($D19="","",VLOOKUP($D19,'Girls Do Main Draw Prep'!$A$7:$V$39,3))</f>
        <v/>
      </c>
      <c r="G19" s="415"/>
      <c r="H19" s="223" t="str">
        <f>IF($D19="","",VLOOKUP($D19,'Girls Do Main Draw Prep'!$A$7:$V$39,4))</f>
        <v/>
      </c>
      <c r="I19" s="416"/>
      <c r="J19" s="207"/>
      <c r="K19" s="209"/>
      <c r="L19" s="246"/>
      <c r="M19" s="421"/>
      <c r="N19" s="207"/>
      <c r="O19" s="209"/>
      <c r="P19" s="207"/>
      <c r="Q19" s="210"/>
      <c r="R19" s="213"/>
    </row>
    <row r="20" spans="1:18" s="50" customFormat="1" ht="9.6" customHeight="1">
      <c r="A20" s="338"/>
      <c r="B20" s="408"/>
      <c r="C20" s="408"/>
      <c r="D20" s="408"/>
      <c r="E20" s="223" t="str">
        <f>UPPER(IF($D19="","",VLOOKUP($D19,'Girls Do Main Draw Prep'!$A$7:$V$39,7)))</f>
        <v/>
      </c>
      <c r="F20" s="223" t="str">
        <f>IF($D19="","",VLOOKUP($D19,'Girls Do Main Draw Prep'!$A$7:$V$39,8))</f>
        <v/>
      </c>
      <c r="G20" s="415"/>
      <c r="H20" s="223" t="str">
        <f>IF($D19="","",VLOOKUP($D19,'Girls Do Main Draw Prep'!$A$7:$V$39,9))</f>
        <v/>
      </c>
      <c r="I20" s="409"/>
      <c r="J20" s="207"/>
      <c r="K20" s="209"/>
      <c r="L20" s="358"/>
      <c r="M20" s="422"/>
      <c r="N20" s="207"/>
      <c r="O20" s="209"/>
      <c r="P20" s="207"/>
      <c r="Q20" s="210"/>
      <c r="R20" s="213"/>
    </row>
    <row r="21" spans="1:18" s="50" customFormat="1" ht="9.6" customHeight="1">
      <c r="A21" s="338"/>
      <c r="B21" s="216"/>
      <c r="C21" s="216"/>
      <c r="D21" s="216"/>
      <c r="E21" s="201"/>
      <c r="F21" s="201"/>
      <c r="G21" s="93"/>
      <c r="H21" s="201"/>
      <c r="I21" s="419"/>
      <c r="J21" s="207"/>
      <c r="K21" s="209"/>
      <c r="L21" s="207"/>
      <c r="M21" s="410"/>
      <c r="N21" s="411" t="str">
        <f>UPPER(IF(OR(M22="a",M22="as"),L13,IF(OR(M22="b",M22="bs"),L29,)))</f>
        <v/>
      </c>
      <c r="O21" s="209"/>
      <c r="P21" s="207"/>
      <c r="Q21" s="210"/>
      <c r="R21" s="213"/>
    </row>
    <row r="22" spans="1:18" s="50" customFormat="1" ht="9.6" customHeight="1">
      <c r="A22" s="338"/>
      <c r="B22" s="216"/>
      <c r="C22" s="216"/>
      <c r="D22" s="216"/>
      <c r="E22" s="201"/>
      <c r="F22" s="201"/>
      <c r="G22" s="93"/>
      <c r="H22" s="201"/>
      <c r="I22" s="419"/>
      <c r="J22" s="207"/>
      <c r="K22" s="209"/>
      <c r="L22" s="219" t="s">
        <v>15</v>
      </c>
      <c r="M22" s="228"/>
      <c r="N22" s="413" t="str">
        <f>UPPER(IF(OR(M22="a",M22="as"),L14,IF(OR(M22="b",M22="bs"),L30,)))</f>
        <v/>
      </c>
      <c r="O22" s="414"/>
      <c r="P22" s="207"/>
      <c r="Q22" s="210"/>
      <c r="R22" s="213"/>
    </row>
    <row r="23" spans="1:18" s="50" customFormat="1" ht="9.6" customHeight="1">
      <c r="A23" s="338">
        <v>5</v>
      </c>
      <c r="B23" s="202" t="str">
        <f>IF($D23="","",VLOOKUP($D23,'Girls Do Main Draw Prep'!$A$7:$V$39,20))</f>
        <v/>
      </c>
      <c r="C23" s="202" t="str">
        <f>IF($D23="","",VLOOKUP($D23,'Girls Do Main Draw Prep'!$A$7:$V$39,21))</f>
        <v/>
      </c>
      <c r="D23" s="203"/>
      <c r="E23" s="223" t="str">
        <f>UPPER(IF($D23="","",VLOOKUP($D23,'Girls Do Main Draw Prep'!$A$7:$V$39,2)))</f>
        <v/>
      </c>
      <c r="F23" s="223" t="str">
        <f>IF($D23="","",VLOOKUP($D23,'Girls Do Main Draw Prep'!$A$7:$V$39,3))</f>
        <v/>
      </c>
      <c r="G23" s="415"/>
      <c r="H23" s="223" t="str">
        <f>IF($D23="","",VLOOKUP($D23,'Girls Do Main Draw Prep'!$A$7:$V$39,4))</f>
        <v/>
      </c>
      <c r="I23" s="407"/>
      <c r="J23" s="207"/>
      <c r="K23" s="209"/>
      <c r="L23" s="207"/>
      <c r="M23" s="417"/>
      <c r="N23" s="207"/>
      <c r="O23" s="417"/>
      <c r="P23" s="207"/>
      <c r="Q23" s="210"/>
      <c r="R23" s="213"/>
    </row>
    <row r="24" spans="1:18" s="50" customFormat="1" ht="9.6" customHeight="1">
      <c r="A24" s="338"/>
      <c r="B24" s="408"/>
      <c r="C24" s="408"/>
      <c r="D24" s="408"/>
      <c r="E24" s="204" t="str">
        <f>UPPER(IF($D23="","",VLOOKUP($D23,'Girls Do Main Draw Prep'!$A$7:$V$39,7)))</f>
        <v/>
      </c>
      <c r="F24" s="204" t="str">
        <f>IF($D23="","",VLOOKUP($D23,'Girls Do Main Draw Prep'!$A$7:$V$39,8))</f>
        <v/>
      </c>
      <c r="G24" s="406"/>
      <c r="H24" s="204" t="str">
        <f>IF($D23="","",VLOOKUP($D23,'Girls Do Main Draw Prep'!$A$7:$V$39,9))</f>
        <v/>
      </c>
      <c r="I24" s="409"/>
      <c r="J24" s="199" t="str">
        <f>IF(I24="a",E23,IF(I24="b",E25,""))</f>
        <v/>
      </c>
      <c r="K24" s="209"/>
      <c r="L24" s="207"/>
      <c r="M24" s="417"/>
      <c r="N24" s="207"/>
      <c r="O24" s="417"/>
      <c r="P24" s="207"/>
      <c r="Q24" s="210"/>
      <c r="R24" s="213"/>
    </row>
    <row r="25" spans="1:18" s="50" customFormat="1" ht="9.6" customHeight="1">
      <c r="A25" s="338"/>
      <c r="B25" s="216"/>
      <c r="C25" s="216"/>
      <c r="D25" s="216"/>
      <c r="E25" s="201"/>
      <c r="F25" s="201"/>
      <c r="G25" s="93"/>
      <c r="H25" s="201"/>
      <c r="I25" s="410"/>
      <c r="J25" s="411" t="str">
        <f>UPPER(IF(OR(I26="a",I26="as"),E23,IF(OR(I26="b",I26="bs"),E27,)))</f>
        <v/>
      </c>
      <c r="K25" s="412"/>
      <c r="L25" s="207"/>
      <c r="M25" s="417"/>
      <c r="N25" s="207"/>
      <c r="O25" s="417"/>
      <c r="P25" s="207"/>
      <c r="Q25" s="210"/>
      <c r="R25" s="213"/>
    </row>
    <row r="26" spans="1:18" s="50" customFormat="1" ht="9.6" customHeight="1">
      <c r="A26" s="338"/>
      <c r="B26" s="216"/>
      <c r="C26" s="216"/>
      <c r="D26" s="216"/>
      <c r="E26" s="201"/>
      <c r="F26" s="201"/>
      <c r="G26" s="93"/>
      <c r="H26" s="219" t="s">
        <v>15</v>
      </c>
      <c r="I26" s="228"/>
      <c r="J26" s="413" t="str">
        <f>UPPER(IF(OR(I26="a",I26="as"),E24,IF(OR(I26="b",I26="bs"),E28,)))</f>
        <v/>
      </c>
      <c r="K26" s="414"/>
      <c r="L26" s="207"/>
      <c r="M26" s="417"/>
      <c r="N26" s="207"/>
      <c r="O26" s="417"/>
      <c r="P26" s="207"/>
      <c r="Q26" s="210"/>
      <c r="R26" s="213"/>
    </row>
    <row r="27" spans="1:18" s="50" customFormat="1" ht="9.6" customHeight="1">
      <c r="A27" s="338">
        <v>6</v>
      </c>
      <c r="B27" s="202" t="str">
        <f>IF($D27="","",VLOOKUP($D27,'Girls Do Main Draw Prep'!$A$7:$V$39,20))</f>
        <v/>
      </c>
      <c r="C27" s="202" t="str">
        <f>IF($D27="","",VLOOKUP($D27,'Girls Do Main Draw Prep'!$A$7:$V$39,21))</f>
        <v/>
      </c>
      <c r="D27" s="203"/>
      <c r="E27" s="223" t="str">
        <f>UPPER(IF($D27="","",VLOOKUP($D27,'Girls Do Main Draw Prep'!$A$7:$V$39,2)))</f>
        <v/>
      </c>
      <c r="F27" s="223" t="str">
        <f>IF($D27="","",VLOOKUP($D27,'Girls Do Main Draw Prep'!$A$7:$V$39,3))</f>
        <v/>
      </c>
      <c r="G27" s="415"/>
      <c r="H27" s="223" t="str">
        <f>IF($D27="","",VLOOKUP($D27,'Girls Do Main Draw Prep'!$A$7:$V$39,4))</f>
        <v/>
      </c>
      <c r="I27" s="416"/>
      <c r="J27" s="207"/>
      <c r="K27" s="417"/>
      <c r="L27" s="246"/>
      <c r="M27" s="421"/>
      <c r="N27" s="207"/>
      <c r="O27" s="417"/>
      <c r="P27" s="207"/>
      <c r="Q27" s="210"/>
      <c r="R27" s="213"/>
    </row>
    <row r="28" spans="1:18" s="50" customFormat="1" ht="9.6" customHeight="1">
      <c r="A28" s="338"/>
      <c r="B28" s="408"/>
      <c r="C28" s="408"/>
      <c r="D28" s="408"/>
      <c r="E28" s="223" t="str">
        <f>UPPER(IF($D27="","",VLOOKUP($D27,'Girls Do Main Draw Prep'!$A$7:$V$39,7)))</f>
        <v/>
      </c>
      <c r="F28" s="223" t="str">
        <f>IF($D27="","",VLOOKUP($D27,'Girls Do Main Draw Prep'!$A$7:$V$39,8))</f>
        <v/>
      </c>
      <c r="G28" s="415"/>
      <c r="H28" s="223" t="str">
        <f>IF($D27="","",VLOOKUP($D27,'Girls Do Main Draw Prep'!$A$7:$V$39,9))</f>
        <v/>
      </c>
      <c r="I28" s="409"/>
      <c r="J28" s="207"/>
      <c r="K28" s="417"/>
      <c r="L28" s="358"/>
      <c r="M28" s="422"/>
      <c r="N28" s="207"/>
      <c r="O28" s="417"/>
      <c r="P28" s="207"/>
      <c r="Q28" s="210"/>
      <c r="R28" s="213"/>
    </row>
    <row r="29" spans="1:18" s="50" customFormat="1" ht="9.6" customHeight="1">
      <c r="A29" s="338"/>
      <c r="B29" s="216"/>
      <c r="C29" s="216"/>
      <c r="D29" s="226"/>
      <c r="E29" s="201"/>
      <c r="F29" s="201"/>
      <c r="G29" s="93"/>
      <c r="H29" s="201"/>
      <c r="I29" s="419"/>
      <c r="J29" s="207"/>
      <c r="K29" s="410"/>
      <c r="L29" s="411" t="str">
        <f>UPPER(IF(OR(K30="a",K30="as"),J25,IF(OR(K30="b",K30="bs"),J33,)))</f>
        <v/>
      </c>
      <c r="M29" s="417"/>
      <c r="N29" s="207"/>
      <c r="O29" s="417"/>
      <c r="P29" s="207"/>
      <c r="Q29" s="210"/>
      <c r="R29" s="213"/>
    </row>
    <row r="30" spans="1:18" s="50" customFormat="1" ht="9.6" customHeight="1">
      <c r="A30" s="338"/>
      <c r="B30" s="216"/>
      <c r="C30" s="216"/>
      <c r="D30" s="226"/>
      <c r="E30" s="201"/>
      <c r="F30" s="201"/>
      <c r="G30" s="93"/>
      <c r="H30" s="201"/>
      <c r="I30" s="419"/>
      <c r="J30" s="219" t="s">
        <v>15</v>
      </c>
      <c r="K30" s="228"/>
      <c r="L30" s="413" t="str">
        <f>UPPER(IF(OR(K30="a",K30="as"),J26,IF(OR(K30="b",K30="bs"),J34,)))</f>
        <v/>
      </c>
      <c r="M30" s="409"/>
      <c r="N30" s="207"/>
      <c r="O30" s="417"/>
      <c r="P30" s="207"/>
      <c r="Q30" s="210"/>
      <c r="R30" s="213"/>
    </row>
    <row r="31" spans="1:18" s="50" customFormat="1" ht="9.6" customHeight="1">
      <c r="A31" s="420">
        <v>7</v>
      </c>
      <c r="B31" s="202" t="str">
        <f>IF($D31="","",VLOOKUP($D31,'Girls Do Main Draw Prep'!$A$7:$V$39,20))</f>
        <v/>
      </c>
      <c r="C31" s="202" t="str">
        <f>IF($D31="","",VLOOKUP($D31,'Girls Do Main Draw Prep'!$A$7:$V$39,21))</f>
        <v/>
      </c>
      <c r="D31" s="203"/>
      <c r="E31" s="223" t="str">
        <f>UPPER(IF($D31="","",VLOOKUP($D31,'Girls Do Main Draw Prep'!$A$7:$V$39,2)))</f>
        <v/>
      </c>
      <c r="F31" s="223" t="str">
        <f>IF($D31="","",VLOOKUP($D31,'Girls Do Main Draw Prep'!$A$7:$V$39,3))</f>
        <v/>
      </c>
      <c r="G31" s="415"/>
      <c r="H31" s="223" t="str">
        <f>IF($D31="","",VLOOKUP($D31,'Girls Do Main Draw Prep'!$A$7:$V$39,4))</f>
        <v/>
      </c>
      <c r="I31" s="407"/>
      <c r="J31" s="207"/>
      <c r="K31" s="417"/>
      <c r="L31" s="207"/>
      <c r="M31" s="209"/>
      <c r="N31" s="246"/>
      <c r="O31" s="417"/>
      <c r="P31" s="207"/>
      <c r="Q31" s="210"/>
      <c r="R31" s="213"/>
    </row>
    <row r="32" spans="1:18" s="50" customFormat="1" ht="9.6" customHeight="1">
      <c r="A32" s="338"/>
      <c r="B32" s="408"/>
      <c r="C32" s="408"/>
      <c r="D32" s="408"/>
      <c r="E32" s="223" t="str">
        <f>UPPER(IF($D31="","",VLOOKUP($D31,'Girls Do Main Draw Prep'!$A$7:$V$39,7)))</f>
        <v/>
      </c>
      <c r="F32" s="223" t="str">
        <f>IF($D31="","",VLOOKUP($D31,'Girls Do Main Draw Prep'!$A$7:$V$39,8))</f>
        <v/>
      </c>
      <c r="G32" s="415"/>
      <c r="H32" s="223" t="str">
        <f>IF($D31="","",VLOOKUP($D31,'Girls Do Main Draw Prep'!$A$7:$V$39,9))</f>
        <v/>
      </c>
      <c r="I32" s="409"/>
      <c r="J32" s="199" t="str">
        <f>IF(I32="a",E31,IF(I32="b",E33,""))</f>
        <v/>
      </c>
      <c r="K32" s="417"/>
      <c r="L32" s="207"/>
      <c r="M32" s="209"/>
      <c r="N32" s="207"/>
      <c r="O32" s="417"/>
      <c r="P32" s="207"/>
      <c r="Q32" s="210"/>
      <c r="R32" s="213"/>
    </row>
    <row r="33" spans="1:18" s="50" customFormat="1" ht="9.6" customHeight="1">
      <c r="A33" s="338"/>
      <c r="B33" s="216"/>
      <c r="C33" s="216"/>
      <c r="D33" s="226"/>
      <c r="E33" s="201"/>
      <c r="F33" s="201"/>
      <c r="G33" s="93"/>
      <c r="H33" s="201"/>
      <c r="I33" s="410"/>
      <c r="J33" s="411" t="str">
        <f>UPPER(IF(OR(I34="a",I34="as"),E31,IF(OR(I34="b",I34="bs"),E35,)))</f>
        <v/>
      </c>
      <c r="K33" s="421"/>
      <c r="L33" s="207"/>
      <c r="M33" s="209"/>
      <c r="N33" s="207"/>
      <c r="O33" s="417"/>
      <c r="P33" s="207"/>
      <c r="Q33" s="210"/>
      <c r="R33" s="213"/>
    </row>
    <row r="34" spans="1:18" s="50" customFormat="1" ht="9.6" customHeight="1">
      <c r="A34" s="338"/>
      <c r="B34" s="216"/>
      <c r="C34" s="216"/>
      <c r="D34" s="226"/>
      <c r="E34" s="201"/>
      <c r="F34" s="201"/>
      <c r="G34" s="93"/>
      <c r="H34" s="219" t="s">
        <v>15</v>
      </c>
      <c r="I34" s="228"/>
      <c r="J34" s="413" t="str">
        <f>UPPER(IF(OR(I34="a",I34="as"),E32,IF(OR(I34="b",I34="bs"),E36,)))</f>
        <v/>
      </c>
      <c r="K34" s="409"/>
      <c r="L34" s="207"/>
      <c r="M34" s="209"/>
      <c r="N34" s="207"/>
      <c r="O34" s="417"/>
      <c r="P34" s="207"/>
      <c r="Q34" s="210"/>
      <c r="R34" s="213"/>
    </row>
    <row r="35" spans="1:18" s="50" customFormat="1" ht="9.6" customHeight="1">
      <c r="A35" s="405">
        <v>8</v>
      </c>
      <c r="B35" s="202" t="str">
        <f>IF($D35="","",VLOOKUP($D35,'Girls Do Main Draw Prep'!$A$7:$V$39,20))</f>
        <v/>
      </c>
      <c r="C35" s="202" t="str">
        <f>IF($D35="","",VLOOKUP($D35,'Girls Do Main Draw Prep'!$A$7:$V$39,21))</f>
        <v/>
      </c>
      <c r="D35" s="203"/>
      <c r="E35" s="204" t="str">
        <f>UPPER(IF($D35="","",VLOOKUP($D35,'Girls Do Main Draw Prep'!$A$7:$V$39,2)))</f>
        <v/>
      </c>
      <c r="F35" s="204" t="str">
        <f>IF($D35="","",VLOOKUP($D35,'Girls Do Main Draw Prep'!$A$7:$V$39,3))</f>
        <v/>
      </c>
      <c r="G35" s="406"/>
      <c r="H35" s="204" t="str">
        <f>IF($D35="","",VLOOKUP($D35,'Girls Do Main Draw Prep'!$A$7:$V$39,4))</f>
        <v/>
      </c>
      <c r="I35" s="416"/>
      <c r="J35" s="207"/>
      <c r="K35" s="209"/>
      <c r="L35" s="246"/>
      <c r="M35" s="412"/>
      <c r="N35" s="207"/>
      <c r="O35" s="417"/>
      <c r="P35" s="207"/>
      <c r="Q35" s="210"/>
      <c r="R35" s="213"/>
    </row>
    <row r="36" spans="1:18" s="50" customFormat="1" ht="9.6" customHeight="1">
      <c r="A36" s="338"/>
      <c r="B36" s="408"/>
      <c r="C36" s="408"/>
      <c r="D36" s="408"/>
      <c r="E36" s="204" t="str">
        <f>UPPER(IF($D35="","",VLOOKUP($D35,'Girls Do Main Draw Prep'!$A$7:$V$39,7)))</f>
        <v/>
      </c>
      <c r="F36" s="204" t="str">
        <f>IF($D35="","",VLOOKUP($D35,'Girls Do Main Draw Prep'!$A$7:$V$39,8))</f>
        <v/>
      </c>
      <c r="G36" s="406"/>
      <c r="H36" s="204" t="str">
        <f>IF($D35="","",VLOOKUP($D35,'Girls Do Main Draw Prep'!$A$7:$V$39,9))</f>
        <v/>
      </c>
      <c r="I36" s="409"/>
      <c r="J36" s="207"/>
      <c r="K36" s="209"/>
      <c r="L36" s="358"/>
      <c r="M36" s="418"/>
      <c r="N36" s="207"/>
      <c r="O36" s="417"/>
      <c r="P36" s="207"/>
      <c r="Q36" s="210"/>
      <c r="R36" s="213"/>
    </row>
    <row r="37" spans="1:18" s="50" customFormat="1" ht="9.6" customHeight="1">
      <c r="A37" s="338"/>
      <c r="B37" s="216"/>
      <c r="C37" s="216"/>
      <c r="D37" s="226"/>
      <c r="E37" s="201"/>
      <c r="F37" s="201"/>
      <c r="G37" s="93"/>
      <c r="H37" s="201"/>
      <c r="I37" s="419"/>
      <c r="J37" s="207"/>
      <c r="K37" s="209"/>
      <c r="L37" s="207"/>
      <c r="M37" s="209"/>
      <c r="N37" s="209"/>
      <c r="O37" s="410"/>
      <c r="P37" s="411" t="str">
        <f>UPPER(IF(OR(O38="a",O38="as"),N21,IF(OR(O38="b",O38="bs"),N53,)))</f>
        <v/>
      </c>
      <c r="Q37" s="423"/>
      <c r="R37" s="213"/>
    </row>
    <row r="38" spans="1:18" s="50" customFormat="1" ht="9.6" customHeight="1">
      <c r="A38" s="338"/>
      <c r="B38" s="216"/>
      <c r="C38" s="216"/>
      <c r="D38" s="226"/>
      <c r="E38" s="201"/>
      <c r="F38" s="201"/>
      <c r="G38" s="93"/>
      <c r="H38" s="201"/>
      <c r="I38" s="419"/>
      <c r="J38" s="207"/>
      <c r="K38" s="209"/>
      <c r="L38" s="207"/>
      <c r="M38" s="209"/>
      <c r="N38" s="219" t="s">
        <v>15</v>
      </c>
      <c r="O38" s="228"/>
      <c r="P38" s="413" t="str">
        <f>UPPER(IF(OR(O38="a",O38="as"),N22,IF(OR(O38="b",O38="bs"),N54,)))</f>
        <v/>
      </c>
      <c r="Q38" s="424"/>
      <c r="R38" s="213"/>
    </row>
    <row r="39" spans="1:18" s="50" customFormat="1" ht="9.6" customHeight="1">
      <c r="A39" s="405">
        <v>9</v>
      </c>
      <c r="B39" s="202" t="str">
        <f>IF($D39="","",VLOOKUP($D39,'Girls Do Main Draw Prep'!$A$7:$V$39,20))</f>
        <v/>
      </c>
      <c r="C39" s="202" t="str">
        <f>IF($D39="","",VLOOKUP($D39,'Girls Do Main Draw Prep'!$A$7:$V$39,21))</f>
        <v/>
      </c>
      <c r="D39" s="203"/>
      <c r="E39" s="204" t="str">
        <f>UPPER(IF($D39="","",VLOOKUP($D39,'Girls Do Main Draw Prep'!$A$7:$V$39,2)))</f>
        <v/>
      </c>
      <c r="F39" s="204" t="str">
        <f>IF($D39="","",VLOOKUP($D39,'Girls Do Main Draw Prep'!$A$7:$V$39,3))</f>
        <v/>
      </c>
      <c r="G39" s="406"/>
      <c r="H39" s="204" t="str">
        <f>IF($D39="","",VLOOKUP($D39,'Girls Do Main Draw Prep'!$A$7:$V$39,4))</f>
        <v/>
      </c>
      <c r="I39" s="407"/>
      <c r="J39" s="207"/>
      <c r="K39" s="209"/>
      <c r="L39" s="207"/>
      <c r="M39" s="209"/>
      <c r="N39" s="207"/>
      <c r="O39" s="417"/>
      <c r="P39" s="246"/>
      <c r="Q39" s="210"/>
      <c r="R39" s="213"/>
    </row>
    <row r="40" spans="1:18" s="50" customFormat="1" ht="9.6" customHeight="1">
      <c r="A40" s="338"/>
      <c r="B40" s="408"/>
      <c r="C40" s="408"/>
      <c r="D40" s="408"/>
      <c r="E40" s="204" t="str">
        <f>UPPER(IF($D39="","",VLOOKUP($D39,'Girls Do Main Draw Prep'!$A$7:$V$39,7)))</f>
        <v/>
      </c>
      <c r="F40" s="204" t="str">
        <f>IF($D39="","",VLOOKUP($D39,'Girls Do Main Draw Prep'!$A$7:$V$39,8))</f>
        <v/>
      </c>
      <c r="G40" s="406"/>
      <c r="H40" s="204" t="str">
        <f>IF($D39="","",VLOOKUP($D39,'Girls Do Main Draw Prep'!$A$7:$V$39,9))</f>
        <v/>
      </c>
      <c r="I40" s="409"/>
      <c r="J40" s="199" t="str">
        <f>IF(I40="a",E39,IF(I40="b",E41,""))</f>
        <v/>
      </c>
      <c r="K40" s="209"/>
      <c r="L40" s="207"/>
      <c r="M40" s="209"/>
      <c r="N40" s="207"/>
      <c r="O40" s="417"/>
      <c r="P40" s="358"/>
      <c r="Q40" s="425"/>
      <c r="R40" s="213"/>
    </row>
    <row r="41" spans="1:18" s="50" customFormat="1" ht="9.6" customHeight="1">
      <c r="A41" s="338"/>
      <c r="B41" s="216"/>
      <c r="C41" s="216"/>
      <c r="D41" s="226"/>
      <c r="E41" s="201"/>
      <c r="F41" s="201"/>
      <c r="G41" s="93"/>
      <c r="H41" s="201"/>
      <c r="I41" s="410"/>
      <c r="J41" s="411" t="str">
        <f>UPPER(IF(OR(I42="a",I42="as"),E39,IF(OR(I42="b",I42="bs"),E43,)))</f>
        <v/>
      </c>
      <c r="K41" s="412"/>
      <c r="L41" s="207"/>
      <c r="M41" s="209"/>
      <c r="N41" s="207"/>
      <c r="O41" s="417"/>
      <c r="P41" s="207"/>
      <c r="Q41" s="210"/>
      <c r="R41" s="213"/>
    </row>
    <row r="42" spans="1:18" s="50" customFormat="1" ht="9.6" customHeight="1">
      <c r="A42" s="338"/>
      <c r="B42" s="216"/>
      <c r="C42" s="216"/>
      <c r="D42" s="226"/>
      <c r="E42" s="201"/>
      <c r="F42" s="201"/>
      <c r="G42" s="93"/>
      <c r="H42" s="219" t="s">
        <v>15</v>
      </c>
      <c r="I42" s="228"/>
      <c r="J42" s="413" t="str">
        <f>UPPER(IF(OR(I42="a",I42="as"),E40,IF(OR(I42="b",I42="bs"),E44,)))</f>
        <v/>
      </c>
      <c r="K42" s="414"/>
      <c r="L42" s="207"/>
      <c r="M42" s="209"/>
      <c r="N42" s="207"/>
      <c r="O42" s="417"/>
      <c r="P42" s="207"/>
      <c r="Q42" s="210"/>
      <c r="R42" s="213"/>
    </row>
    <row r="43" spans="1:18" s="50" customFormat="1" ht="9.6" customHeight="1">
      <c r="A43" s="338">
        <v>10</v>
      </c>
      <c r="B43" s="202" t="str">
        <f>IF($D43="","",VLOOKUP($D43,'Girls Do Main Draw Prep'!$A$7:$V$39,20))</f>
        <v/>
      </c>
      <c r="C43" s="202" t="str">
        <f>IF($D43="","",VLOOKUP($D43,'Girls Do Main Draw Prep'!$A$7:$V$39,21))</f>
        <v/>
      </c>
      <c r="D43" s="203"/>
      <c r="E43" s="223" t="str">
        <f>UPPER(IF($D43="","",VLOOKUP($D43,'Girls Do Main Draw Prep'!$A$7:$V$39,2)))</f>
        <v/>
      </c>
      <c r="F43" s="223" t="str">
        <f>IF($D43="","",VLOOKUP($D43,'Girls Do Main Draw Prep'!$A$7:$V$39,3))</f>
        <v/>
      </c>
      <c r="G43" s="415"/>
      <c r="H43" s="223" t="str">
        <f>IF($D43="","",VLOOKUP($D43,'Girls Do Main Draw Prep'!$A$7:$V$39,4))</f>
        <v/>
      </c>
      <c r="I43" s="416"/>
      <c r="J43" s="207"/>
      <c r="K43" s="417"/>
      <c r="L43" s="246"/>
      <c r="M43" s="412"/>
      <c r="N43" s="207"/>
      <c r="O43" s="417"/>
      <c r="P43" s="207"/>
      <c r="Q43" s="210"/>
      <c r="R43" s="213"/>
    </row>
    <row r="44" spans="1:18" s="50" customFormat="1" ht="9.6" customHeight="1">
      <c r="A44" s="338"/>
      <c r="B44" s="408"/>
      <c r="C44" s="408"/>
      <c r="D44" s="408"/>
      <c r="E44" s="223" t="str">
        <f>UPPER(IF($D43="","",VLOOKUP($D43,'Girls Do Main Draw Prep'!$A$7:$V$39,7)))</f>
        <v/>
      </c>
      <c r="F44" s="223" t="str">
        <f>IF($D43="","",VLOOKUP($D43,'Girls Do Main Draw Prep'!$A$7:$V$39,8))</f>
        <v/>
      </c>
      <c r="G44" s="415"/>
      <c r="H44" s="223" t="str">
        <f>IF($D43="","",VLOOKUP($D43,'Girls Do Main Draw Prep'!$A$7:$V$39,9))</f>
        <v/>
      </c>
      <c r="I44" s="409"/>
      <c r="J44" s="207"/>
      <c r="K44" s="417"/>
      <c r="L44" s="358"/>
      <c r="M44" s="418"/>
      <c r="N44" s="207"/>
      <c r="O44" s="417"/>
      <c r="P44" s="207"/>
      <c r="Q44" s="210"/>
      <c r="R44" s="213"/>
    </row>
    <row r="45" spans="1:18" s="50" customFormat="1" ht="9.6" customHeight="1">
      <c r="A45" s="338"/>
      <c r="B45" s="216"/>
      <c r="C45" s="216"/>
      <c r="D45" s="226"/>
      <c r="E45" s="201"/>
      <c r="F45" s="201"/>
      <c r="G45" s="93"/>
      <c r="H45" s="201"/>
      <c r="I45" s="419"/>
      <c r="J45" s="207"/>
      <c r="K45" s="410"/>
      <c r="L45" s="411" t="str">
        <f>UPPER(IF(OR(K46="a",K46="as"),J41,IF(OR(K46="b",K46="bs"),J49,)))</f>
        <v/>
      </c>
      <c r="M45" s="209"/>
      <c r="N45" s="207"/>
      <c r="O45" s="417"/>
      <c r="P45" s="207"/>
      <c r="Q45" s="210"/>
      <c r="R45" s="213"/>
    </row>
    <row r="46" spans="1:18" s="50" customFormat="1" ht="9.6" customHeight="1">
      <c r="A46" s="338"/>
      <c r="B46" s="216"/>
      <c r="C46" s="216"/>
      <c r="D46" s="226"/>
      <c r="E46" s="201"/>
      <c r="F46" s="201"/>
      <c r="G46" s="93"/>
      <c r="H46" s="201"/>
      <c r="I46" s="419"/>
      <c r="J46" s="219" t="s">
        <v>15</v>
      </c>
      <c r="K46" s="228"/>
      <c r="L46" s="413" t="str">
        <f>UPPER(IF(OR(K46="a",K46="as"),J42,IF(OR(K46="b",K46="bs"),J50,)))</f>
        <v/>
      </c>
      <c r="M46" s="414"/>
      <c r="N46" s="207"/>
      <c r="O46" s="417"/>
      <c r="P46" s="207"/>
      <c r="Q46" s="210"/>
      <c r="R46" s="213"/>
    </row>
    <row r="47" spans="1:18" s="50" customFormat="1" ht="9.6" customHeight="1">
      <c r="A47" s="420">
        <v>11</v>
      </c>
      <c r="B47" s="202" t="str">
        <f>IF($D47="","",VLOOKUP($D47,'Girls Do Main Draw Prep'!$A$7:$V$39,20))</f>
        <v/>
      </c>
      <c r="C47" s="202" t="str">
        <f>IF($D47="","",VLOOKUP($D47,'Girls Do Main Draw Prep'!$A$7:$V$39,21))</f>
        <v/>
      </c>
      <c r="D47" s="203"/>
      <c r="E47" s="223" t="str">
        <f>UPPER(IF($D47="","",VLOOKUP($D47,'Girls Do Main Draw Prep'!$A$7:$V$39,2)))</f>
        <v/>
      </c>
      <c r="F47" s="223" t="str">
        <f>IF($D47="","",VLOOKUP($D47,'Girls Do Main Draw Prep'!$A$7:$V$39,3))</f>
        <v/>
      </c>
      <c r="G47" s="415"/>
      <c r="H47" s="223" t="str">
        <f>IF($D47="","",VLOOKUP($D47,'Girls Do Main Draw Prep'!$A$7:$V$39,4))</f>
        <v/>
      </c>
      <c r="I47" s="407"/>
      <c r="J47" s="207"/>
      <c r="K47" s="417"/>
      <c r="L47" s="207"/>
      <c r="M47" s="417"/>
      <c r="N47" s="246"/>
      <c r="O47" s="417"/>
      <c r="P47" s="207"/>
      <c r="Q47" s="210"/>
      <c r="R47" s="213"/>
    </row>
    <row r="48" spans="1:18" s="50" customFormat="1" ht="9.6" customHeight="1">
      <c r="A48" s="338"/>
      <c r="B48" s="408"/>
      <c r="C48" s="408"/>
      <c r="D48" s="408"/>
      <c r="E48" s="223" t="str">
        <f>UPPER(IF($D47="","",VLOOKUP($D47,'Girls Do Main Draw Prep'!$A$7:$V$39,7)))</f>
        <v/>
      </c>
      <c r="F48" s="223" t="str">
        <f>IF($D47="","",VLOOKUP($D47,'Girls Do Main Draw Prep'!$A$7:$V$39,8))</f>
        <v/>
      </c>
      <c r="G48" s="415"/>
      <c r="H48" s="223" t="str">
        <f>IF($D47="","",VLOOKUP($D47,'Girls Do Main Draw Prep'!$A$7:$V$39,9))</f>
        <v/>
      </c>
      <c r="I48" s="409"/>
      <c r="J48" s="199" t="str">
        <f>IF(I48="a",E47,IF(I48="b",E49,""))</f>
        <v/>
      </c>
      <c r="K48" s="417"/>
      <c r="L48" s="207"/>
      <c r="M48" s="417"/>
      <c r="N48" s="207"/>
      <c r="O48" s="417"/>
      <c r="P48" s="207"/>
      <c r="Q48" s="210"/>
      <c r="R48" s="213"/>
    </row>
    <row r="49" spans="1:18" s="50" customFormat="1" ht="9.6" customHeight="1">
      <c r="A49" s="338"/>
      <c r="B49" s="216"/>
      <c r="C49" s="216"/>
      <c r="D49" s="216"/>
      <c r="E49" s="201"/>
      <c r="F49" s="201"/>
      <c r="G49" s="93"/>
      <c r="H49" s="201"/>
      <c r="I49" s="410"/>
      <c r="J49" s="411" t="str">
        <f>UPPER(IF(OR(I50="a",I50="as"),E47,IF(OR(I50="b",I50="bs"),E51,)))</f>
        <v/>
      </c>
      <c r="K49" s="421"/>
      <c r="L49" s="207"/>
      <c r="M49" s="417"/>
      <c r="N49" s="207"/>
      <c r="O49" s="417"/>
      <c r="P49" s="207"/>
      <c r="Q49" s="210"/>
      <c r="R49" s="213"/>
    </row>
    <row r="50" spans="1:18" s="50" customFormat="1" ht="9.6" customHeight="1">
      <c r="A50" s="338"/>
      <c r="B50" s="216"/>
      <c r="C50" s="216"/>
      <c r="D50" s="216"/>
      <c r="E50" s="201"/>
      <c r="F50" s="201"/>
      <c r="G50" s="93"/>
      <c r="H50" s="219" t="s">
        <v>15</v>
      </c>
      <c r="I50" s="228"/>
      <c r="J50" s="413" t="str">
        <f>UPPER(IF(OR(I50="a",I50="as"),E48,IF(OR(I50="b",I50="bs"),E52,)))</f>
        <v/>
      </c>
      <c r="K50" s="409"/>
      <c r="L50" s="207"/>
      <c r="M50" s="417"/>
      <c r="N50" s="207"/>
      <c r="O50" s="417"/>
      <c r="P50" s="207"/>
      <c r="Q50" s="210"/>
      <c r="R50" s="213"/>
    </row>
    <row r="51" spans="1:18" s="50" customFormat="1" ht="9.6" customHeight="1">
      <c r="A51" s="338">
        <v>12</v>
      </c>
      <c r="B51" s="202" t="str">
        <f>IF($D51="","",VLOOKUP($D51,'Girls Do Main Draw Prep'!$A$7:$V$39,20))</f>
        <v/>
      </c>
      <c r="C51" s="202" t="str">
        <f>IF($D51="","",VLOOKUP($D51,'Girls Do Main Draw Prep'!$A$7:$V$39,21))</f>
        <v/>
      </c>
      <c r="D51" s="203"/>
      <c r="E51" s="223" t="str">
        <f>UPPER(IF($D51="","",VLOOKUP($D51,'Girls Do Main Draw Prep'!$A$7:$V$39,2)))</f>
        <v/>
      </c>
      <c r="F51" s="223" t="str">
        <f>IF($D51="","",VLOOKUP($D51,'Girls Do Main Draw Prep'!$A$7:$V$39,3))</f>
        <v/>
      </c>
      <c r="G51" s="415"/>
      <c r="H51" s="223" t="str">
        <f>IF($D51="","",VLOOKUP($D51,'Girls Do Main Draw Prep'!$A$7:$V$39,4))</f>
        <v/>
      </c>
      <c r="I51" s="416"/>
      <c r="J51" s="207"/>
      <c r="K51" s="209"/>
      <c r="L51" s="246"/>
      <c r="M51" s="421"/>
      <c r="N51" s="207"/>
      <c r="O51" s="417"/>
      <c r="P51" s="207"/>
      <c r="Q51" s="210"/>
      <c r="R51" s="213"/>
    </row>
    <row r="52" spans="1:18" s="50" customFormat="1" ht="9.6" customHeight="1">
      <c r="A52" s="338"/>
      <c r="B52" s="408"/>
      <c r="C52" s="408"/>
      <c r="D52" s="408"/>
      <c r="E52" s="204" t="str">
        <f>UPPER(IF($D51="","",VLOOKUP($D51,'Girls Do Main Draw Prep'!$A$7:$V$39,7)))</f>
        <v/>
      </c>
      <c r="F52" s="204" t="str">
        <f>IF($D51="","",VLOOKUP($D51,'Girls Do Main Draw Prep'!$A$7:$V$39,8))</f>
        <v/>
      </c>
      <c r="G52" s="406"/>
      <c r="H52" s="204" t="str">
        <f>IF($D51="","",VLOOKUP($D51,'Girls Do Main Draw Prep'!$A$7:$V$39,9))</f>
        <v/>
      </c>
      <c r="I52" s="409"/>
      <c r="J52" s="207"/>
      <c r="K52" s="209"/>
      <c r="L52" s="358"/>
      <c r="M52" s="422"/>
      <c r="N52" s="207"/>
      <c r="O52" s="417"/>
      <c r="P52" s="207"/>
      <c r="Q52" s="210"/>
      <c r="R52" s="213"/>
    </row>
    <row r="53" spans="1:18" s="50" customFormat="1" ht="9.6" customHeight="1">
      <c r="A53" s="338"/>
      <c r="B53" s="216"/>
      <c r="C53" s="216"/>
      <c r="D53" s="216"/>
      <c r="E53" s="201"/>
      <c r="F53" s="201"/>
      <c r="G53" s="93"/>
      <c r="H53" s="201"/>
      <c r="I53" s="419"/>
      <c r="J53" s="207"/>
      <c r="K53" s="209"/>
      <c r="L53" s="207"/>
      <c r="M53" s="410"/>
      <c r="N53" s="411" t="str">
        <f>UPPER(IF(OR(M54="a",M54="as"),L45,IF(OR(M54="b",M54="bs"),L61,)))</f>
        <v/>
      </c>
      <c r="O53" s="417"/>
      <c r="P53" s="207"/>
      <c r="Q53" s="210"/>
      <c r="R53" s="213"/>
    </row>
    <row r="54" spans="1:18" s="50" customFormat="1" ht="9.6" customHeight="1">
      <c r="A54" s="338"/>
      <c r="B54" s="216"/>
      <c r="C54" s="216"/>
      <c r="D54" s="216"/>
      <c r="E54" s="201"/>
      <c r="F54" s="201"/>
      <c r="G54" s="93"/>
      <c r="H54" s="201"/>
      <c r="I54" s="419"/>
      <c r="J54" s="207"/>
      <c r="K54" s="209"/>
      <c r="L54" s="219" t="s">
        <v>15</v>
      </c>
      <c r="M54" s="228"/>
      <c r="N54" s="413" t="str">
        <f>UPPER(IF(OR(M54="a",M54="as"),L46,IF(OR(M54="b",M54="bs"),L62,)))</f>
        <v/>
      </c>
      <c r="O54" s="409"/>
      <c r="P54" s="207"/>
      <c r="Q54" s="210"/>
      <c r="R54" s="213"/>
    </row>
    <row r="55" spans="1:18" s="50" customFormat="1" ht="9.6" customHeight="1">
      <c r="A55" s="420">
        <v>13</v>
      </c>
      <c r="B55" s="202" t="str">
        <f>IF($D55="","",VLOOKUP($D55,'Girls Do Main Draw Prep'!$A$7:$V$39,20))</f>
        <v/>
      </c>
      <c r="C55" s="202" t="str">
        <f>IF($D55="","",VLOOKUP($D55,'Girls Do Main Draw Prep'!$A$7:$V$39,21))</f>
        <v/>
      </c>
      <c r="D55" s="203"/>
      <c r="E55" s="223" t="str">
        <f>UPPER(IF($D55="","",VLOOKUP($D55,'Girls Do Main Draw Prep'!$A$7:$V$39,2)))</f>
        <v/>
      </c>
      <c r="F55" s="223" t="str">
        <f>IF($D55="","",VLOOKUP($D55,'Girls Do Main Draw Prep'!$A$7:$V$39,3))</f>
        <v/>
      </c>
      <c r="G55" s="415"/>
      <c r="H55" s="223" t="str">
        <f>IF($D55="","",VLOOKUP($D55,'Girls Do Main Draw Prep'!$A$7:$V$39,4))</f>
        <v/>
      </c>
      <c r="I55" s="407"/>
      <c r="J55" s="207"/>
      <c r="K55" s="209"/>
      <c r="L55" s="207"/>
      <c r="M55" s="417"/>
      <c r="N55" s="207"/>
      <c r="O55" s="209"/>
      <c r="P55" s="207"/>
      <c r="Q55" s="210"/>
      <c r="R55" s="213"/>
    </row>
    <row r="56" spans="1:18" s="50" customFormat="1" ht="9.6" customHeight="1">
      <c r="A56" s="338"/>
      <c r="B56" s="408"/>
      <c r="C56" s="408"/>
      <c r="D56" s="408"/>
      <c r="E56" s="223" t="str">
        <f>UPPER(IF($D55="","",VLOOKUP($D55,'Girls Do Main Draw Prep'!$A$7:$V$39,7)))</f>
        <v/>
      </c>
      <c r="F56" s="223" t="str">
        <f>IF($D55="","",VLOOKUP($D55,'Girls Do Main Draw Prep'!$A$7:$V$39,8))</f>
        <v/>
      </c>
      <c r="G56" s="415"/>
      <c r="H56" s="223" t="str">
        <f>IF($D55="","",VLOOKUP($D55,'Girls Do Main Draw Prep'!$A$7:$V$39,9))</f>
        <v/>
      </c>
      <c r="I56" s="409"/>
      <c r="J56" s="199" t="str">
        <f>IF(I56="a",E55,IF(I56="b",E57,""))</f>
        <v/>
      </c>
      <c r="K56" s="209"/>
      <c r="L56" s="207"/>
      <c r="M56" s="417"/>
      <c r="N56" s="207"/>
      <c r="O56" s="209"/>
      <c r="P56" s="207"/>
      <c r="Q56" s="210"/>
      <c r="R56" s="213"/>
    </row>
    <row r="57" spans="1:18" s="50" customFormat="1" ht="9.6" customHeight="1">
      <c r="A57" s="338"/>
      <c r="B57" s="216"/>
      <c r="C57" s="216"/>
      <c r="D57" s="226"/>
      <c r="E57" s="201"/>
      <c r="F57" s="201"/>
      <c r="G57" s="93"/>
      <c r="H57" s="201"/>
      <c r="I57" s="410"/>
      <c r="J57" s="411" t="str">
        <f>UPPER(IF(OR(I58="a",I58="as"),E55,IF(OR(I58="b",I58="bs"),E59,)))</f>
        <v/>
      </c>
      <c r="K57" s="412"/>
      <c r="L57" s="207"/>
      <c r="M57" s="417"/>
      <c r="N57" s="207"/>
      <c r="O57" s="209"/>
      <c r="P57" s="207"/>
      <c r="Q57" s="210"/>
      <c r="R57" s="213"/>
    </row>
    <row r="58" spans="1:18" s="50" customFormat="1" ht="9.6" customHeight="1">
      <c r="A58" s="338"/>
      <c r="B58" s="216"/>
      <c r="C58" s="216"/>
      <c r="D58" s="226"/>
      <c r="E58" s="201"/>
      <c r="F58" s="201"/>
      <c r="G58" s="93"/>
      <c r="H58" s="219" t="s">
        <v>15</v>
      </c>
      <c r="I58" s="228"/>
      <c r="J58" s="413" t="str">
        <f>UPPER(IF(OR(I58="a",I58="as"),E56,IF(OR(I58="b",I58="bs"),E60,)))</f>
        <v/>
      </c>
      <c r="K58" s="414"/>
      <c r="L58" s="207"/>
      <c r="M58" s="417"/>
      <c r="N58" s="207"/>
      <c r="O58" s="209"/>
      <c r="P58" s="207"/>
      <c r="Q58" s="210"/>
      <c r="R58" s="213"/>
    </row>
    <row r="59" spans="1:18" s="50" customFormat="1" ht="9.6" customHeight="1">
      <c r="A59" s="338">
        <v>14</v>
      </c>
      <c r="B59" s="202" t="str">
        <f>IF($D59="","",VLOOKUP($D59,'Girls Do Main Draw Prep'!$A$7:$V$39,20))</f>
        <v/>
      </c>
      <c r="C59" s="202" t="str">
        <f>IF($D59="","",VLOOKUP($D59,'Girls Do Main Draw Prep'!$A$7:$V$39,21))</f>
        <v/>
      </c>
      <c r="D59" s="203"/>
      <c r="E59" s="223" t="str">
        <f>UPPER(IF($D59="","",VLOOKUP($D59,'Girls Do Main Draw Prep'!$A$7:$V$39,2)))</f>
        <v/>
      </c>
      <c r="F59" s="223" t="str">
        <f>IF($D59="","",VLOOKUP($D59,'Girls Do Main Draw Prep'!$A$7:$V$39,3))</f>
        <v/>
      </c>
      <c r="G59" s="415"/>
      <c r="H59" s="223" t="str">
        <f>IF($D59="","",VLOOKUP($D59,'Girls Do Main Draw Prep'!$A$7:$V$39,4))</f>
        <v/>
      </c>
      <c r="I59" s="416"/>
      <c r="J59" s="207"/>
      <c r="K59" s="417"/>
      <c r="L59" s="246"/>
      <c r="M59" s="421"/>
      <c r="N59" s="207"/>
      <c r="O59" s="209"/>
      <c r="P59" s="207"/>
      <c r="Q59" s="210"/>
      <c r="R59" s="213"/>
    </row>
    <row r="60" spans="1:18" s="50" customFormat="1" ht="9.6" customHeight="1">
      <c r="A60" s="338"/>
      <c r="B60" s="408"/>
      <c r="C60" s="408"/>
      <c r="D60" s="408"/>
      <c r="E60" s="223" t="str">
        <f>UPPER(IF($D59="","",VLOOKUP($D59,'Girls Do Main Draw Prep'!$A$7:$V$39,7)))</f>
        <v/>
      </c>
      <c r="F60" s="223" t="str">
        <f>IF($D59="","",VLOOKUP($D59,'Girls Do Main Draw Prep'!$A$7:$V$39,8))</f>
        <v/>
      </c>
      <c r="G60" s="415"/>
      <c r="H60" s="223" t="str">
        <f>IF($D59="","",VLOOKUP($D59,'Girls Do Main Draw Prep'!$A$7:$V$39,9))</f>
        <v/>
      </c>
      <c r="I60" s="409"/>
      <c r="J60" s="207"/>
      <c r="K60" s="417"/>
      <c r="L60" s="358"/>
      <c r="M60" s="422"/>
      <c r="N60" s="207"/>
      <c r="O60" s="209"/>
      <c r="P60" s="207"/>
      <c r="Q60" s="210"/>
      <c r="R60" s="213"/>
    </row>
    <row r="61" spans="1:18" s="50" customFormat="1" ht="9.6" customHeight="1">
      <c r="A61" s="338"/>
      <c r="B61" s="216"/>
      <c r="C61" s="216"/>
      <c r="D61" s="226"/>
      <c r="E61" s="201"/>
      <c r="F61" s="201"/>
      <c r="G61" s="93"/>
      <c r="H61" s="201"/>
      <c r="I61" s="419"/>
      <c r="J61" s="207"/>
      <c r="K61" s="410"/>
      <c r="L61" s="411" t="str">
        <f>UPPER(IF(OR(K62="a",K62="as"),J57,IF(OR(K62="b",K62="bs"),J65,)))</f>
        <v/>
      </c>
      <c r="M61" s="417"/>
      <c r="N61" s="207"/>
      <c r="O61" s="209"/>
      <c r="P61" s="207"/>
      <c r="Q61" s="210"/>
      <c r="R61" s="213"/>
    </row>
    <row r="62" spans="1:18" s="50" customFormat="1" ht="9.6" customHeight="1">
      <c r="A62" s="338"/>
      <c r="B62" s="216"/>
      <c r="C62" s="216"/>
      <c r="D62" s="226"/>
      <c r="E62" s="201"/>
      <c r="F62" s="201"/>
      <c r="G62" s="93"/>
      <c r="H62" s="201"/>
      <c r="I62" s="419"/>
      <c r="J62" s="219" t="s">
        <v>15</v>
      </c>
      <c r="K62" s="228"/>
      <c r="L62" s="413" t="str">
        <f>UPPER(IF(OR(K62="a",K62="as"),J58,IF(OR(K62="b",K62="bs"),J66,)))</f>
        <v/>
      </c>
      <c r="M62" s="409"/>
      <c r="N62" s="207"/>
      <c r="O62" s="209"/>
      <c r="P62" s="207"/>
      <c r="Q62" s="210"/>
      <c r="R62" s="213"/>
    </row>
    <row r="63" spans="1:18" s="50" customFormat="1" ht="9.6" customHeight="1">
      <c r="A63" s="420">
        <v>15</v>
      </c>
      <c r="B63" s="202" t="str">
        <f>IF($D63="","",VLOOKUP($D63,'Girls Do Main Draw Prep'!$A$7:$V$39,20))</f>
        <v/>
      </c>
      <c r="C63" s="202" t="str">
        <f>IF($D63="","",VLOOKUP($D63,'Girls Do Main Draw Prep'!$A$7:$V$39,21))</f>
        <v/>
      </c>
      <c r="D63" s="203"/>
      <c r="E63" s="223" t="str">
        <f>UPPER(IF($D63="","",VLOOKUP($D63,'Girls Do Main Draw Prep'!$A$7:$V$39,2)))</f>
        <v/>
      </c>
      <c r="F63" s="223" t="str">
        <f>IF($D63="","",VLOOKUP($D63,'Girls Do Main Draw Prep'!$A$7:$V$39,3))</f>
        <v/>
      </c>
      <c r="G63" s="415"/>
      <c r="H63" s="223" t="str">
        <f>IF($D63="","",VLOOKUP($D63,'Girls Do Main Draw Prep'!$A$7:$V$39,4))</f>
        <v/>
      </c>
      <c r="I63" s="407"/>
      <c r="J63" s="207"/>
      <c r="K63" s="417"/>
      <c r="L63" s="207"/>
      <c r="M63" s="209"/>
      <c r="N63" s="439" t="s">
        <v>59</v>
      </c>
      <c r="O63" s="440"/>
      <c r="P63" s="439" t="s">
        <v>265</v>
      </c>
      <c r="Q63" s="440"/>
      <c r="R63" s="213"/>
    </row>
    <row r="64" spans="1:18" s="50" customFormat="1" ht="9.6" customHeight="1">
      <c r="A64" s="338"/>
      <c r="B64" s="408"/>
      <c r="C64" s="408"/>
      <c r="D64" s="408"/>
      <c r="E64" s="223" t="str">
        <f>UPPER(IF($D63="","",VLOOKUP($D63,'Girls Do Main Draw Prep'!$A$7:$V$39,7)))</f>
        <v/>
      </c>
      <c r="F64" s="223" t="str">
        <f>IF($D63="","",VLOOKUP($D63,'Girls Do Main Draw Prep'!$A$7:$V$39,8))</f>
        <v/>
      </c>
      <c r="G64" s="415"/>
      <c r="H64" s="223" t="str">
        <f>IF($D63="","",VLOOKUP($D63,'Girls Do Main Draw Prep'!$A$7:$V$39,9))</f>
        <v/>
      </c>
      <c r="I64" s="409"/>
      <c r="J64" s="199" t="str">
        <f>IF(I64="a",E63,IF(I64="b",E65,""))</f>
        <v/>
      </c>
      <c r="K64" s="417"/>
      <c r="L64" s="207"/>
      <c r="M64" s="209"/>
      <c r="N64" s="605" t="str">
        <f>UPPER(IF(OR(O38="a",O38="as"),N21,IF(OR(O38="b",O38="bs"),N53,)))</f>
        <v/>
      </c>
      <c r="O64" s="442"/>
      <c r="P64" s="443"/>
      <c r="Q64" s="440"/>
      <c r="R64" s="213"/>
    </row>
    <row r="65" spans="1:18" s="50" customFormat="1" ht="9.6" customHeight="1">
      <c r="A65" s="338"/>
      <c r="B65" s="216"/>
      <c r="C65" s="216"/>
      <c r="D65" s="216"/>
      <c r="E65" s="240"/>
      <c r="F65" s="240"/>
      <c r="G65" s="427"/>
      <c r="H65" s="240"/>
      <c r="I65" s="410"/>
      <c r="J65" s="411" t="str">
        <f>UPPER(IF(OR(I66="a",I66="as"),E63,IF(OR(I66="b",I66="bs"),E67,)))</f>
        <v/>
      </c>
      <c r="K65" s="421"/>
      <c r="L65" s="207"/>
      <c r="M65" s="209"/>
      <c r="N65" s="444" t="str">
        <f>UPPER(IF(OR(O38="a",O38="as"),N22,IF(OR(O38="b",O38="bs"),N54,)))</f>
        <v/>
      </c>
      <c r="O65" s="445"/>
      <c r="P65" s="443"/>
      <c r="Q65" s="440"/>
      <c r="R65" s="213"/>
    </row>
    <row r="66" spans="1:18" s="50" customFormat="1" ht="9.6" customHeight="1">
      <c r="A66" s="338"/>
      <c r="B66" s="216"/>
      <c r="C66" s="216"/>
      <c r="D66" s="216"/>
      <c r="E66" s="207"/>
      <c r="F66" s="207"/>
      <c r="G66" s="93"/>
      <c r="H66" s="219" t="s">
        <v>15</v>
      </c>
      <c r="I66" s="228"/>
      <c r="J66" s="413" t="str">
        <f>UPPER(IF(OR(I66="a",I66="as"),E64,IF(OR(I66="b",I66="bs"),E68,)))</f>
        <v/>
      </c>
      <c r="K66" s="409"/>
      <c r="L66" s="207"/>
      <c r="M66" s="209"/>
      <c r="N66" s="440"/>
      <c r="O66" s="446"/>
      <c r="P66" s="441" t="str">
        <f>UPPER(IF(OR(O67="a",O67="as"),N64,IF(OR(O67="b",O67="bs"),N68,)))</f>
        <v/>
      </c>
      <c r="Q66" s="447"/>
      <c r="R66" s="213"/>
    </row>
    <row r="67" spans="1:18" s="50" customFormat="1" ht="9.6" customHeight="1">
      <c r="A67" s="426">
        <v>16</v>
      </c>
      <c r="B67" s="202" t="str">
        <f>IF($D67="","",VLOOKUP($D67,'Girls Do Main Draw Prep'!$A$7:$V$39,20))</f>
        <v/>
      </c>
      <c r="C67" s="202" t="str">
        <f>IF($D67="","",VLOOKUP($D67,'Girls Do Main Draw Prep'!$A$7:$V$39,21))</f>
        <v/>
      </c>
      <c r="D67" s="203"/>
      <c r="E67" s="204" t="str">
        <f>UPPER(IF($D67="","",VLOOKUP($D67,'Girls Do Main Draw Prep'!$A$7:$V$39,2)))</f>
        <v/>
      </c>
      <c r="F67" s="204" t="str">
        <f>IF($D67="","",VLOOKUP($D67,'Girls Do Main Draw Prep'!$A$7:$V$39,3))</f>
        <v/>
      </c>
      <c r="G67" s="406"/>
      <c r="H67" s="204" t="str">
        <f>IF($D67="","",VLOOKUP($D67,'Girls Do Main Draw Prep'!$A$7:$V$39,4))</f>
        <v/>
      </c>
      <c r="I67" s="416"/>
      <c r="J67" s="207"/>
      <c r="K67" s="209"/>
      <c r="L67" s="246"/>
      <c r="M67" s="412"/>
      <c r="N67" s="318" t="s">
        <v>15</v>
      </c>
      <c r="O67" s="448"/>
      <c r="P67" s="444" t="str">
        <f>UPPER(IF(OR(O67="a",O67="as"),N65,IF(OR(O67="b",O67="bs"),N69,)))</f>
        <v/>
      </c>
      <c r="Q67" s="449"/>
      <c r="R67" s="213"/>
    </row>
    <row r="68" spans="1:18" s="50" customFormat="1" ht="9.6" customHeight="1">
      <c r="A68" s="338"/>
      <c r="B68" s="408"/>
      <c r="C68" s="408"/>
      <c r="D68" s="408"/>
      <c r="E68" s="204" t="str">
        <f>UPPER(IF($D67="","",VLOOKUP($D67,'Girls Do Main Draw Prep'!$A$7:$V$39,7)))</f>
        <v/>
      </c>
      <c r="F68" s="204" t="str">
        <f>IF($D67="","",VLOOKUP($D67,'Girls Do Main Draw Prep'!$A$7:$V$39,8))</f>
        <v/>
      </c>
      <c r="G68" s="406"/>
      <c r="H68" s="204" t="str">
        <f>IF($D67="","",VLOOKUP($D67,'Girls Do Main Draw Prep'!$A$7:$V$39,9))</f>
        <v/>
      </c>
      <c r="I68" s="409"/>
      <c r="J68" s="207"/>
      <c r="K68" s="209"/>
      <c r="L68" s="358"/>
      <c r="M68" s="418"/>
      <c r="N68" s="605" t="str">
        <f>UPPER(IF(OR(O113="a",O113="as"),N96,IF(OR(O113="b",O113="bs"),N128,)))</f>
        <v/>
      </c>
      <c r="O68" s="450"/>
      <c r="P68" s="443"/>
      <c r="Q68" s="440"/>
      <c r="R68" s="213"/>
    </row>
    <row r="69" spans="1:18" s="50" customFormat="1" ht="9.6" customHeight="1">
      <c r="A69" s="428"/>
      <c r="B69" s="429"/>
      <c r="C69" s="429"/>
      <c r="D69" s="430"/>
      <c r="E69" s="244"/>
      <c r="F69" s="244"/>
      <c r="G69" s="196"/>
      <c r="H69" s="244"/>
      <c r="I69" s="431"/>
      <c r="J69" s="211"/>
      <c r="K69" s="212"/>
      <c r="L69" s="211"/>
      <c r="M69" s="212"/>
      <c r="N69" s="444" t="str">
        <f>UPPER(IF(OR(O113="a",O113="as"),N97,IF(OR(O113="b",O113="bs"),N129,)))</f>
        <v/>
      </c>
      <c r="O69" s="451"/>
      <c r="P69" s="443"/>
      <c r="Q69" s="440"/>
      <c r="R69" s="213"/>
    </row>
    <row r="70" spans="1:18" s="2" customFormat="1" ht="6" customHeight="1">
      <c r="A70" s="428"/>
      <c r="B70" s="429"/>
      <c r="C70" s="429"/>
      <c r="D70" s="430"/>
      <c r="E70" s="244"/>
      <c r="F70" s="244"/>
      <c r="G70" s="432"/>
      <c r="H70" s="244"/>
      <c r="I70" s="431"/>
      <c r="J70" s="211"/>
      <c r="K70" s="212"/>
      <c r="L70" s="251"/>
      <c r="M70" s="252"/>
      <c r="N70" s="452"/>
      <c r="O70" s="453"/>
      <c r="P70" s="452"/>
      <c r="Q70" s="453"/>
      <c r="R70" s="253"/>
    </row>
    <row r="71" spans="1:18" s="19" customFormat="1" ht="10.5" customHeight="1">
      <c r="A71" s="254" t="s">
        <v>61</v>
      </c>
      <c r="B71" s="255"/>
      <c r="C71" s="256"/>
      <c r="D71" s="257" t="s">
        <v>62</v>
      </c>
      <c r="E71" s="258" t="s">
        <v>266</v>
      </c>
      <c r="F71" s="257" t="s">
        <v>62</v>
      </c>
      <c r="G71" s="258" t="s">
        <v>266</v>
      </c>
      <c r="H71" s="454"/>
      <c r="I71" s="258" t="s">
        <v>62</v>
      </c>
      <c r="J71" s="258" t="s">
        <v>64</v>
      </c>
      <c r="K71" s="261"/>
      <c r="L71" s="258" t="s">
        <v>65</v>
      </c>
      <c r="M71" s="262"/>
      <c r="N71" s="263" t="s">
        <v>66</v>
      </c>
      <c r="O71" s="263"/>
      <c r="P71" s="264"/>
      <c r="Q71" s="265"/>
    </row>
    <row r="72" spans="1:18" s="19" customFormat="1" ht="9" customHeight="1">
      <c r="A72" s="267" t="s">
        <v>67</v>
      </c>
      <c r="B72" s="266"/>
      <c r="C72" s="268"/>
      <c r="D72" s="269">
        <v>1</v>
      </c>
      <c r="E72" s="80">
        <f>IF(D72&gt;$Q$79,,UPPER(VLOOKUP(D72,'Girls Do Main Draw Prep'!$A$7:$R$39,2)))</f>
        <v>0</v>
      </c>
      <c r="F72" s="455">
        <v>5</v>
      </c>
      <c r="G72" s="80">
        <f>IF(F72&gt;$Q$79,,UPPER(VLOOKUP(F72,'Girls Do Main Draw Prep'!$A$7:$R$39,2)))</f>
        <v>0</v>
      </c>
      <c r="H72" s="433"/>
      <c r="I72" s="434" t="s">
        <v>68</v>
      </c>
      <c r="J72" s="266"/>
      <c r="K72" s="272"/>
      <c r="L72" s="266"/>
      <c r="M72" s="273"/>
      <c r="N72" s="275" t="s">
        <v>267</v>
      </c>
      <c r="O72" s="276"/>
      <c r="P72" s="276"/>
      <c r="Q72" s="277"/>
    </row>
    <row r="73" spans="1:18" s="19" customFormat="1" ht="9" customHeight="1">
      <c r="A73" s="267" t="s">
        <v>70</v>
      </c>
      <c r="B73" s="266"/>
      <c r="C73" s="268"/>
      <c r="D73" s="269"/>
      <c r="E73" s="80">
        <f>IF(D72&gt;$Q$79,,UPPER(VLOOKUP(D72,'Girls Do Main Draw Prep'!$A$7:$R$39,7)))</f>
        <v>0</v>
      </c>
      <c r="F73" s="455"/>
      <c r="G73" s="80">
        <f>IF(F72&gt;$Q$79,,UPPER(VLOOKUP(F72,'Girls Do Main Draw Prep'!$A$7:$R$39,7)))</f>
        <v>0</v>
      </c>
      <c r="H73" s="433"/>
      <c r="I73" s="434"/>
      <c r="J73" s="266"/>
      <c r="K73" s="272"/>
      <c r="L73" s="266"/>
      <c r="M73" s="273"/>
      <c r="N73" s="280"/>
      <c r="O73" s="279"/>
      <c r="P73" s="280"/>
      <c r="Q73" s="281"/>
    </row>
    <row r="74" spans="1:18" s="19" customFormat="1" ht="9" customHeight="1">
      <c r="A74" s="282" t="s">
        <v>72</v>
      </c>
      <c r="B74" s="280"/>
      <c r="C74" s="283"/>
      <c r="D74" s="269">
        <v>2</v>
      </c>
      <c r="E74" s="80">
        <f>IF(D74&gt;$Q$79,,UPPER(VLOOKUP(D74,'Girls Do Main Draw Prep'!$A$7:$R$39,2)))</f>
        <v>0</v>
      </c>
      <c r="F74" s="455">
        <v>6</v>
      </c>
      <c r="G74" s="80">
        <f>IF(F74&gt;$Q$79,,UPPER(VLOOKUP(F74,'Girls Do Main Draw Prep'!$A$7:$R$39,2)))</f>
        <v>0</v>
      </c>
      <c r="H74" s="433"/>
      <c r="I74" s="434" t="s">
        <v>71</v>
      </c>
      <c r="J74" s="266"/>
      <c r="K74" s="272"/>
      <c r="L74" s="266"/>
      <c r="M74" s="273"/>
      <c r="N74" s="275" t="s">
        <v>74</v>
      </c>
      <c r="O74" s="276"/>
      <c r="P74" s="276"/>
      <c r="Q74" s="277"/>
    </row>
    <row r="75" spans="1:18" s="19" customFormat="1" ht="9" customHeight="1">
      <c r="A75" s="284"/>
      <c r="B75" s="188"/>
      <c r="C75" s="285"/>
      <c r="D75" s="269"/>
      <c r="E75" s="80">
        <f>IF(D74&gt;$Q$79,,UPPER(VLOOKUP(D74,'Girls Do Main Draw Prep'!$A$7:$R$39,7)))</f>
        <v>0</v>
      </c>
      <c r="F75" s="455"/>
      <c r="G75" s="80">
        <f>IF(F74&gt;$Q$79,,UPPER(VLOOKUP(F74,'Girls Do Main Draw Prep'!$A$7:$R$39,7)))</f>
        <v>0</v>
      </c>
      <c r="H75" s="433"/>
      <c r="I75" s="434"/>
      <c r="J75" s="266"/>
      <c r="K75" s="272"/>
      <c r="L75" s="266"/>
      <c r="M75" s="273"/>
      <c r="N75" s="266"/>
      <c r="O75" s="272"/>
      <c r="P75" s="266"/>
      <c r="Q75" s="273"/>
    </row>
    <row r="76" spans="1:18" s="19" customFormat="1" ht="9" customHeight="1">
      <c r="A76" s="286" t="s">
        <v>76</v>
      </c>
      <c r="B76" s="287"/>
      <c r="C76" s="288"/>
      <c r="D76" s="269">
        <v>3</v>
      </c>
      <c r="E76" s="80">
        <f>IF(D76&gt;$Q$79,,UPPER(VLOOKUP(D76,'Girls Do Main Draw Prep'!$A$7:$R$39,2)))</f>
        <v>0</v>
      </c>
      <c r="F76" s="455">
        <v>7</v>
      </c>
      <c r="G76" s="80">
        <f>IF(F76&gt;$Q$79,,UPPER(VLOOKUP(F76,'Girls Do Main Draw Prep'!$A$7:$R$39,2)))</f>
        <v>0</v>
      </c>
      <c r="H76" s="433"/>
      <c r="I76" s="434" t="s">
        <v>73</v>
      </c>
      <c r="J76" s="266"/>
      <c r="K76" s="272"/>
      <c r="L76" s="266"/>
      <c r="M76" s="273"/>
      <c r="N76" s="280"/>
      <c r="O76" s="279"/>
      <c r="P76" s="280"/>
      <c r="Q76" s="281"/>
    </row>
    <row r="77" spans="1:18" s="19" customFormat="1" ht="9" customHeight="1">
      <c r="A77" s="267" t="s">
        <v>67</v>
      </c>
      <c r="B77" s="266"/>
      <c r="C77" s="268"/>
      <c r="D77" s="269"/>
      <c r="E77" s="80">
        <f>IF(D76&gt;$Q$79,,UPPER(VLOOKUP(D76,'Girls Do Main Draw Prep'!$A$7:$R$39,7)))</f>
        <v>0</v>
      </c>
      <c r="F77" s="455"/>
      <c r="G77" s="80">
        <f>IF(F76&gt;$Q$79,,UPPER(VLOOKUP(F76,'Girls Do Main Draw Prep'!$A$7:$R$39,7)))</f>
        <v>0</v>
      </c>
      <c r="H77" s="433"/>
      <c r="I77" s="434"/>
      <c r="J77" s="266"/>
      <c r="K77" s="272"/>
      <c r="L77" s="266"/>
      <c r="M77" s="273"/>
      <c r="N77" s="275" t="s">
        <v>24</v>
      </c>
      <c r="O77" s="276"/>
      <c r="P77" s="276"/>
      <c r="Q77" s="277"/>
    </row>
    <row r="78" spans="1:18" s="19" customFormat="1" ht="9" customHeight="1">
      <c r="A78" s="267" t="s">
        <v>79</v>
      </c>
      <c r="B78" s="266"/>
      <c r="C78" s="289"/>
      <c r="D78" s="269">
        <v>4</v>
      </c>
      <c r="E78" s="80">
        <f>IF(D78&gt;$Q$79,,UPPER(VLOOKUP(D78,'Girls Do Main Draw Prep'!$A$7:$R$39,2)))</f>
        <v>0</v>
      </c>
      <c r="F78" s="455">
        <v>8</v>
      </c>
      <c r="G78" s="80">
        <f>IF(F78&gt;$Q$79,,UPPER(VLOOKUP(F78,'Girls Do Main Draw Prep'!$A$7:$R$39,2)))</f>
        <v>0</v>
      </c>
      <c r="H78" s="433"/>
      <c r="I78" s="434" t="s">
        <v>75</v>
      </c>
      <c r="J78" s="266"/>
      <c r="K78" s="272"/>
      <c r="L78" s="266"/>
      <c r="M78" s="273"/>
      <c r="N78" s="266"/>
      <c r="O78" s="272"/>
      <c r="P78" s="266"/>
      <c r="Q78" s="273"/>
    </row>
    <row r="79" spans="1:18" s="19" customFormat="1" ht="9" customHeight="1">
      <c r="A79" s="282" t="s">
        <v>81</v>
      </c>
      <c r="B79" s="280"/>
      <c r="C79" s="290"/>
      <c r="D79" s="291"/>
      <c r="E79" s="292">
        <f>IF(D78&gt;$Q$79,,UPPER(VLOOKUP(D78,'Girls Do Main Draw Prep'!$A$7:$R$39,7)))</f>
        <v>0</v>
      </c>
      <c r="F79" s="456"/>
      <c r="G79" s="292">
        <f>IF(F78&gt;$Q$79,,UPPER(VLOOKUP(F78,'Girls Do Main Draw Prep'!$A$7:$R$39,7)))</f>
        <v>0</v>
      </c>
      <c r="H79" s="436"/>
      <c r="I79" s="437"/>
      <c r="J79" s="280"/>
      <c r="K79" s="279"/>
      <c r="L79" s="280"/>
      <c r="M79" s="281"/>
      <c r="N79" s="280">
        <f>Q4</f>
        <v>0</v>
      </c>
      <c r="O79" s="279"/>
      <c r="P79" s="280"/>
      <c r="Q79" s="457">
        <f>'Girls Do Main Draw Prep'!$V$5</f>
        <v>0</v>
      </c>
    </row>
    <row r="80" spans="1:18" s="20" customFormat="1" ht="9.75">
      <c r="A80" s="401"/>
      <c r="B80" s="65" t="s">
        <v>52</v>
      </c>
      <c r="C80" s="65" t="str">
        <f>IF(OR(F78="Week 3",F78="Masters"),"CP","Rank")</f>
        <v>Rank</v>
      </c>
      <c r="D80" s="65" t="s">
        <v>54</v>
      </c>
      <c r="E80" s="67" t="s">
        <v>55</v>
      </c>
      <c r="F80" s="67" t="s">
        <v>14</v>
      </c>
      <c r="G80" s="67"/>
      <c r="H80" s="67" t="s">
        <v>56</v>
      </c>
      <c r="I80" s="67"/>
      <c r="J80" s="65" t="s">
        <v>57</v>
      </c>
      <c r="K80" s="402"/>
      <c r="L80" s="65" t="s">
        <v>84</v>
      </c>
      <c r="M80" s="402"/>
      <c r="N80" s="65" t="s">
        <v>58</v>
      </c>
      <c r="O80" s="402"/>
      <c r="P80" s="65" t="s">
        <v>268</v>
      </c>
      <c r="Q80" s="403"/>
    </row>
    <row r="81" spans="1:20" s="20" customFormat="1" ht="3.75" customHeight="1" thickBot="1">
      <c r="A81" s="404"/>
      <c r="B81" s="91"/>
      <c r="C81" s="91"/>
      <c r="D81" s="91"/>
      <c r="E81" s="23"/>
      <c r="F81" s="23"/>
      <c r="G81" s="93"/>
      <c r="H81" s="23"/>
      <c r="I81" s="151"/>
      <c r="J81" s="91"/>
      <c r="K81" s="151"/>
      <c r="L81" s="91"/>
      <c r="M81" s="151"/>
      <c r="N81" s="91"/>
      <c r="O81" s="151"/>
      <c r="P81" s="91"/>
      <c r="Q81" s="181"/>
    </row>
    <row r="82" spans="1:20" s="50" customFormat="1" ht="10.5" customHeight="1">
      <c r="A82" s="405">
        <v>17</v>
      </c>
      <c r="B82" s="202" t="str">
        <f>IF($D82="","",VLOOKUP($D82,'Girls Do Main Draw Prep'!$A$7:$V$39,20))</f>
        <v/>
      </c>
      <c r="C82" s="202" t="str">
        <f>IF($D82="","",VLOOKUP($D82,'Girls Do Main Draw Prep'!$A$7:$V$39,21))</f>
        <v/>
      </c>
      <c r="D82" s="203"/>
      <c r="E82" s="204" t="str">
        <f>UPPER(IF($D82="","",VLOOKUP($D82,'Girls Do Main Draw Prep'!$A$7:$V$39,2)))</f>
        <v/>
      </c>
      <c r="F82" s="204" t="str">
        <f>IF($D82="","",VLOOKUP($D82,'Girls Do Main Draw Prep'!$A$7:$V$39,3))</f>
        <v/>
      </c>
      <c r="G82" s="406"/>
      <c r="H82" s="204" t="str">
        <f>IF($D82="","",VLOOKUP($D82,'Girls Do Main Draw Prep'!$A$7:$V$39,4))</f>
        <v/>
      </c>
      <c r="I82" s="407"/>
      <c r="J82" s="207"/>
      <c r="K82" s="209"/>
      <c r="L82" s="207"/>
      <c r="M82" s="209"/>
      <c r="N82" s="207"/>
      <c r="O82" s="209"/>
      <c r="P82" s="207"/>
      <c r="Q82" s="332" t="s">
        <v>248</v>
      </c>
      <c r="R82" s="213"/>
      <c r="T82" s="214" t="e">
        <f>#REF!</f>
        <v>#REF!</v>
      </c>
    </row>
    <row r="83" spans="1:20" s="50" customFormat="1" ht="9.6" customHeight="1">
      <c r="A83" s="338"/>
      <c r="B83" s="408"/>
      <c r="C83" s="408"/>
      <c r="D83" s="408"/>
      <c r="E83" s="204" t="str">
        <f>UPPER(IF($D82="","",VLOOKUP($D82,'Girls Do Main Draw Prep'!$A$7:$V$39,7)))</f>
        <v/>
      </c>
      <c r="F83" s="204" t="str">
        <f>IF($D82="","",VLOOKUP($D82,'Girls Do Main Draw Prep'!$A$7:$V$39,8))</f>
        <v/>
      </c>
      <c r="G83" s="406"/>
      <c r="H83" s="204" t="str">
        <f>IF($D82="","",VLOOKUP($D82,'Girls Do Main Draw Prep'!$A$7:$V$39,9))</f>
        <v/>
      </c>
      <c r="I83" s="409"/>
      <c r="J83" s="199" t="str">
        <f>IF(I83="a",E82,IF(I83="b",E84,""))</f>
        <v/>
      </c>
      <c r="K83" s="209"/>
      <c r="L83" s="207"/>
      <c r="M83" s="209"/>
      <c r="N83" s="207"/>
      <c r="O83" s="209"/>
      <c r="P83" s="207"/>
      <c r="Q83" s="210"/>
      <c r="R83" s="213"/>
      <c r="T83" s="222" t="e">
        <f>#REF!</f>
        <v>#REF!</v>
      </c>
    </row>
    <row r="84" spans="1:20" s="50" customFormat="1" ht="9.6" customHeight="1">
      <c r="A84" s="338"/>
      <c r="B84" s="216"/>
      <c r="C84" s="216"/>
      <c r="D84" s="216"/>
      <c r="E84" s="201"/>
      <c r="F84" s="201"/>
      <c r="G84" s="93"/>
      <c r="H84" s="201"/>
      <c r="I84" s="410"/>
      <c r="J84" s="411" t="str">
        <f>UPPER(IF(OR(I85="a",I85="as"),E82,IF(OR(I85="b",I85="bs"),E86,)))</f>
        <v/>
      </c>
      <c r="K84" s="412"/>
      <c r="L84" s="207"/>
      <c r="M84" s="209"/>
      <c r="N84" s="207"/>
      <c r="O84" s="209"/>
      <c r="P84" s="207"/>
      <c r="Q84" s="210"/>
      <c r="R84" s="213"/>
      <c r="T84" s="222" t="e">
        <f>#REF!</f>
        <v>#REF!</v>
      </c>
    </row>
    <row r="85" spans="1:20" s="50" customFormat="1" ht="9.6" customHeight="1">
      <c r="A85" s="338"/>
      <c r="B85" s="216"/>
      <c r="C85" s="216"/>
      <c r="D85" s="216"/>
      <c r="E85" s="201"/>
      <c r="F85" s="201"/>
      <c r="G85" s="93"/>
      <c r="H85" s="219" t="s">
        <v>15</v>
      </c>
      <c r="I85" s="228"/>
      <c r="J85" s="413" t="str">
        <f>UPPER(IF(OR(I85="a",I85="as"),E83,IF(OR(I85="b",I85="bs"),E87,)))</f>
        <v/>
      </c>
      <c r="K85" s="414"/>
      <c r="L85" s="207"/>
      <c r="M85" s="209"/>
      <c r="N85" s="207"/>
      <c r="O85" s="209"/>
      <c r="P85" s="207"/>
      <c r="Q85" s="210"/>
      <c r="R85" s="213"/>
      <c r="T85" s="222" t="e">
        <f>#REF!</f>
        <v>#REF!</v>
      </c>
    </row>
    <row r="86" spans="1:20" s="50" customFormat="1" ht="9.6" customHeight="1">
      <c r="A86" s="338">
        <v>18</v>
      </c>
      <c r="B86" s="202" t="str">
        <f>IF($D86="","",VLOOKUP($D86,'Girls Do Main Draw Prep'!$A$7:$V$39,20))</f>
        <v/>
      </c>
      <c r="C86" s="202" t="str">
        <f>IF($D86="","",VLOOKUP($D86,'Girls Do Main Draw Prep'!$A$7:$V$39,21))</f>
        <v/>
      </c>
      <c r="D86" s="203"/>
      <c r="E86" s="223" t="str">
        <f>UPPER(IF($D86="","",VLOOKUP($D86,'Girls Do Main Draw Prep'!$A$7:$V$39,2)))</f>
        <v/>
      </c>
      <c r="F86" s="223" t="str">
        <f>IF($D86="","",VLOOKUP($D86,'Girls Do Main Draw Prep'!$A$7:$V$39,3))</f>
        <v/>
      </c>
      <c r="G86" s="415"/>
      <c r="H86" s="223" t="str">
        <f>IF($D86="","",VLOOKUP($D86,'Girls Do Main Draw Prep'!$A$7:$V$39,4))</f>
        <v/>
      </c>
      <c r="I86" s="416"/>
      <c r="J86" s="207"/>
      <c r="K86" s="417"/>
      <c r="L86" s="246"/>
      <c r="M86" s="412"/>
      <c r="N86" s="207"/>
      <c r="O86" s="209"/>
      <c r="P86" s="207"/>
      <c r="Q86" s="210"/>
      <c r="R86" s="213"/>
      <c r="T86" s="222" t="e">
        <f>#REF!</f>
        <v>#REF!</v>
      </c>
    </row>
    <row r="87" spans="1:20" s="50" customFormat="1" ht="9.6" customHeight="1">
      <c r="A87" s="338"/>
      <c r="B87" s="408"/>
      <c r="C87" s="408"/>
      <c r="D87" s="408"/>
      <c r="E87" s="223" t="str">
        <f>UPPER(IF($D86="","",VLOOKUP($D86,'Girls Do Main Draw Prep'!$A$7:$V$39,7)))</f>
        <v/>
      </c>
      <c r="F87" s="223" t="str">
        <f>IF($D86="","",VLOOKUP($D86,'Girls Do Main Draw Prep'!$A$7:$V$39,8))</f>
        <v/>
      </c>
      <c r="G87" s="415"/>
      <c r="H87" s="223" t="str">
        <f>IF($D86="","",VLOOKUP($D86,'Girls Do Main Draw Prep'!$A$7:$V$39,9))</f>
        <v/>
      </c>
      <c r="I87" s="409"/>
      <c r="J87" s="207"/>
      <c r="K87" s="417"/>
      <c r="L87" s="358"/>
      <c r="M87" s="418"/>
      <c r="N87" s="207"/>
      <c r="O87" s="209"/>
      <c r="P87" s="207"/>
      <c r="Q87" s="210"/>
      <c r="R87" s="213"/>
      <c r="T87" s="222" t="e">
        <f>#REF!</f>
        <v>#REF!</v>
      </c>
    </row>
    <row r="88" spans="1:20" s="50" customFormat="1" ht="9.6" customHeight="1">
      <c r="A88" s="338"/>
      <c r="B88" s="216"/>
      <c r="C88" s="216"/>
      <c r="D88" s="226"/>
      <c r="E88" s="201"/>
      <c r="F88" s="201"/>
      <c r="G88" s="93"/>
      <c r="H88" s="201"/>
      <c r="I88" s="419"/>
      <c r="J88" s="207"/>
      <c r="K88" s="410"/>
      <c r="L88" s="411" t="str">
        <f>UPPER(IF(OR(K89="a",K89="as"),J84,IF(OR(K89="b",K89="bs"),J92,)))</f>
        <v/>
      </c>
      <c r="M88" s="209"/>
      <c r="N88" s="207"/>
      <c r="O88" s="209"/>
      <c r="P88" s="207"/>
      <c r="Q88" s="210"/>
      <c r="R88" s="213"/>
      <c r="T88" s="222" t="e">
        <f>#REF!</f>
        <v>#REF!</v>
      </c>
    </row>
    <row r="89" spans="1:20" s="50" customFormat="1" ht="9.6" customHeight="1">
      <c r="A89" s="338"/>
      <c r="B89" s="216"/>
      <c r="C89" s="216"/>
      <c r="D89" s="226"/>
      <c r="E89" s="201"/>
      <c r="F89" s="201"/>
      <c r="G89" s="93"/>
      <c r="H89" s="201"/>
      <c r="I89" s="419"/>
      <c r="J89" s="219" t="s">
        <v>15</v>
      </c>
      <c r="K89" s="228"/>
      <c r="L89" s="413" t="str">
        <f>UPPER(IF(OR(K89="a",K89="as"),J85,IF(OR(K89="b",K89="bs"),J93,)))</f>
        <v/>
      </c>
      <c r="M89" s="414"/>
      <c r="N89" s="207"/>
      <c r="O89" s="209"/>
      <c r="P89" s="207"/>
      <c r="Q89" s="210"/>
      <c r="R89" s="213"/>
      <c r="T89" s="222" t="e">
        <f>#REF!</f>
        <v>#REF!</v>
      </c>
    </row>
    <row r="90" spans="1:20" s="50" customFormat="1" ht="9.6" customHeight="1">
      <c r="A90" s="420">
        <v>19</v>
      </c>
      <c r="B90" s="202" t="str">
        <f>IF($D90="","",VLOOKUP($D90,'Girls Do Main Draw Prep'!$A$7:$V$39,20))</f>
        <v/>
      </c>
      <c r="C90" s="202" t="str">
        <f>IF($D90="","",VLOOKUP($D90,'Girls Do Main Draw Prep'!$A$7:$V$39,21))</f>
        <v/>
      </c>
      <c r="D90" s="203"/>
      <c r="E90" s="223" t="str">
        <f>UPPER(IF($D90="","",VLOOKUP($D90,'Girls Do Main Draw Prep'!$A$7:$V$39,2)))</f>
        <v/>
      </c>
      <c r="F90" s="223" t="str">
        <f>IF($D90="","",VLOOKUP($D90,'Girls Do Main Draw Prep'!$A$7:$V$39,3))</f>
        <v/>
      </c>
      <c r="G90" s="415"/>
      <c r="H90" s="223" t="str">
        <f>IF($D90="","",VLOOKUP($D90,'Girls Do Main Draw Prep'!$A$7:$V$39,4))</f>
        <v/>
      </c>
      <c r="I90" s="407"/>
      <c r="J90" s="207"/>
      <c r="K90" s="417"/>
      <c r="L90" s="207"/>
      <c r="M90" s="417"/>
      <c r="N90" s="246"/>
      <c r="O90" s="209"/>
      <c r="P90" s="207"/>
      <c r="Q90" s="210"/>
      <c r="R90" s="213"/>
      <c r="T90" s="222" t="e">
        <f>#REF!</f>
        <v>#REF!</v>
      </c>
    </row>
    <row r="91" spans="1:20" s="50" customFormat="1" ht="9.6" customHeight="1" thickBot="1">
      <c r="A91" s="338"/>
      <c r="B91" s="408"/>
      <c r="C91" s="408"/>
      <c r="D91" s="408"/>
      <c r="E91" s="223" t="str">
        <f>UPPER(IF($D90="","",VLOOKUP($D90,'Girls Do Main Draw Prep'!$A$7:$V$39,7)))</f>
        <v/>
      </c>
      <c r="F91" s="223" t="str">
        <f>IF($D90="","",VLOOKUP($D90,'Girls Do Main Draw Prep'!$A$7:$V$39,8))</f>
        <v/>
      </c>
      <c r="G91" s="415"/>
      <c r="H91" s="223" t="str">
        <f>IF($D90="","",VLOOKUP($D90,'Girls Do Main Draw Prep'!$A$7:$V$39,9))</f>
        <v/>
      </c>
      <c r="I91" s="409"/>
      <c r="J91" s="199" t="str">
        <f>IF(I91="a",E90,IF(I91="b",E92,""))</f>
        <v/>
      </c>
      <c r="K91" s="417"/>
      <c r="L91" s="207"/>
      <c r="M91" s="417"/>
      <c r="N91" s="207"/>
      <c r="O91" s="209"/>
      <c r="P91" s="207"/>
      <c r="Q91" s="210"/>
      <c r="R91" s="213"/>
      <c r="T91" s="237" t="e">
        <f>#REF!</f>
        <v>#REF!</v>
      </c>
    </row>
    <row r="92" spans="1:20" s="50" customFormat="1" ht="9.6" customHeight="1">
      <c r="A92" s="338"/>
      <c r="B92" s="216"/>
      <c r="C92" s="216"/>
      <c r="D92" s="226"/>
      <c r="E92" s="201"/>
      <c r="F92" s="201"/>
      <c r="G92" s="93"/>
      <c r="H92" s="201"/>
      <c r="I92" s="410"/>
      <c r="J92" s="411" t="str">
        <f>UPPER(IF(OR(I93="a",I93="as"),E90,IF(OR(I93="b",I93="bs"),E94,)))</f>
        <v/>
      </c>
      <c r="K92" s="421"/>
      <c r="L92" s="207"/>
      <c r="M92" s="417"/>
      <c r="N92" s="207"/>
      <c r="O92" s="209"/>
      <c r="P92" s="207"/>
      <c r="Q92" s="210"/>
      <c r="R92" s="213"/>
    </row>
    <row r="93" spans="1:20" s="50" customFormat="1" ht="9.6" customHeight="1">
      <c r="A93" s="338"/>
      <c r="B93" s="216"/>
      <c r="C93" s="216"/>
      <c r="D93" s="226"/>
      <c r="E93" s="201"/>
      <c r="F93" s="201"/>
      <c r="G93" s="93"/>
      <c r="H93" s="219" t="s">
        <v>15</v>
      </c>
      <c r="I93" s="228"/>
      <c r="J93" s="413" t="str">
        <f>UPPER(IF(OR(I93="a",I93="as"),E91,IF(OR(I93="b",I93="bs"),E95,)))</f>
        <v/>
      </c>
      <c r="K93" s="409"/>
      <c r="L93" s="207"/>
      <c r="M93" s="417"/>
      <c r="N93" s="207"/>
      <c r="O93" s="209"/>
      <c r="P93" s="207"/>
      <c r="Q93" s="210"/>
      <c r="R93" s="213"/>
    </row>
    <row r="94" spans="1:20" s="50" customFormat="1" ht="9.6" customHeight="1">
      <c r="A94" s="338">
        <v>20</v>
      </c>
      <c r="B94" s="202" t="str">
        <f>IF($D94="","",VLOOKUP($D94,'Girls Do Main Draw Prep'!$A$7:$V$39,20))</f>
        <v/>
      </c>
      <c r="C94" s="202" t="str">
        <f>IF($D94="","",VLOOKUP($D94,'Girls Do Main Draw Prep'!$A$7:$V$39,21))</f>
        <v/>
      </c>
      <c r="D94" s="203"/>
      <c r="E94" s="223" t="str">
        <f>UPPER(IF($D94="","",VLOOKUP($D94,'Girls Do Main Draw Prep'!$A$7:$V$39,2)))</f>
        <v/>
      </c>
      <c r="F94" s="223" t="str">
        <f>IF($D94="","",VLOOKUP($D94,'Girls Do Main Draw Prep'!$A$7:$V$39,3))</f>
        <v/>
      </c>
      <c r="G94" s="415"/>
      <c r="H94" s="223" t="str">
        <f>IF($D94="","",VLOOKUP($D94,'Girls Do Main Draw Prep'!$A$7:$V$39,4))</f>
        <v/>
      </c>
      <c r="I94" s="416"/>
      <c r="J94" s="207"/>
      <c r="K94" s="209"/>
      <c r="L94" s="246"/>
      <c r="M94" s="421"/>
      <c r="N94" s="207"/>
      <c r="O94" s="209"/>
      <c r="P94" s="207"/>
      <c r="Q94" s="210"/>
      <c r="R94" s="213"/>
    </row>
    <row r="95" spans="1:20" s="50" customFormat="1" ht="9.6" customHeight="1">
      <c r="A95" s="338"/>
      <c r="B95" s="408"/>
      <c r="C95" s="408"/>
      <c r="D95" s="408"/>
      <c r="E95" s="223" t="str">
        <f>UPPER(IF($D94="","",VLOOKUP($D94,'Girls Do Main Draw Prep'!$A$7:$V$39,7)))</f>
        <v/>
      </c>
      <c r="F95" s="223" t="str">
        <f>IF($D94="","",VLOOKUP($D94,'Girls Do Main Draw Prep'!$A$7:$V$39,8))</f>
        <v/>
      </c>
      <c r="G95" s="415"/>
      <c r="H95" s="223" t="str">
        <f>IF($D94="","",VLOOKUP($D94,'Girls Do Main Draw Prep'!$A$7:$V$39,9))</f>
        <v/>
      </c>
      <c r="I95" s="409"/>
      <c r="J95" s="207"/>
      <c r="K95" s="209"/>
      <c r="L95" s="358"/>
      <c r="M95" s="422"/>
      <c r="N95" s="207"/>
      <c r="O95" s="209"/>
      <c r="P95" s="207"/>
      <c r="Q95" s="210"/>
      <c r="R95" s="213"/>
    </row>
    <row r="96" spans="1:20" s="50" customFormat="1" ht="9.6" customHeight="1">
      <c r="A96" s="338"/>
      <c r="B96" s="216"/>
      <c r="C96" s="216"/>
      <c r="D96" s="216"/>
      <c r="E96" s="201"/>
      <c r="F96" s="201"/>
      <c r="G96" s="93"/>
      <c r="H96" s="201"/>
      <c r="I96" s="419"/>
      <c r="J96" s="207"/>
      <c r="K96" s="209"/>
      <c r="L96" s="207"/>
      <c r="M96" s="410"/>
      <c r="N96" s="411" t="str">
        <f>UPPER(IF(OR(M97="a",M97="as"),L88,IF(OR(M97="b",M97="bs"),L104,)))</f>
        <v/>
      </c>
      <c r="O96" s="209"/>
      <c r="P96" s="207"/>
      <c r="Q96" s="210"/>
      <c r="R96" s="213"/>
    </row>
    <row r="97" spans="1:18" s="50" customFormat="1" ht="9.6" customHeight="1">
      <c r="A97" s="338"/>
      <c r="B97" s="216"/>
      <c r="C97" s="216"/>
      <c r="D97" s="216"/>
      <c r="E97" s="201"/>
      <c r="F97" s="201"/>
      <c r="G97" s="93"/>
      <c r="H97" s="201"/>
      <c r="I97" s="419"/>
      <c r="J97" s="207"/>
      <c r="K97" s="209"/>
      <c r="L97" s="219" t="s">
        <v>15</v>
      </c>
      <c r="M97" s="228"/>
      <c r="N97" s="413" t="str">
        <f>UPPER(IF(OR(M97="a",M97="as"),L89,IF(OR(M97="b",M97="bs"),L105,)))</f>
        <v/>
      </c>
      <c r="O97" s="414"/>
      <c r="P97" s="207"/>
      <c r="Q97" s="210"/>
      <c r="R97" s="213"/>
    </row>
    <row r="98" spans="1:18" s="50" customFormat="1" ht="9.6" customHeight="1">
      <c r="A98" s="338">
        <v>21</v>
      </c>
      <c r="B98" s="202" t="str">
        <f>IF($D98="","",VLOOKUP($D98,'Girls Do Main Draw Prep'!$A$7:$V$39,20))</f>
        <v/>
      </c>
      <c r="C98" s="202" t="str">
        <f>IF($D98="","",VLOOKUP($D98,'Girls Do Main Draw Prep'!$A$7:$V$39,21))</f>
        <v/>
      </c>
      <c r="D98" s="203"/>
      <c r="E98" s="204" t="str">
        <f>UPPER(IF($D98="","",VLOOKUP($D98,'Girls Do Main Draw Prep'!$A$7:$V$39,2)))</f>
        <v/>
      </c>
      <c r="F98" s="204" t="str">
        <f>IF($D98="","",VLOOKUP($D98,'Girls Do Main Draw Prep'!$A$7:$V$39,3))</f>
        <v/>
      </c>
      <c r="G98" s="406"/>
      <c r="H98" s="204" t="str">
        <f>IF($D98="","",VLOOKUP($D98,'Girls Do Main Draw Prep'!$A$7:$V$39,4))</f>
        <v/>
      </c>
      <c r="I98" s="407"/>
      <c r="J98" s="207"/>
      <c r="K98" s="209"/>
      <c r="L98" s="207"/>
      <c r="M98" s="417"/>
      <c r="N98" s="207"/>
      <c r="O98" s="417"/>
      <c r="P98" s="207"/>
      <c r="Q98" s="210"/>
      <c r="R98" s="213"/>
    </row>
    <row r="99" spans="1:18" s="50" customFormat="1" ht="9.6" customHeight="1">
      <c r="A99" s="338"/>
      <c r="B99" s="408"/>
      <c r="C99" s="408"/>
      <c r="D99" s="408"/>
      <c r="E99" s="204" t="str">
        <f>UPPER(IF($D98="","",VLOOKUP($D98,'Girls Do Main Draw Prep'!$A$7:$V$39,7)))</f>
        <v/>
      </c>
      <c r="F99" s="204" t="str">
        <f>IF($D98="","",VLOOKUP($D98,'Girls Do Main Draw Prep'!$A$7:$V$39,8))</f>
        <v/>
      </c>
      <c r="G99" s="406"/>
      <c r="H99" s="204" t="str">
        <f>IF($D98="","",VLOOKUP($D98,'Girls Do Main Draw Prep'!$A$7:$V$39,9))</f>
        <v/>
      </c>
      <c r="I99" s="409"/>
      <c r="J99" s="199" t="str">
        <f>IF(I99="a",E98,IF(I99="b",E100,""))</f>
        <v/>
      </c>
      <c r="K99" s="209"/>
      <c r="L99" s="207"/>
      <c r="M99" s="417"/>
      <c r="N99" s="207"/>
      <c r="O99" s="417"/>
      <c r="P99" s="207"/>
      <c r="Q99" s="210"/>
      <c r="R99" s="213"/>
    </row>
    <row r="100" spans="1:18" s="50" customFormat="1" ht="9.6" customHeight="1">
      <c r="A100" s="338"/>
      <c r="B100" s="216"/>
      <c r="C100" s="216"/>
      <c r="D100" s="216"/>
      <c r="E100" s="201"/>
      <c r="F100" s="201"/>
      <c r="G100" s="93"/>
      <c r="H100" s="201"/>
      <c r="I100" s="410"/>
      <c r="J100" s="411" t="str">
        <f>UPPER(IF(OR(I101="a",I101="as"),E98,IF(OR(I101="b",I101="bs"),E102,)))</f>
        <v/>
      </c>
      <c r="K100" s="412"/>
      <c r="L100" s="207"/>
      <c r="M100" s="417"/>
      <c r="N100" s="207"/>
      <c r="O100" s="417"/>
      <c r="P100" s="207"/>
      <c r="Q100" s="210"/>
      <c r="R100" s="213"/>
    </row>
    <row r="101" spans="1:18" s="50" customFormat="1" ht="9.6" customHeight="1">
      <c r="A101" s="338"/>
      <c r="B101" s="216"/>
      <c r="C101" s="216"/>
      <c r="D101" s="216"/>
      <c r="E101" s="201"/>
      <c r="F101" s="201"/>
      <c r="G101" s="93"/>
      <c r="H101" s="219" t="s">
        <v>15</v>
      </c>
      <c r="I101" s="228"/>
      <c r="J101" s="413" t="str">
        <f>UPPER(IF(OR(I101="a",I101="as"),E99,IF(OR(I101="b",I101="bs"),E103,)))</f>
        <v/>
      </c>
      <c r="K101" s="414"/>
      <c r="L101" s="207"/>
      <c r="M101" s="417"/>
      <c r="N101" s="207"/>
      <c r="O101" s="417"/>
      <c r="P101" s="207"/>
      <c r="Q101" s="210"/>
      <c r="R101" s="213"/>
    </row>
    <row r="102" spans="1:18" s="50" customFormat="1" ht="9.6" customHeight="1">
      <c r="A102" s="338">
        <v>22</v>
      </c>
      <c r="B102" s="202" t="str">
        <f>IF($D102="","",VLOOKUP($D102,'Girls Do Main Draw Prep'!$A$7:$V$39,20))</f>
        <v/>
      </c>
      <c r="C102" s="202" t="str">
        <f>IF($D102="","",VLOOKUP($D102,'Girls Do Main Draw Prep'!$A$7:$V$39,21))</f>
        <v/>
      </c>
      <c r="D102" s="203"/>
      <c r="E102" s="223" t="str">
        <f>UPPER(IF($D102="","",VLOOKUP($D102,'Girls Do Main Draw Prep'!$A$7:$V$39,2)))</f>
        <v/>
      </c>
      <c r="F102" s="223" t="str">
        <f>IF($D102="","",VLOOKUP($D102,'Girls Do Main Draw Prep'!$A$7:$V$39,3))</f>
        <v/>
      </c>
      <c r="G102" s="415"/>
      <c r="H102" s="223" t="str">
        <f>IF($D102="","",VLOOKUP($D102,'Girls Do Main Draw Prep'!$A$7:$V$39,4))</f>
        <v/>
      </c>
      <c r="I102" s="416"/>
      <c r="J102" s="207"/>
      <c r="K102" s="417"/>
      <c r="L102" s="246"/>
      <c r="M102" s="421"/>
      <c r="N102" s="207"/>
      <c r="O102" s="417"/>
      <c r="P102" s="207"/>
      <c r="Q102" s="210"/>
      <c r="R102" s="213"/>
    </row>
    <row r="103" spans="1:18" s="50" customFormat="1" ht="9.6" customHeight="1">
      <c r="A103" s="338"/>
      <c r="B103" s="408"/>
      <c r="C103" s="408"/>
      <c r="D103" s="408"/>
      <c r="E103" s="223" t="str">
        <f>UPPER(IF($D102="","",VLOOKUP($D102,'Girls Do Main Draw Prep'!$A$7:$V$39,7)))</f>
        <v/>
      </c>
      <c r="F103" s="223" t="str">
        <f>IF($D102="","",VLOOKUP($D102,'Girls Do Main Draw Prep'!$A$7:$V$39,8))</f>
        <v/>
      </c>
      <c r="G103" s="415"/>
      <c r="H103" s="223" t="str">
        <f>IF($D102="","",VLOOKUP($D102,'Girls Do Main Draw Prep'!$A$7:$V$39,9))</f>
        <v/>
      </c>
      <c r="I103" s="409"/>
      <c r="J103" s="207"/>
      <c r="K103" s="417"/>
      <c r="L103" s="358"/>
      <c r="M103" s="422"/>
      <c r="N103" s="207"/>
      <c r="O103" s="417"/>
      <c r="P103" s="207"/>
      <c r="Q103" s="210"/>
      <c r="R103" s="213"/>
    </row>
    <row r="104" spans="1:18" s="50" customFormat="1" ht="9.6" customHeight="1">
      <c r="A104" s="338"/>
      <c r="B104" s="216"/>
      <c r="C104" s="216"/>
      <c r="D104" s="226"/>
      <c r="E104" s="201"/>
      <c r="F104" s="201"/>
      <c r="G104" s="93"/>
      <c r="H104" s="201"/>
      <c r="I104" s="419"/>
      <c r="J104" s="207"/>
      <c r="K104" s="410"/>
      <c r="L104" s="411" t="str">
        <f>UPPER(IF(OR(K105="a",K105="as"),J100,IF(OR(K105="b",K105="bs"),J108,)))</f>
        <v/>
      </c>
      <c r="M104" s="417"/>
      <c r="N104" s="207"/>
      <c r="O104" s="417"/>
      <c r="P104" s="207"/>
      <c r="Q104" s="210"/>
      <c r="R104" s="213"/>
    </row>
    <row r="105" spans="1:18" s="50" customFormat="1" ht="9.6" customHeight="1">
      <c r="A105" s="338"/>
      <c r="B105" s="216"/>
      <c r="C105" s="216"/>
      <c r="D105" s="226"/>
      <c r="E105" s="201"/>
      <c r="F105" s="201"/>
      <c r="G105" s="93"/>
      <c r="H105" s="201"/>
      <c r="I105" s="419"/>
      <c r="J105" s="219" t="s">
        <v>15</v>
      </c>
      <c r="K105" s="228"/>
      <c r="L105" s="413" t="str">
        <f>UPPER(IF(OR(K105="a",K105="as"),J101,IF(OR(K105="b",K105="bs"),J109,)))</f>
        <v/>
      </c>
      <c r="M105" s="409"/>
      <c r="N105" s="207"/>
      <c r="O105" s="417"/>
      <c r="P105" s="207"/>
      <c r="Q105" s="210"/>
      <c r="R105" s="213"/>
    </row>
    <row r="106" spans="1:18" s="50" customFormat="1" ht="9.6" customHeight="1">
      <c r="A106" s="420">
        <v>23</v>
      </c>
      <c r="B106" s="202" t="str">
        <f>IF($D106="","",VLOOKUP($D106,'Girls Do Main Draw Prep'!$A$7:$V$39,20))</f>
        <v/>
      </c>
      <c r="C106" s="202" t="str">
        <f>IF($D106="","",VLOOKUP($D106,'Girls Do Main Draw Prep'!$A$7:$V$39,21))</f>
        <v/>
      </c>
      <c r="D106" s="203"/>
      <c r="E106" s="223" t="str">
        <f>UPPER(IF($D106="","",VLOOKUP($D106,'Girls Do Main Draw Prep'!$A$7:$V$39,2)))</f>
        <v/>
      </c>
      <c r="F106" s="223" t="str">
        <f>IF($D106="","",VLOOKUP($D106,'Girls Do Main Draw Prep'!$A$7:$V$39,3))</f>
        <v/>
      </c>
      <c r="G106" s="415"/>
      <c r="H106" s="223" t="str">
        <f>IF($D106="","",VLOOKUP($D106,'Girls Do Main Draw Prep'!$A$7:$V$39,4))</f>
        <v/>
      </c>
      <c r="I106" s="407"/>
      <c r="J106" s="207"/>
      <c r="K106" s="417"/>
      <c r="L106" s="207"/>
      <c r="M106" s="209"/>
      <c r="N106" s="246"/>
      <c r="O106" s="417"/>
      <c r="P106" s="207"/>
      <c r="Q106" s="210"/>
      <c r="R106" s="213"/>
    </row>
    <row r="107" spans="1:18" s="50" customFormat="1" ht="9.6" customHeight="1">
      <c r="A107" s="338"/>
      <c r="B107" s="408"/>
      <c r="C107" s="408"/>
      <c r="D107" s="408"/>
      <c r="E107" s="223" t="str">
        <f>UPPER(IF($D106="","",VLOOKUP($D106,'Girls Do Main Draw Prep'!$A$7:$V$39,7)))</f>
        <v/>
      </c>
      <c r="F107" s="223" t="str">
        <f>IF($D106="","",VLOOKUP($D106,'Girls Do Main Draw Prep'!$A$7:$V$39,8))</f>
        <v/>
      </c>
      <c r="G107" s="415"/>
      <c r="H107" s="223" t="str">
        <f>IF($D106="","",VLOOKUP($D106,'Girls Do Main Draw Prep'!$A$7:$V$39,9))</f>
        <v/>
      </c>
      <c r="I107" s="409"/>
      <c r="J107" s="199" t="str">
        <f>IF(I107="a",E106,IF(I107="b",E108,""))</f>
        <v/>
      </c>
      <c r="K107" s="417"/>
      <c r="L107" s="207"/>
      <c r="M107" s="209"/>
      <c r="N107" s="207"/>
      <c r="O107" s="417"/>
      <c r="P107" s="207"/>
      <c r="Q107" s="210"/>
      <c r="R107" s="213"/>
    </row>
    <row r="108" spans="1:18" s="50" customFormat="1" ht="9.6" customHeight="1">
      <c r="A108" s="338"/>
      <c r="B108" s="216"/>
      <c r="C108" s="216"/>
      <c r="D108" s="226"/>
      <c r="E108" s="201"/>
      <c r="F108" s="201"/>
      <c r="G108" s="93"/>
      <c r="H108" s="201"/>
      <c r="I108" s="410"/>
      <c r="J108" s="411" t="str">
        <f>UPPER(IF(OR(I109="a",I109="as"),E106,IF(OR(I109="b",I109="bs"),E110,)))</f>
        <v/>
      </c>
      <c r="K108" s="421"/>
      <c r="L108" s="207"/>
      <c r="M108" s="209"/>
      <c r="N108" s="207"/>
      <c r="O108" s="417"/>
      <c r="P108" s="207"/>
      <c r="Q108" s="210"/>
      <c r="R108" s="213"/>
    </row>
    <row r="109" spans="1:18" s="50" customFormat="1" ht="9.6" customHeight="1">
      <c r="A109" s="338"/>
      <c r="B109" s="216"/>
      <c r="C109" s="216"/>
      <c r="D109" s="226"/>
      <c r="E109" s="201"/>
      <c r="F109" s="201"/>
      <c r="G109" s="93"/>
      <c r="H109" s="219" t="s">
        <v>15</v>
      </c>
      <c r="I109" s="228"/>
      <c r="J109" s="413" t="str">
        <f>UPPER(IF(OR(I109="a",I109="as"),E107,IF(OR(I109="b",I109="bs"),E111,)))</f>
        <v/>
      </c>
      <c r="K109" s="409"/>
      <c r="L109" s="207"/>
      <c r="M109" s="209"/>
      <c r="N109" s="207"/>
      <c r="O109" s="417"/>
      <c r="P109" s="207"/>
      <c r="Q109" s="210"/>
      <c r="R109" s="213"/>
    </row>
    <row r="110" spans="1:18" s="50" customFormat="1" ht="9.6" customHeight="1">
      <c r="A110" s="405">
        <v>24</v>
      </c>
      <c r="B110" s="202" t="str">
        <f>IF($D110="","",VLOOKUP($D110,'Girls Do Main Draw Prep'!$A$7:$V$39,20))</f>
        <v/>
      </c>
      <c r="C110" s="202" t="str">
        <f>IF($D110="","",VLOOKUP($D110,'Girls Do Main Draw Prep'!$A$7:$V$39,21))</f>
        <v/>
      </c>
      <c r="D110" s="203"/>
      <c r="E110" s="204" t="str">
        <f>UPPER(IF($D110="","",VLOOKUP($D110,'Girls Do Main Draw Prep'!$A$7:$V$39,2)))</f>
        <v/>
      </c>
      <c r="F110" s="204" t="str">
        <f>IF($D110="","",VLOOKUP($D110,'Girls Do Main Draw Prep'!$A$7:$V$39,3))</f>
        <v/>
      </c>
      <c r="G110" s="406"/>
      <c r="H110" s="204" t="str">
        <f>IF($D110="","",VLOOKUP($D110,'Girls Do Main Draw Prep'!$A$7:$V$39,4))</f>
        <v/>
      </c>
      <c r="I110" s="416"/>
      <c r="J110" s="207"/>
      <c r="K110" s="209"/>
      <c r="L110" s="246"/>
      <c r="M110" s="412"/>
      <c r="N110" s="207"/>
      <c r="O110" s="417"/>
      <c r="P110" s="207"/>
      <c r="Q110" s="210"/>
      <c r="R110" s="213"/>
    </row>
    <row r="111" spans="1:18" s="50" customFormat="1" ht="9.6" customHeight="1">
      <c r="A111" s="338"/>
      <c r="B111" s="408"/>
      <c r="C111" s="408"/>
      <c r="D111" s="408"/>
      <c r="E111" s="204" t="str">
        <f>UPPER(IF($D110="","",VLOOKUP($D110,'Girls Do Main Draw Prep'!$A$7:$V$39,7)))</f>
        <v/>
      </c>
      <c r="F111" s="204" t="str">
        <f>IF($D110="","",VLOOKUP($D110,'Girls Do Main Draw Prep'!$A$7:$V$39,8))</f>
        <v/>
      </c>
      <c r="G111" s="406"/>
      <c r="H111" s="204" t="str">
        <f>IF($D110="","",VLOOKUP($D110,'Girls Do Main Draw Prep'!$A$7:$V$39,9))</f>
        <v/>
      </c>
      <c r="I111" s="409"/>
      <c r="J111" s="207"/>
      <c r="K111" s="209"/>
      <c r="L111" s="358"/>
      <c r="M111" s="418"/>
      <c r="N111" s="207"/>
      <c r="O111" s="417"/>
      <c r="P111" s="207"/>
      <c r="Q111" s="210"/>
      <c r="R111" s="213"/>
    </row>
    <row r="112" spans="1:18" s="50" customFormat="1" ht="9.6" customHeight="1">
      <c r="A112" s="338"/>
      <c r="B112" s="216"/>
      <c r="C112" s="216"/>
      <c r="D112" s="226"/>
      <c r="E112" s="201"/>
      <c r="F112" s="201"/>
      <c r="G112" s="93"/>
      <c r="H112" s="201"/>
      <c r="I112" s="419"/>
      <c r="J112" s="207"/>
      <c r="K112" s="209"/>
      <c r="L112" s="207"/>
      <c r="M112" s="209"/>
      <c r="N112" s="209"/>
      <c r="O112" s="410"/>
      <c r="P112" s="411" t="str">
        <f>UPPER(IF(OR(O113="a",O113="as"),N96,IF(OR(O113="b",O113="bs"),N128,)))</f>
        <v/>
      </c>
      <c r="Q112" s="423"/>
      <c r="R112" s="213"/>
    </row>
    <row r="113" spans="1:18" s="50" customFormat="1" ht="9.6" customHeight="1">
      <c r="A113" s="338"/>
      <c r="B113" s="216"/>
      <c r="C113" s="216"/>
      <c r="D113" s="226"/>
      <c r="E113" s="201"/>
      <c r="F113" s="201"/>
      <c r="G113" s="93"/>
      <c r="H113" s="201"/>
      <c r="I113" s="419"/>
      <c r="J113" s="207"/>
      <c r="K113" s="209"/>
      <c r="L113" s="207"/>
      <c r="M113" s="209"/>
      <c r="N113" s="219" t="s">
        <v>15</v>
      </c>
      <c r="O113" s="228"/>
      <c r="P113" s="413" t="str">
        <f>UPPER(IF(OR(O113="a",O113="as"),N97,IF(OR(O113="b",O113="bs"),N129,)))</f>
        <v/>
      </c>
      <c r="Q113" s="424"/>
      <c r="R113" s="213"/>
    </row>
    <row r="114" spans="1:18" s="50" customFormat="1" ht="9.6" customHeight="1">
      <c r="A114" s="405">
        <v>25</v>
      </c>
      <c r="B114" s="202" t="str">
        <f>IF($D114="","",VLOOKUP($D114,'Girls Do Main Draw Prep'!$A$7:$V$39,20))</f>
        <v/>
      </c>
      <c r="C114" s="202" t="str">
        <f>IF($D114="","",VLOOKUP($D114,'Girls Do Main Draw Prep'!$A$7:$V$39,21))</f>
        <v/>
      </c>
      <c r="D114" s="203"/>
      <c r="E114" s="204" t="str">
        <f>UPPER(IF($D114="","",VLOOKUP($D114,'Girls Do Main Draw Prep'!$A$7:$V$39,2)))</f>
        <v/>
      </c>
      <c r="F114" s="204" t="str">
        <f>IF($D114="","",VLOOKUP($D114,'Girls Do Main Draw Prep'!$A$7:$V$39,3))</f>
        <v/>
      </c>
      <c r="G114" s="406"/>
      <c r="H114" s="204" t="str">
        <f>IF($D114="","",VLOOKUP($D114,'Girls Do Main Draw Prep'!$A$7:$V$39,4))</f>
        <v/>
      </c>
      <c r="I114" s="407"/>
      <c r="J114" s="207"/>
      <c r="K114" s="209"/>
      <c r="L114" s="207"/>
      <c r="M114" s="209"/>
      <c r="N114" s="207"/>
      <c r="O114" s="417"/>
      <c r="P114" s="246"/>
      <c r="Q114" s="210"/>
      <c r="R114" s="213"/>
    </row>
    <row r="115" spans="1:18" s="50" customFormat="1" ht="9.6" customHeight="1">
      <c r="A115" s="338"/>
      <c r="B115" s="408"/>
      <c r="C115" s="408"/>
      <c r="D115" s="408"/>
      <c r="E115" s="204" t="str">
        <f>UPPER(IF($D114="","",VLOOKUP($D114,'Girls Do Main Draw Prep'!$A$7:$V$39,7)))</f>
        <v/>
      </c>
      <c r="F115" s="204" t="str">
        <f>IF($D114="","",VLOOKUP($D114,'Girls Do Main Draw Prep'!$A$7:$V$39,8))</f>
        <v/>
      </c>
      <c r="G115" s="406"/>
      <c r="H115" s="204" t="str">
        <f>IF($D114="","",VLOOKUP($D114,'Girls Do Main Draw Prep'!$A$7:$V$39,9))</f>
        <v/>
      </c>
      <c r="I115" s="409"/>
      <c r="J115" s="199" t="str">
        <f>IF(I115="a",E114,IF(I115="b",E116,""))</f>
        <v/>
      </c>
      <c r="K115" s="209"/>
      <c r="L115" s="207"/>
      <c r="M115" s="209"/>
      <c r="N115" s="207"/>
      <c r="O115" s="417"/>
      <c r="P115" s="358"/>
      <c r="Q115" s="425"/>
      <c r="R115" s="213"/>
    </row>
    <row r="116" spans="1:18" s="50" customFormat="1" ht="9.6" customHeight="1">
      <c r="A116" s="338"/>
      <c r="B116" s="216"/>
      <c r="C116" s="216"/>
      <c r="D116" s="226"/>
      <c r="E116" s="201"/>
      <c r="F116" s="201"/>
      <c r="G116" s="93"/>
      <c r="H116" s="201"/>
      <c r="I116" s="410"/>
      <c r="J116" s="411" t="str">
        <f>UPPER(IF(OR(I117="a",I117="as"),E114,IF(OR(I117="b",I117="bs"),E118,)))</f>
        <v/>
      </c>
      <c r="K116" s="412"/>
      <c r="L116" s="207"/>
      <c r="M116" s="209"/>
      <c r="N116" s="207"/>
      <c r="O116" s="417"/>
      <c r="P116" s="207"/>
      <c r="Q116" s="210"/>
      <c r="R116" s="213"/>
    </row>
    <row r="117" spans="1:18" s="50" customFormat="1" ht="9.6" customHeight="1">
      <c r="A117" s="338"/>
      <c r="B117" s="216"/>
      <c r="C117" s="216"/>
      <c r="D117" s="226"/>
      <c r="E117" s="201"/>
      <c r="F117" s="201"/>
      <c r="G117" s="93"/>
      <c r="H117" s="219" t="s">
        <v>15</v>
      </c>
      <c r="I117" s="228"/>
      <c r="J117" s="413" t="str">
        <f>UPPER(IF(OR(I117="a",I117="as"),E115,IF(OR(I117="b",I117="bs"),E119,)))</f>
        <v/>
      </c>
      <c r="K117" s="414"/>
      <c r="L117" s="207"/>
      <c r="M117" s="209"/>
      <c r="N117" s="207"/>
      <c r="O117" s="417"/>
      <c r="P117" s="207"/>
      <c r="Q117" s="210"/>
      <c r="R117" s="213"/>
    </row>
    <row r="118" spans="1:18" s="50" customFormat="1" ht="9.6" customHeight="1">
      <c r="A118" s="338">
        <v>26</v>
      </c>
      <c r="B118" s="202" t="str">
        <f>IF($D118="","",VLOOKUP($D118,'Girls Do Main Draw Prep'!$A$7:$V$39,20))</f>
        <v/>
      </c>
      <c r="C118" s="202" t="str">
        <f>IF($D118="","",VLOOKUP($D118,'Girls Do Main Draw Prep'!$A$7:$V$39,21))</f>
        <v/>
      </c>
      <c r="D118" s="203"/>
      <c r="E118" s="223" t="str">
        <f>UPPER(IF($D118="","",VLOOKUP($D118,'Girls Do Main Draw Prep'!$A$7:$V$39,2)))</f>
        <v/>
      </c>
      <c r="F118" s="223" t="str">
        <f>IF($D118="","",VLOOKUP($D118,'Girls Do Main Draw Prep'!$A$7:$V$39,3))</f>
        <v/>
      </c>
      <c r="G118" s="415"/>
      <c r="H118" s="223" t="str">
        <f>IF($D118="","",VLOOKUP($D118,'Girls Do Main Draw Prep'!$A$7:$V$39,4))</f>
        <v/>
      </c>
      <c r="I118" s="416"/>
      <c r="J118" s="207"/>
      <c r="K118" s="417"/>
      <c r="L118" s="246"/>
      <c r="M118" s="412"/>
      <c r="N118" s="207"/>
      <c r="O118" s="417"/>
      <c r="P118" s="207"/>
      <c r="Q118" s="210"/>
      <c r="R118" s="213"/>
    </row>
    <row r="119" spans="1:18" s="50" customFormat="1" ht="9.6" customHeight="1">
      <c r="A119" s="338"/>
      <c r="B119" s="408"/>
      <c r="C119" s="408"/>
      <c r="D119" s="408"/>
      <c r="E119" s="223" t="str">
        <f>UPPER(IF($D118="","",VLOOKUP($D118,'Girls Do Main Draw Prep'!$A$7:$V$39,7)))</f>
        <v/>
      </c>
      <c r="F119" s="223" t="str">
        <f>IF($D118="","",VLOOKUP($D118,'Girls Do Main Draw Prep'!$A$7:$V$39,8))</f>
        <v/>
      </c>
      <c r="G119" s="415"/>
      <c r="H119" s="223" t="str">
        <f>IF($D118="","",VLOOKUP($D118,'Girls Do Main Draw Prep'!$A$7:$V$39,9))</f>
        <v/>
      </c>
      <c r="I119" s="409"/>
      <c r="J119" s="207"/>
      <c r="K119" s="417"/>
      <c r="L119" s="358"/>
      <c r="M119" s="418"/>
      <c r="N119" s="207"/>
      <c r="O119" s="417"/>
      <c r="P119" s="207"/>
      <c r="Q119" s="210"/>
      <c r="R119" s="213"/>
    </row>
    <row r="120" spans="1:18" s="50" customFormat="1" ht="9.6" customHeight="1">
      <c r="A120" s="338"/>
      <c r="B120" s="216"/>
      <c r="C120" s="216"/>
      <c r="D120" s="226"/>
      <c r="E120" s="201"/>
      <c r="F120" s="201"/>
      <c r="G120" s="93"/>
      <c r="H120" s="201"/>
      <c r="I120" s="419"/>
      <c r="J120" s="207"/>
      <c r="K120" s="410"/>
      <c r="L120" s="411" t="str">
        <f>UPPER(IF(OR(K121="a",K121="as"),J116,IF(OR(K121="b",K121="bs"),J124,)))</f>
        <v/>
      </c>
      <c r="M120" s="209"/>
      <c r="N120" s="207"/>
      <c r="O120" s="417"/>
      <c r="P120" s="207"/>
      <c r="Q120" s="210"/>
      <c r="R120" s="213"/>
    </row>
    <row r="121" spans="1:18" s="50" customFormat="1" ht="9.6" customHeight="1">
      <c r="A121" s="338"/>
      <c r="B121" s="216"/>
      <c r="C121" s="216"/>
      <c r="D121" s="226"/>
      <c r="E121" s="201"/>
      <c r="F121" s="201"/>
      <c r="G121" s="93"/>
      <c r="H121" s="201"/>
      <c r="I121" s="419"/>
      <c r="J121" s="219" t="s">
        <v>15</v>
      </c>
      <c r="K121" s="228"/>
      <c r="L121" s="413" t="str">
        <f>UPPER(IF(OR(K121="a",K121="as"),J117,IF(OR(K121="b",K121="bs"),J125,)))</f>
        <v/>
      </c>
      <c r="M121" s="414"/>
      <c r="N121" s="207"/>
      <c r="O121" s="417"/>
      <c r="P121" s="207"/>
      <c r="Q121" s="210"/>
      <c r="R121" s="213"/>
    </row>
    <row r="122" spans="1:18" s="50" customFormat="1" ht="9.6" customHeight="1">
      <c r="A122" s="420">
        <v>27</v>
      </c>
      <c r="B122" s="202" t="str">
        <f>IF($D122="","",VLOOKUP($D122,'Girls Do Main Draw Prep'!$A$7:$V$39,20))</f>
        <v/>
      </c>
      <c r="C122" s="202" t="str">
        <f>IF($D122="","",VLOOKUP($D122,'Girls Do Main Draw Prep'!$A$7:$V$39,21))</f>
        <v/>
      </c>
      <c r="D122" s="203"/>
      <c r="E122" s="223" t="str">
        <f>UPPER(IF($D122="","",VLOOKUP($D122,'Girls Do Main Draw Prep'!$A$7:$V$39,2)))</f>
        <v/>
      </c>
      <c r="F122" s="223" t="str">
        <f>IF($D122="","",VLOOKUP($D122,'Girls Do Main Draw Prep'!$A$7:$V$39,3))</f>
        <v/>
      </c>
      <c r="G122" s="415"/>
      <c r="H122" s="223" t="str">
        <f>IF($D122="","",VLOOKUP($D122,'Girls Do Main Draw Prep'!$A$7:$V$39,4))</f>
        <v/>
      </c>
      <c r="I122" s="407"/>
      <c r="J122" s="207"/>
      <c r="K122" s="417"/>
      <c r="L122" s="207"/>
      <c r="M122" s="417"/>
      <c r="N122" s="246"/>
      <c r="O122" s="417"/>
      <c r="P122" s="207"/>
      <c r="Q122" s="210"/>
      <c r="R122" s="213"/>
    </row>
    <row r="123" spans="1:18" s="50" customFormat="1" ht="9.6" customHeight="1">
      <c r="A123" s="338"/>
      <c r="B123" s="408"/>
      <c r="C123" s="408"/>
      <c r="D123" s="408"/>
      <c r="E123" s="223" t="str">
        <f>UPPER(IF($D122="","",VLOOKUP($D122,'Girls Do Main Draw Prep'!$A$7:$V$39,7)))</f>
        <v/>
      </c>
      <c r="F123" s="223" t="str">
        <f>IF($D122="","",VLOOKUP($D122,'Girls Do Main Draw Prep'!$A$7:$V$39,8))</f>
        <v/>
      </c>
      <c r="G123" s="415"/>
      <c r="H123" s="223" t="str">
        <f>IF($D122="","",VLOOKUP($D122,'Girls Do Main Draw Prep'!$A$7:$V$39,9))</f>
        <v/>
      </c>
      <c r="I123" s="409"/>
      <c r="J123" s="199" t="str">
        <f>IF(I123="a",E122,IF(I123="b",E124,""))</f>
        <v/>
      </c>
      <c r="K123" s="417"/>
      <c r="L123" s="207"/>
      <c r="M123" s="417"/>
      <c r="N123" s="207"/>
      <c r="O123" s="417"/>
      <c r="P123" s="207"/>
      <c r="Q123" s="210"/>
      <c r="R123" s="213"/>
    </row>
    <row r="124" spans="1:18" s="50" customFormat="1" ht="9.6" customHeight="1">
      <c r="A124" s="338"/>
      <c r="B124" s="216"/>
      <c r="C124" s="216"/>
      <c r="D124" s="216"/>
      <c r="E124" s="201"/>
      <c r="F124" s="201"/>
      <c r="G124" s="93"/>
      <c r="H124" s="201"/>
      <c r="I124" s="410"/>
      <c r="J124" s="411" t="str">
        <f>UPPER(IF(OR(I125="a",I125="as"),E122,IF(OR(I125="b",I125="bs"),E126,)))</f>
        <v/>
      </c>
      <c r="K124" s="421"/>
      <c r="L124" s="207"/>
      <c r="M124" s="417"/>
      <c r="N124" s="207"/>
      <c r="O124" s="417"/>
      <c r="P124" s="207"/>
      <c r="Q124" s="210"/>
      <c r="R124" s="213"/>
    </row>
    <row r="125" spans="1:18" s="50" customFormat="1" ht="9.6" customHeight="1">
      <c r="A125" s="338"/>
      <c r="B125" s="216"/>
      <c r="C125" s="216"/>
      <c r="D125" s="216"/>
      <c r="E125" s="201"/>
      <c r="F125" s="201"/>
      <c r="G125" s="93"/>
      <c r="H125" s="219" t="s">
        <v>15</v>
      </c>
      <c r="I125" s="228"/>
      <c r="J125" s="413" t="str">
        <f>UPPER(IF(OR(I125="a",I125="as"),E123,IF(OR(I125="b",I125="bs"),E127,)))</f>
        <v/>
      </c>
      <c r="K125" s="409"/>
      <c r="L125" s="207"/>
      <c r="M125" s="417"/>
      <c r="N125" s="207"/>
      <c r="O125" s="417"/>
      <c r="P125" s="207"/>
      <c r="Q125" s="210"/>
      <c r="R125" s="213"/>
    </row>
    <row r="126" spans="1:18" s="50" customFormat="1" ht="9.6" customHeight="1">
      <c r="A126" s="338">
        <v>28</v>
      </c>
      <c r="B126" s="202" t="str">
        <f>IF($D126="","",VLOOKUP($D126,'Girls Do Main Draw Prep'!$A$7:$V$39,20))</f>
        <v/>
      </c>
      <c r="C126" s="202" t="str">
        <f>IF($D126="","",VLOOKUP($D126,'Girls Do Main Draw Prep'!$A$7:$V$39,21))</f>
        <v/>
      </c>
      <c r="D126" s="203"/>
      <c r="E126" s="204" t="str">
        <f>UPPER(IF($D126="","",VLOOKUP($D126,'Girls Do Main Draw Prep'!$A$7:$V$39,2)))</f>
        <v/>
      </c>
      <c r="F126" s="204" t="str">
        <f>IF($D126="","",VLOOKUP($D126,'Girls Do Main Draw Prep'!$A$7:$V$39,3))</f>
        <v/>
      </c>
      <c r="G126" s="406"/>
      <c r="H126" s="204" t="str">
        <f>IF($D126="","",VLOOKUP($D126,'Girls Do Main Draw Prep'!$A$7:$V$39,4))</f>
        <v/>
      </c>
      <c r="I126" s="416"/>
      <c r="J126" s="207"/>
      <c r="K126" s="209"/>
      <c r="L126" s="246"/>
      <c r="M126" s="421"/>
      <c r="N126" s="207"/>
      <c r="O126" s="417"/>
      <c r="P126" s="207"/>
      <c r="Q126" s="210"/>
      <c r="R126" s="213"/>
    </row>
    <row r="127" spans="1:18" s="50" customFormat="1" ht="9.6" customHeight="1">
      <c r="A127" s="338"/>
      <c r="B127" s="408"/>
      <c r="C127" s="408"/>
      <c r="D127" s="408"/>
      <c r="E127" s="204" t="str">
        <f>UPPER(IF($D126="","",VLOOKUP($D126,'Girls Do Main Draw Prep'!$A$7:$V$39,7)))</f>
        <v/>
      </c>
      <c r="F127" s="204" t="str">
        <f>IF($D126="","",VLOOKUP($D126,'Girls Do Main Draw Prep'!$A$7:$V$39,8))</f>
        <v/>
      </c>
      <c r="G127" s="406"/>
      <c r="H127" s="204" t="str">
        <f>IF($D126="","",VLOOKUP($D126,'Girls Do Main Draw Prep'!$A$7:$V$39,9))</f>
        <v/>
      </c>
      <c r="I127" s="409"/>
      <c r="J127" s="207"/>
      <c r="K127" s="209"/>
      <c r="L127" s="358"/>
      <c r="M127" s="422"/>
      <c r="N127" s="207"/>
      <c r="O127" s="417"/>
      <c r="P127" s="207"/>
      <c r="Q127" s="210"/>
      <c r="R127" s="213"/>
    </row>
    <row r="128" spans="1:18" s="50" customFormat="1" ht="9.6" customHeight="1">
      <c r="A128" s="338"/>
      <c r="B128" s="216"/>
      <c r="C128" s="216"/>
      <c r="D128" s="216"/>
      <c r="E128" s="201"/>
      <c r="F128" s="201"/>
      <c r="G128" s="93"/>
      <c r="H128" s="201"/>
      <c r="I128" s="419"/>
      <c r="J128" s="207"/>
      <c r="K128" s="209"/>
      <c r="L128" s="207"/>
      <c r="M128" s="410"/>
      <c r="N128" s="411" t="str">
        <f>UPPER(IF(OR(M129="a",M129="as"),L120,IF(OR(M129="b",M129="bs"),L136,)))</f>
        <v/>
      </c>
      <c r="O128" s="417"/>
      <c r="P128" s="207"/>
      <c r="Q128" s="210"/>
      <c r="R128" s="213"/>
    </row>
    <row r="129" spans="1:18" s="50" customFormat="1" ht="9.6" customHeight="1">
      <c r="A129" s="338"/>
      <c r="B129" s="216"/>
      <c r="C129" s="216"/>
      <c r="D129" s="216"/>
      <c r="E129" s="201"/>
      <c r="F129" s="201"/>
      <c r="G129" s="93"/>
      <c r="H129" s="201"/>
      <c r="I129" s="419"/>
      <c r="J129" s="207"/>
      <c r="K129" s="209"/>
      <c r="L129" s="219" t="s">
        <v>15</v>
      </c>
      <c r="M129" s="228"/>
      <c r="N129" s="413" t="str">
        <f>UPPER(IF(OR(M129="a",M129="as"),L121,IF(OR(M129="b",M129="bs"),L137,)))</f>
        <v/>
      </c>
      <c r="O129" s="409"/>
      <c r="P129" s="207"/>
      <c r="Q129" s="210"/>
      <c r="R129" s="213"/>
    </row>
    <row r="130" spans="1:18" s="50" customFormat="1" ht="9.6" customHeight="1">
      <c r="A130" s="420">
        <v>29</v>
      </c>
      <c r="B130" s="202" t="str">
        <f>IF($D130="","",VLOOKUP($D130,'Girls Do Main Draw Prep'!$A$7:$V$39,20))</f>
        <v/>
      </c>
      <c r="C130" s="202" t="str">
        <f>IF($D130="","",VLOOKUP($D130,'Girls Do Main Draw Prep'!$A$7:$V$39,21))</f>
        <v/>
      </c>
      <c r="D130" s="203"/>
      <c r="E130" s="223" t="str">
        <f>UPPER(IF($D130="","",VLOOKUP($D130,'Girls Do Main Draw Prep'!$A$7:$V$39,2)))</f>
        <v/>
      </c>
      <c r="F130" s="223" t="str">
        <f>IF($D130="","",VLOOKUP($D130,'Girls Do Main Draw Prep'!$A$7:$V$39,3))</f>
        <v/>
      </c>
      <c r="G130" s="415"/>
      <c r="H130" s="223" t="str">
        <f>IF($D130="","",VLOOKUP($D130,'Girls Do Main Draw Prep'!$A$7:$V$39,4))</f>
        <v/>
      </c>
      <c r="I130" s="407"/>
      <c r="J130" s="207"/>
      <c r="K130" s="209"/>
      <c r="L130" s="207"/>
      <c r="M130" s="417"/>
      <c r="N130" s="207"/>
      <c r="O130" s="209"/>
      <c r="P130" s="207"/>
      <c r="Q130" s="210"/>
      <c r="R130" s="213"/>
    </row>
    <row r="131" spans="1:18" s="50" customFormat="1" ht="9.6" customHeight="1">
      <c r="A131" s="338"/>
      <c r="B131" s="408"/>
      <c r="C131" s="408"/>
      <c r="D131" s="408"/>
      <c r="E131" s="223" t="str">
        <f>UPPER(IF($D130="","",VLOOKUP($D130,'Girls Do Main Draw Prep'!$A$7:$V$39,7)))</f>
        <v/>
      </c>
      <c r="F131" s="223" t="str">
        <f>IF($D130="","",VLOOKUP($D130,'Girls Do Main Draw Prep'!$A$7:$V$39,8))</f>
        <v/>
      </c>
      <c r="G131" s="415"/>
      <c r="H131" s="223" t="str">
        <f>IF($D130="","",VLOOKUP($D130,'Girls Do Main Draw Prep'!$A$7:$V$39,9))</f>
        <v/>
      </c>
      <c r="I131" s="409"/>
      <c r="J131" s="199" t="str">
        <f>IF(I131="a",E130,IF(I131="b",E132,""))</f>
        <v/>
      </c>
      <c r="K131" s="209"/>
      <c r="L131" s="207"/>
      <c r="M131" s="417"/>
      <c r="N131" s="207"/>
      <c r="O131" s="209"/>
      <c r="P131" s="207"/>
      <c r="Q131" s="210"/>
      <c r="R131" s="213"/>
    </row>
    <row r="132" spans="1:18" s="50" customFormat="1" ht="9.6" customHeight="1">
      <c r="A132" s="338"/>
      <c r="B132" s="216"/>
      <c r="C132" s="216"/>
      <c r="D132" s="226"/>
      <c r="E132" s="201"/>
      <c r="F132" s="201"/>
      <c r="G132" s="93"/>
      <c r="H132" s="201"/>
      <c r="I132" s="410"/>
      <c r="J132" s="411" t="str">
        <f>UPPER(IF(OR(I133="a",I133="as"),E130,IF(OR(I133="b",I133="bs"),E134,)))</f>
        <v/>
      </c>
      <c r="K132" s="412"/>
      <c r="L132" s="207"/>
      <c r="M132" s="417"/>
      <c r="N132" s="207"/>
      <c r="O132" s="209"/>
      <c r="P132" s="207"/>
      <c r="Q132" s="210"/>
      <c r="R132" s="213"/>
    </row>
    <row r="133" spans="1:18" s="50" customFormat="1" ht="9.6" customHeight="1">
      <c r="A133" s="338"/>
      <c r="B133" s="216"/>
      <c r="C133" s="216"/>
      <c r="D133" s="226"/>
      <c r="E133" s="201"/>
      <c r="F133" s="201"/>
      <c r="G133" s="93"/>
      <c r="H133" s="219" t="s">
        <v>15</v>
      </c>
      <c r="I133" s="228"/>
      <c r="J133" s="413" t="str">
        <f>UPPER(IF(OR(I133="a",I133="as"),E131,IF(OR(I133="b",I133="bs"),E135,)))</f>
        <v/>
      </c>
      <c r="K133" s="414"/>
      <c r="L133" s="207"/>
      <c r="M133" s="417"/>
      <c r="N133" s="207"/>
      <c r="O133" s="209"/>
      <c r="P133" s="207"/>
      <c r="Q133" s="210"/>
      <c r="R133" s="213"/>
    </row>
    <row r="134" spans="1:18" s="50" customFormat="1" ht="9.6" customHeight="1">
      <c r="A134" s="338">
        <v>30</v>
      </c>
      <c r="B134" s="202" t="str">
        <f>IF($D134="","",VLOOKUP($D134,'Girls Do Main Draw Prep'!$A$7:$V$39,20))</f>
        <v/>
      </c>
      <c r="C134" s="202" t="str">
        <f>IF($D134="","",VLOOKUP($D134,'Girls Do Main Draw Prep'!$A$7:$V$39,21))</f>
        <v/>
      </c>
      <c r="D134" s="203"/>
      <c r="E134" s="223" t="str">
        <f>UPPER(IF($D134="","",VLOOKUP($D134,'Girls Do Main Draw Prep'!$A$7:$V$39,2)))</f>
        <v/>
      </c>
      <c r="F134" s="223" t="str">
        <f>IF($D134="","",VLOOKUP($D134,'Girls Do Main Draw Prep'!$A$7:$V$39,3))</f>
        <v/>
      </c>
      <c r="G134" s="415"/>
      <c r="H134" s="223" t="str">
        <f>IF($D134="","",VLOOKUP($D134,'Girls Do Main Draw Prep'!$A$7:$V$39,4))</f>
        <v/>
      </c>
      <c r="I134" s="416"/>
      <c r="J134" s="207"/>
      <c r="K134" s="417"/>
      <c r="L134" s="246"/>
      <c r="M134" s="421"/>
      <c r="N134" s="207"/>
      <c r="O134" s="209"/>
      <c r="P134" s="207"/>
      <c r="Q134" s="210"/>
      <c r="R134" s="213"/>
    </row>
    <row r="135" spans="1:18" s="50" customFormat="1" ht="9.6" customHeight="1">
      <c r="A135" s="338"/>
      <c r="B135" s="408"/>
      <c r="C135" s="408"/>
      <c r="D135" s="408"/>
      <c r="E135" s="223" t="str">
        <f>UPPER(IF($D134="","",VLOOKUP($D134,'Girls Do Main Draw Prep'!$A$7:$V$39,7)))</f>
        <v/>
      </c>
      <c r="F135" s="223" t="str">
        <f>IF($D134="","",VLOOKUP($D134,'Girls Do Main Draw Prep'!$A$7:$V$39,8))</f>
        <v/>
      </c>
      <c r="G135" s="415"/>
      <c r="H135" s="223" t="str">
        <f>IF($D134="","",VLOOKUP($D134,'Girls Do Main Draw Prep'!$A$7:$V$39,9))</f>
        <v/>
      </c>
      <c r="I135" s="409"/>
      <c r="J135" s="207"/>
      <c r="K135" s="417"/>
      <c r="L135" s="358"/>
      <c r="M135" s="422"/>
      <c r="N135" s="207"/>
      <c r="O135" s="209"/>
      <c r="P135" s="207"/>
      <c r="Q135" s="210"/>
      <c r="R135" s="213"/>
    </row>
    <row r="136" spans="1:18" s="50" customFormat="1" ht="9.6" customHeight="1">
      <c r="A136" s="338"/>
      <c r="B136" s="216"/>
      <c r="C136" s="216"/>
      <c r="D136" s="226"/>
      <c r="E136" s="201"/>
      <c r="F136" s="201"/>
      <c r="G136" s="93"/>
      <c r="H136" s="201"/>
      <c r="I136" s="419"/>
      <c r="J136" s="207"/>
      <c r="K136" s="410"/>
      <c r="L136" s="411" t="str">
        <f>UPPER(IF(OR(K137="a",K137="as"),J132,IF(OR(K137="b",K137="bs"),J140,)))</f>
        <v/>
      </c>
      <c r="M136" s="417"/>
      <c r="N136" s="207"/>
      <c r="O136" s="209"/>
      <c r="P136" s="207"/>
      <c r="Q136" s="210"/>
      <c r="R136" s="213"/>
    </row>
    <row r="137" spans="1:18" s="50" customFormat="1" ht="9.6" customHeight="1">
      <c r="A137" s="338"/>
      <c r="B137" s="216"/>
      <c r="C137" s="216"/>
      <c r="D137" s="226"/>
      <c r="E137" s="201"/>
      <c r="F137" s="201"/>
      <c r="G137" s="93"/>
      <c r="H137" s="201"/>
      <c r="I137" s="419"/>
      <c r="J137" s="219" t="s">
        <v>15</v>
      </c>
      <c r="K137" s="228"/>
      <c r="L137" s="413" t="str">
        <f>UPPER(IF(OR(K137="a",K137="as"),J133,IF(OR(K137="b",K137="bs"),J141,)))</f>
        <v/>
      </c>
      <c r="M137" s="409"/>
      <c r="N137" s="207"/>
      <c r="O137" s="209"/>
      <c r="P137" s="207"/>
      <c r="Q137" s="210"/>
      <c r="R137" s="213"/>
    </row>
    <row r="138" spans="1:18" s="50" customFormat="1" ht="9.6" customHeight="1">
      <c r="A138" s="420">
        <v>31</v>
      </c>
      <c r="B138" s="202" t="str">
        <f>IF($D138="","",VLOOKUP($D138,'Girls Do Main Draw Prep'!$A$7:$V$39,20))</f>
        <v/>
      </c>
      <c r="C138" s="202" t="str">
        <f>IF($D138="","",VLOOKUP($D138,'Girls Do Main Draw Prep'!$A$7:$V$39,21))</f>
        <v/>
      </c>
      <c r="D138" s="203"/>
      <c r="E138" s="223" t="str">
        <f>UPPER(IF($D138="","",VLOOKUP($D138,'Girls Do Main Draw Prep'!$A$7:$V$39,2)))</f>
        <v/>
      </c>
      <c r="F138" s="223" t="str">
        <f>IF($D138="","",VLOOKUP($D138,'Girls Do Main Draw Prep'!$A$7:$V$39,3))</f>
        <v/>
      </c>
      <c r="G138" s="415"/>
      <c r="H138" s="223" t="str">
        <f>IF($D138="","",VLOOKUP($D138,'Girls Do Main Draw Prep'!$A$7:$V$39,4))</f>
        <v/>
      </c>
      <c r="I138" s="407"/>
      <c r="J138" s="207"/>
      <c r="K138" s="417"/>
      <c r="L138" s="207"/>
      <c r="M138" s="209"/>
      <c r="N138" s="439" t="str">
        <f>N63</f>
        <v>Final</v>
      </c>
      <c r="O138" s="440"/>
      <c r="P138" s="439" t="str">
        <f>P63</f>
        <v>Winners</v>
      </c>
      <c r="Q138" s="440"/>
      <c r="R138" s="213"/>
    </row>
    <row r="139" spans="1:18" s="50" customFormat="1" ht="9.6" customHeight="1">
      <c r="A139" s="338"/>
      <c r="B139" s="408"/>
      <c r="C139" s="408"/>
      <c r="D139" s="408"/>
      <c r="E139" s="223" t="str">
        <f>UPPER(IF($D138="","",VLOOKUP($D138,'Girls Do Main Draw Prep'!$A$7:$V$39,7)))</f>
        <v/>
      </c>
      <c r="F139" s="223" t="str">
        <f>IF($D138="","",VLOOKUP($D138,'Girls Do Main Draw Prep'!$A$7:$V$39,8))</f>
        <v/>
      </c>
      <c r="G139" s="415"/>
      <c r="H139" s="223" t="str">
        <f>IF($D138="","",VLOOKUP($D138,'Girls Do Main Draw Prep'!$A$7:$V$39,9))</f>
        <v/>
      </c>
      <c r="I139" s="409"/>
      <c r="J139" s="199" t="str">
        <f>IF(I139="a",E138,IF(I139="b",E140,""))</f>
        <v/>
      </c>
      <c r="K139" s="417"/>
      <c r="L139" s="207"/>
      <c r="M139" s="209"/>
      <c r="N139" s="605" t="str">
        <f>N64</f>
        <v/>
      </c>
      <c r="O139" s="440"/>
      <c r="P139" s="443"/>
      <c r="Q139" s="440"/>
      <c r="R139" s="213"/>
    </row>
    <row r="140" spans="1:18" s="50" customFormat="1" ht="9.6" customHeight="1">
      <c r="A140" s="338"/>
      <c r="B140" s="216"/>
      <c r="C140" s="216"/>
      <c r="D140" s="216"/>
      <c r="E140" s="240"/>
      <c r="F140" s="240"/>
      <c r="G140" s="427"/>
      <c r="H140" s="240"/>
      <c r="I140" s="410"/>
      <c r="J140" s="411" t="str">
        <f>UPPER(IF(OR(I141="a",I141="as"),E138,IF(OR(I141="b",I141="bs"),E142,)))</f>
        <v/>
      </c>
      <c r="K140" s="421"/>
      <c r="L140" s="207"/>
      <c r="M140" s="209"/>
      <c r="N140" s="444" t="str">
        <f>N65</f>
        <v/>
      </c>
      <c r="O140" s="458"/>
      <c r="P140" s="443"/>
      <c r="Q140" s="440"/>
      <c r="R140" s="213"/>
    </row>
    <row r="141" spans="1:18" s="50" customFormat="1" ht="9.6" customHeight="1">
      <c r="A141" s="338"/>
      <c r="B141" s="216"/>
      <c r="C141" s="216"/>
      <c r="D141" s="216"/>
      <c r="E141" s="207"/>
      <c r="F141" s="207"/>
      <c r="G141" s="93"/>
      <c r="H141" s="219" t="s">
        <v>15</v>
      </c>
      <c r="I141" s="228"/>
      <c r="J141" s="413" t="str">
        <f>UPPER(IF(OR(I141="a",I141="as"),E139,IF(OR(I141="b",I141="bs"),E143,)))</f>
        <v/>
      </c>
      <c r="K141" s="409"/>
      <c r="L141" s="207"/>
      <c r="M141" s="209"/>
      <c r="N141" s="443"/>
      <c r="O141" s="459"/>
      <c r="P141" s="441" t="str">
        <f>P66</f>
        <v/>
      </c>
      <c r="Q141" s="440"/>
      <c r="R141" s="213"/>
    </row>
    <row r="142" spans="1:18" s="50" customFormat="1" ht="9.6" customHeight="1">
      <c r="A142" s="426">
        <v>32</v>
      </c>
      <c r="B142" s="202" t="str">
        <f>IF($D142="","",VLOOKUP($D142,'Girls Do Main Draw Prep'!$A$7:$V$39,20))</f>
        <v/>
      </c>
      <c r="C142" s="202" t="str">
        <f>IF($D142="","",VLOOKUP($D142,'Girls Do Main Draw Prep'!$A$7:$V$39,21))</f>
        <v/>
      </c>
      <c r="D142" s="203"/>
      <c r="E142" s="204" t="str">
        <f>UPPER(IF($D142="","",VLOOKUP($D142,'Girls Do Main Draw Prep'!$A$7:$V$39,2)))</f>
        <v/>
      </c>
      <c r="F142" s="204" t="str">
        <f>IF($D142="","",VLOOKUP($D142,'Girls Do Main Draw Prep'!$A$7:$V$39,3))</f>
        <v/>
      </c>
      <c r="G142" s="406"/>
      <c r="H142" s="204" t="str">
        <f>IF($D142="","",VLOOKUP($D142,'Girls Do Main Draw Prep'!$A$7:$V$39,4))</f>
        <v/>
      </c>
      <c r="I142" s="416"/>
      <c r="J142" s="207"/>
      <c r="K142" s="209"/>
      <c r="L142" s="246"/>
      <c r="M142" s="412"/>
      <c r="N142" s="443"/>
      <c r="O142" s="459"/>
      <c r="P142" s="444" t="str">
        <f>P67</f>
        <v/>
      </c>
      <c r="Q142" s="458"/>
      <c r="R142" s="213"/>
    </row>
    <row r="143" spans="1:18" s="50" customFormat="1" ht="9.6" customHeight="1">
      <c r="A143" s="338"/>
      <c r="B143" s="408"/>
      <c r="C143" s="408"/>
      <c r="D143" s="408"/>
      <c r="E143" s="204" t="str">
        <f>UPPER(IF($D142="","",VLOOKUP($D142,'Girls Do Main Draw Prep'!$A$7:$V$39,7)))</f>
        <v/>
      </c>
      <c r="F143" s="204" t="str">
        <f>IF($D142="","",VLOOKUP($D142,'Girls Do Main Draw Prep'!$A$7:$V$39,8))</f>
        <v/>
      </c>
      <c r="G143" s="406"/>
      <c r="H143" s="204" t="str">
        <f>IF($D142="","",VLOOKUP($D142,'Girls Do Main Draw Prep'!$A$7:$V$39,9))</f>
        <v/>
      </c>
      <c r="I143" s="409"/>
      <c r="J143" s="207"/>
      <c r="K143" s="209"/>
      <c r="L143" s="358"/>
      <c r="M143" s="418"/>
      <c r="N143" s="605" t="str">
        <f>N68</f>
        <v/>
      </c>
      <c r="O143" s="459"/>
      <c r="P143" s="443">
        <f>P68</f>
        <v>0</v>
      </c>
      <c r="Q143" s="440"/>
      <c r="R143" s="213"/>
    </row>
    <row r="144" spans="1:18" s="50" customFormat="1" ht="9.6" customHeight="1">
      <c r="A144" s="428"/>
      <c r="B144" s="429"/>
      <c r="C144" s="429"/>
      <c r="D144" s="430"/>
      <c r="E144" s="244"/>
      <c r="F144" s="244"/>
      <c r="G144" s="196"/>
      <c r="H144" s="244"/>
      <c r="I144" s="431"/>
      <c r="J144" s="211"/>
      <c r="K144" s="212"/>
      <c r="L144" s="211"/>
      <c r="M144" s="212"/>
      <c r="N144" s="444" t="str">
        <f>N69</f>
        <v/>
      </c>
      <c r="O144" s="460"/>
      <c r="P144" s="461"/>
      <c r="Q144" s="462"/>
      <c r="R144" s="213"/>
    </row>
    <row r="145" spans="1:18" s="2" customFormat="1" ht="6" customHeight="1">
      <c r="A145" s="428"/>
      <c r="B145" s="429"/>
      <c r="C145" s="429"/>
      <c r="D145" s="430"/>
      <c r="E145" s="244"/>
      <c r="F145" s="244"/>
      <c r="G145" s="432"/>
      <c r="H145" s="244"/>
      <c r="I145" s="431"/>
      <c r="J145" s="211"/>
      <c r="K145" s="212"/>
      <c r="L145" s="251"/>
      <c r="M145" s="252"/>
      <c r="N145" s="452"/>
      <c r="O145" s="453"/>
      <c r="P145" s="452"/>
      <c r="Q145" s="453"/>
      <c r="R145" s="253"/>
    </row>
    <row r="146" spans="1:18" s="19" customFormat="1" ht="10.5" customHeight="1">
      <c r="A146" s="254" t="s">
        <v>61</v>
      </c>
      <c r="B146" s="255"/>
      <c r="C146" s="256"/>
      <c r="D146" s="257" t="s">
        <v>62</v>
      </c>
      <c r="E146" s="258" t="s">
        <v>266</v>
      </c>
      <c r="F146" s="258"/>
      <c r="G146" s="258"/>
      <c r="H146" s="351"/>
      <c r="I146" s="258" t="s">
        <v>62</v>
      </c>
      <c r="J146" s="258" t="s">
        <v>64</v>
      </c>
      <c r="K146" s="261"/>
      <c r="L146" s="258" t="s">
        <v>65</v>
      </c>
      <c r="M146" s="262"/>
      <c r="N146" s="263" t="s">
        <v>66</v>
      </c>
      <c r="O146" s="263"/>
      <c r="P146" s="264">
        <f>P71</f>
        <v>0</v>
      </c>
      <c r="Q146" s="265"/>
    </row>
    <row r="147" spans="1:18" s="19" customFormat="1" ht="9" customHeight="1">
      <c r="A147" s="267" t="s">
        <v>67</v>
      </c>
      <c r="B147" s="266"/>
      <c r="C147" s="268">
        <f>C72</f>
        <v>0</v>
      </c>
      <c r="D147" s="269">
        <v>1</v>
      </c>
      <c r="E147" s="80">
        <f t="shared" ref="E147:G154" si="0">E72</f>
        <v>0</v>
      </c>
      <c r="F147" s="78">
        <f t="shared" si="0"/>
        <v>5</v>
      </c>
      <c r="G147" s="78">
        <f t="shared" si="0"/>
        <v>0</v>
      </c>
      <c r="H147" s="433"/>
      <c r="I147" s="434" t="s">
        <v>68</v>
      </c>
      <c r="J147" s="266">
        <f t="shared" ref="J147:J154" si="1">J72</f>
        <v>0</v>
      </c>
      <c r="K147" s="272"/>
      <c r="L147" s="266">
        <f t="shared" ref="L147:L154" si="2">L72</f>
        <v>0</v>
      </c>
      <c r="M147" s="273"/>
      <c r="N147" s="275" t="s">
        <v>267</v>
      </c>
      <c r="O147" s="276"/>
      <c r="P147" s="276"/>
      <c r="Q147" s="277"/>
    </row>
    <row r="148" spans="1:18" s="19" customFormat="1" ht="9" customHeight="1">
      <c r="A148" s="267" t="s">
        <v>70</v>
      </c>
      <c r="B148" s="266"/>
      <c r="C148" s="268">
        <f>C73</f>
        <v>0</v>
      </c>
      <c r="D148" s="269"/>
      <c r="E148" s="80">
        <f t="shared" si="0"/>
        <v>0</v>
      </c>
      <c r="F148" s="78">
        <f t="shared" si="0"/>
        <v>0</v>
      </c>
      <c r="G148" s="78">
        <f t="shared" si="0"/>
        <v>0</v>
      </c>
      <c r="H148" s="433"/>
      <c r="I148" s="434"/>
      <c r="J148" s="266">
        <f t="shared" si="1"/>
        <v>0</v>
      </c>
      <c r="K148" s="272"/>
      <c r="L148" s="266">
        <f t="shared" si="2"/>
        <v>0</v>
      </c>
      <c r="M148" s="273"/>
      <c r="N148" s="280">
        <f>N73</f>
        <v>0</v>
      </c>
      <c r="O148" s="279"/>
      <c r="P148" s="280"/>
      <c r="Q148" s="281"/>
    </row>
    <row r="149" spans="1:18" s="19" customFormat="1" ht="9" customHeight="1">
      <c r="A149" s="282" t="s">
        <v>72</v>
      </c>
      <c r="B149" s="280"/>
      <c r="C149" s="283">
        <f>C74</f>
        <v>0</v>
      </c>
      <c r="D149" s="269">
        <v>2</v>
      </c>
      <c r="E149" s="80">
        <f t="shared" si="0"/>
        <v>0</v>
      </c>
      <c r="F149" s="78">
        <f t="shared" si="0"/>
        <v>6</v>
      </c>
      <c r="G149" s="78">
        <f t="shared" si="0"/>
        <v>0</v>
      </c>
      <c r="H149" s="433"/>
      <c r="I149" s="434" t="s">
        <v>71</v>
      </c>
      <c r="J149" s="266">
        <f t="shared" si="1"/>
        <v>0</v>
      </c>
      <c r="K149" s="272"/>
      <c r="L149" s="266">
        <f t="shared" si="2"/>
        <v>0</v>
      </c>
      <c r="M149" s="273"/>
      <c r="N149" s="275" t="s">
        <v>74</v>
      </c>
      <c r="O149" s="276"/>
      <c r="P149" s="276"/>
      <c r="Q149" s="277"/>
    </row>
    <row r="150" spans="1:18" s="19" customFormat="1" ht="9" customHeight="1">
      <c r="A150" s="284"/>
      <c r="B150" s="188"/>
      <c r="C150" s="285"/>
      <c r="D150" s="269"/>
      <c r="E150" s="80">
        <f t="shared" si="0"/>
        <v>0</v>
      </c>
      <c r="F150" s="78">
        <f t="shared" si="0"/>
        <v>0</v>
      </c>
      <c r="G150" s="78">
        <f t="shared" si="0"/>
        <v>0</v>
      </c>
      <c r="H150" s="433"/>
      <c r="I150" s="434"/>
      <c r="J150" s="266">
        <f t="shared" si="1"/>
        <v>0</v>
      </c>
      <c r="K150" s="272"/>
      <c r="L150" s="266">
        <f t="shared" si="2"/>
        <v>0</v>
      </c>
      <c r="M150" s="273"/>
      <c r="N150" s="266"/>
      <c r="O150" s="272"/>
      <c r="P150" s="266"/>
      <c r="Q150" s="273"/>
    </row>
    <row r="151" spans="1:18" s="19" customFormat="1" ht="9" customHeight="1">
      <c r="A151" s="286" t="s">
        <v>76</v>
      </c>
      <c r="B151" s="287"/>
      <c r="C151" s="288"/>
      <c r="D151" s="269">
        <v>3</v>
      </c>
      <c r="E151" s="80">
        <f t="shared" si="0"/>
        <v>0</v>
      </c>
      <c r="F151" s="78">
        <f t="shared" si="0"/>
        <v>7</v>
      </c>
      <c r="G151" s="78">
        <f t="shared" si="0"/>
        <v>0</v>
      </c>
      <c r="H151" s="433"/>
      <c r="I151" s="434" t="s">
        <v>73</v>
      </c>
      <c r="J151" s="266">
        <f t="shared" si="1"/>
        <v>0</v>
      </c>
      <c r="K151" s="272"/>
      <c r="L151" s="266">
        <f t="shared" si="2"/>
        <v>0</v>
      </c>
      <c r="M151" s="273"/>
      <c r="N151" s="280">
        <f>N76</f>
        <v>0</v>
      </c>
      <c r="O151" s="279"/>
      <c r="P151" s="280"/>
      <c r="Q151" s="281"/>
    </row>
    <row r="152" spans="1:18" s="19" customFormat="1" ht="9" customHeight="1">
      <c r="A152" s="267" t="s">
        <v>67</v>
      </c>
      <c r="B152" s="266"/>
      <c r="C152" s="268">
        <f>C77</f>
        <v>0</v>
      </c>
      <c r="D152" s="269"/>
      <c r="E152" s="80">
        <f t="shared" si="0"/>
        <v>0</v>
      </c>
      <c r="F152" s="78">
        <f t="shared" si="0"/>
        <v>0</v>
      </c>
      <c r="G152" s="78">
        <f t="shared" si="0"/>
        <v>0</v>
      </c>
      <c r="H152" s="433"/>
      <c r="I152" s="434"/>
      <c r="J152" s="266">
        <f t="shared" si="1"/>
        <v>0</v>
      </c>
      <c r="K152" s="272"/>
      <c r="L152" s="266">
        <f t="shared" si="2"/>
        <v>0</v>
      </c>
      <c r="M152" s="273"/>
      <c r="N152" s="275" t="s">
        <v>24</v>
      </c>
      <c r="O152" s="276"/>
      <c r="P152" s="276"/>
      <c r="Q152" s="277"/>
    </row>
    <row r="153" spans="1:18" s="19" customFormat="1" ht="9" customHeight="1">
      <c r="A153" s="267" t="s">
        <v>79</v>
      </c>
      <c r="B153" s="266"/>
      <c r="C153" s="268">
        <f>C78</f>
        <v>0</v>
      </c>
      <c r="D153" s="269">
        <v>4</v>
      </c>
      <c r="E153" s="80">
        <f t="shared" si="0"/>
        <v>0</v>
      </c>
      <c r="F153" s="78">
        <f t="shared" si="0"/>
        <v>8</v>
      </c>
      <c r="G153" s="78">
        <f t="shared" si="0"/>
        <v>0</v>
      </c>
      <c r="H153" s="433"/>
      <c r="I153" s="434" t="s">
        <v>75</v>
      </c>
      <c r="J153" s="266">
        <f t="shared" si="1"/>
        <v>0</v>
      </c>
      <c r="K153" s="272"/>
      <c r="L153" s="266">
        <f t="shared" si="2"/>
        <v>0</v>
      </c>
      <c r="M153" s="273"/>
      <c r="N153" s="266"/>
      <c r="O153" s="272"/>
      <c r="P153" s="266"/>
      <c r="Q153" s="273"/>
    </row>
    <row r="154" spans="1:18" s="19" customFormat="1" ht="9" customHeight="1">
      <c r="A154" s="282" t="s">
        <v>81</v>
      </c>
      <c r="B154" s="280"/>
      <c r="C154" s="283">
        <f>C79</f>
        <v>0</v>
      </c>
      <c r="D154" s="291"/>
      <c r="E154" s="292">
        <f t="shared" si="0"/>
        <v>0</v>
      </c>
      <c r="F154" s="435">
        <f t="shared" si="0"/>
        <v>0</v>
      </c>
      <c r="G154" s="435">
        <f t="shared" si="0"/>
        <v>0</v>
      </c>
      <c r="H154" s="436"/>
      <c r="I154" s="437"/>
      <c r="J154" s="280">
        <f t="shared" si="1"/>
        <v>0</v>
      </c>
      <c r="K154" s="279"/>
      <c r="L154" s="280">
        <f t="shared" si="2"/>
        <v>0</v>
      </c>
      <c r="M154" s="281"/>
      <c r="N154" s="280">
        <f>N79</f>
        <v>0</v>
      </c>
      <c r="O154" s="279"/>
      <c r="P154" s="280"/>
      <c r="Q154" s="281"/>
    </row>
  </sheetData>
  <mergeCells count="1">
    <mergeCell ref="A4:C4"/>
  </mergeCells>
  <phoneticPr fontId="78" type="noConversion"/>
  <conditionalFormatting sqref="B7 B11 B15 B19 B23 B27 B31 B35 B39 B43 B47 B51 B55 B59 B63 B67 B82 B86 B90 B94 B98 B102 B106 B110 B114 B118 B122 B126 B130 B134 B138 B142">
    <cfRule type="cellIs" dxfId="43" priority="1" stopIfTrue="1" operator="equal">
      <formula>"DA"</formula>
    </cfRule>
  </conditionalFormatting>
  <conditionalFormatting sqref="H10 H58 H42 H50 H34 H26 H18 H66 J30 L22 N38 J62 J46 L54 J14 H85 H133 H117 H125 H109 H101 H93 H141 J105 L97 N113 J137 J121 L129 J89 N67">
    <cfRule type="expression" dxfId="42" priority="2" stopIfTrue="1">
      <formula>AND($N$1="CU",H10="Umpire")</formula>
    </cfRule>
    <cfRule type="expression" dxfId="41" priority="3" stopIfTrue="1">
      <formula>AND($N$1="CU",H10&lt;&gt;"Umpire",I10&lt;&gt;"")</formula>
    </cfRule>
    <cfRule type="expression" dxfId="40" priority="4" stopIfTrue="1">
      <formula>AND($N$1="CU",H10&lt;&gt;"Umpire")</formula>
    </cfRule>
  </conditionalFormatting>
  <conditionalFormatting sqref="L13 L29 L45 L61 N21 N53 P37 J9 J17 J25 J33 J41 J49 J57 J65 L88 L104 L120 L136 N96 N128 P112 J84 J92 J100 J108 J116 J124 J132 J140">
    <cfRule type="expression" dxfId="39" priority="5" stopIfTrue="1">
      <formula>I10="as"</formula>
    </cfRule>
    <cfRule type="expression" dxfId="38" priority="6" stopIfTrue="1">
      <formula>I10="bs"</formula>
    </cfRule>
  </conditionalFormatting>
  <conditionalFormatting sqref="L14 L30 L46 L62 N22 N54 P38 J10 J18 J26 J34 J42 J50 J58 J66 L89 L105 L121 L137 N97 N129 P113 J85 J93 J101 J109 J117 J125 J133 J141">
    <cfRule type="expression" dxfId="37" priority="7" stopIfTrue="1">
      <formula>I10="as"</formula>
    </cfRule>
    <cfRule type="expression" dxfId="36" priority="8" stopIfTrue="1">
      <formula>I10="bs"</formula>
    </cfRule>
  </conditionalFormatting>
  <conditionalFormatting sqref="I10 I18 I26 I34 I42 I50 I58 I66 K62 K46 K30 K14 M22 M54 O38 I85 I93 I101 I109 I117 I125 I133 I141 K137 K121 K105 K89 M97 M129 O113 O67">
    <cfRule type="expression" dxfId="35" priority="9" stopIfTrue="1">
      <formula>$N$1="CU"</formula>
    </cfRule>
  </conditionalFormatting>
  <conditionalFormatting sqref="E7 E11 E15 E19 E23 E27 E31 E35 E39 E43 E47 E51 E55 E59 E63 E67 E82 E86 E90 E94 E98 E102 E106 E110 E114 E118 E122 E126 E130 E134 E138 E142">
    <cfRule type="cellIs" dxfId="34" priority="10" stopIfTrue="1" operator="equal">
      <formula>"Bye"</formula>
    </cfRule>
  </conditionalFormatting>
  <conditionalFormatting sqref="D7 D11 D15 D19 D23 D27 D31 D35 D39 D43 D47 D51 D55 D59 D63 D67 D82 D86 D90 D94 D98 D102 D106 D110 D114 D118 D122 D126 D130 D134 D138 D142">
    <cfRule type="cellIs" dxfId="33" priority="11" stopIfTrue="1" operator="lessThan">
      <formula>9</formula>
    </cfRule>
  </conditionalFormatting>
  <conditionalFormatting sqref="N65">
    <cfRule type="expression" dxfId="32" priority="12" stopIfTrue="1">
      <formula>O38="as"</formula>
    </cfRule>
    <cfRule type="expression" dxfId="31" priority="13" stopIfTrue="1">
      <formula>O38="bs"</formula>
    </cfRule>
  </conditionalFormatting>
  <conditionalFormatting sqref="N69">
    <cfRule type="expression" dxfId="30" priority="14" stopIfTrue="1">
      <formula>O113="as"</formula>
    </cfRule>
    <cfRule type="expression" dxfId="29" priority="15" stopIfTrue="1">
      <formula>O113="bs"</formula>
    </cfRule>
  </conditionalFormatting>
  <conditionalFormatting sqref="N64">
    <cfRule type="expression" dxfId="28" priority="16" stopIfTrue="1">
      <formula>O38="as"</formula>
    </cfRule>
    <cfRule type="expression" dxfId="27" priority="17" stopIfTrue="1">
      <formula>O38="bs"</formula>
    </cfRule>
  </conditionalFormatting>
  <conditionalFormatting sqref="N68">
    <cfRule type="expression" dxfId="26" priority="18" stopIfTrue="1">
      <formula>O113="as"</formula>
    </cfRule>
    <cfRule type="expression" dxfId="25" priority="19" stopIfTrue="1">
      <formula>O113="bs"</formula>
    </cfRule>
  </conditionalFormatting>
  <conditionalFormatting sqref="P67">
    <cfRule type="expression" dxfId="24" priority="20" stopIfTrue="1">
      <formula>O67="as"</formula>
    </cfRule>
    <cfRule type="expression" dxfId="23" priority="21" stopIfTrue="1">
      <formula>O67="bs"</formula>
    </cfRule>
  </conditionalFormatting>
  <conditionalFormatting sqref="P66">
    <cfRule type="expression" dxfId="22" priority="22" stopIfTrue="1">
      <formula>O67="as"</formula>
    </cfRule>
    <cfRule type="expression" dxfId="21" priority="23" stopIfTrue="1">
      <formula>O67="bs"</formula>
    </cfRule>
  </conditionalFormatting>
  <conditionalFormatting sqref="P142">
    <cfRule type="expression" dxfId="20" priority="24" stopIfTrue="1">
      <formula>O67="as"</formula>
    </cfRule>
    <cfRule type="expression" dxfId="19" priority="25" stopIfTrue="1">
      <formula>O67="bs"</formula>
    </cfRule>
  </conditionalFormatting>
  <conditionalFormatting sqref="N140">
    <cfRule type="expression" dxfId="18" priority="26" stopIfTrue="1">
      <formula>O38="as"</formula>
    </cfRule>
    <cfRule type="expression" dxfId="17" priority="27" stopIfTrue="1">
      <formula>O38="bs"</formula>
    </cfRule>
  </conditionalFormatting>
  <conditionalFormatting sqref="N144">
    <cfRule type="expression" dxfId="16" priority="28" stopIfTrue="1">
      <formula>O113="as"</formula>
    </cfRule>
    <cfRule type="expression" dxfId="15" priority="29" stopIfTrue="1">
      <formula>O113="bs"</formula>
    </cfRule>
  </conditionalFormatting>
  <conditionalFormatting sqref="N139">
    <cfRule type="expression" dxfId="14" priority="30" stopIfTrue="1">
      <formula>O38="as"</formula>
    </cfRule>
    <cfRule type="expression" dxfId="13" priority="31" stopIfTrue="1">
      <formula>O38="bs"</formula>
    </cfRule>
  </conditionalFormatting>
  <conditionalFormatting sqref="N143">
    <cfRule type="expression" dxfId="12" priority="32" stopIfTrue="1">
      <formula>O113="as"</formula>
    </cfRule>
    <cfRule type="expression" dxfId="11" priority="33" stopIfTrue="1">
      <formula>O113="bs"</formula>
    </cfRule>
  </conditionalFormatting>
  <conditionalFormatting sqref="P141">
    <cfRule type="expression" dxfId="10" priority="34" stopIfTrue="1">
      <formula>O67="as"</formula>
    </cfRule>
    <cfRule type="expression" dxfId="9" priority="35" stopIfTrue="1">
      <formula>O67="bs"</formula>
    </cfRule>
  </conditionalFormatting>
  <dataValidations count="1">
    <dataValidation type="list" allowBlank="1" showInputMessage="1" sqref="H10 H42 H18 H58 H26 H50 H34 H66 J62 J46 L54 N38 J30 L22 J14 H85 H117 H93 H133 H101 H125 H109 H141 J137 J121 L129 N113 J105 L97 J89 N67">
      <formula1>$T$7:$T$16</formula1>
    </dataValidation>
  </dataValidations>
  <printOptions horizontalCentered="1"/>
  <pageMargins left="0.35" right="0.35" top="0.39" bottom="0.39" header="0" footer="0"/>
  <pageSetup paperSize="9" orientation="portrait" horizontalDpi="300" verticalDpi="300"/>
  <headerFooter alignWithMargins="0"/>
  <rowBreaks count="1" manualBreakCount="1">
    <brk id="79" max="16383" man="1"/>
  </rowBreaks>
  <drawing r:id="rId1"/>
  <legacyDrawing r:id="rId2"/>
</worksheet>
</file>

<file path=xl/worksheets/sheet41.xml><?xml version="1.0" encoding="utf-8"?>
<worksheet xmlns="http://schemas.openxmlformats.org/spreadsheetml/2006/main" xmlns:r="http://schemas.openxmlformats.org/officeDocument/2006/relationships">
  <sheetPr codeName="Sheet46"/>
  <dimension ref="A1:T381"/>
  <sheetViews>
    <sheetView showGridLines="0" showZeros="0" workbookViewId="0">
      <selection activeCell="A3" sqref="A3"/>
    </sheetView>
  </sheetViews>
  <sheetFormatPr defaultRowHeight="12.75"/>
  <cols>
    <col min="1" max="2" width="3.28515625" customWidth="1"/>
    <col min="3" max="3" width="4.7109375" customWidth="1"/>
    <col min="4" max="4" width="4.28515625" customWidth="1"/>
    <col min="5" max="5" width="12.7109375" customWidth="1"/>
    <col min="6" max="6" width="2.7109375" customWidth="1"/>
    <col min="7" max="7" width="7.7109375" customWidth="1"/>
    <col min="8" max="8" width="5.85546875" customWidth="1"/>
    <col min="9" max="9" width="1.7109375" style="172" customWidth="1"/>
    <col min="10" max="10" width="10.7109375" customWidth="1"/>
    <col min="11" max="11" width="1.7109375" style="172" customWidth="1"/>
    <col min="12" max="12" width="10.7109375" customWidth="1"/>
    <col min="13" max="13" width="1.7109375" style="173" customWidth="1"/>
    <col min="14" max="14" width="10.7109375" customWidth="1"/>
    <col min="15" max="15" width="1.7109375" style="172" customWidth="1"/>
    <col min="16" max="16" width="10.7109375" customWidth="1"/>
    <col min="17" max="17" width="1.7109375" style="173" customWidth="1"/>
    <col min="19" max="19" width="8.7109375" customWidth="1"/>
    <col min="20" max="20" width="8.85546875" hidden="1" customWidth="1"/>
    <col min="21" max="21" width="5.7109375" customWidth="1"/>
  </cols>
  <sheetData>
    <row r="1" spans="1:20" s="174" customFormat="1" ht="21.75" customHeight="1">
      <c r="A1" s="82">
        <f>'Week SetUp'!$A$6</f>
        <v>0</v>
      </c>
      <c r="B1" s="176"/>
      <c r="I1" s="175"/>
      <c r="J1" s="395" t="s">
        <v>279</v>
      </c>
      <c r="K1" s="395"/>
      <c r="L1" s="396"/>
      <c r="M1" s="175"/>
      <c r="N1" s="175" t="s">
        <v>50</v>
      </c>
      <c r="O1" s="175"/>
      <c r="Q1" s="175"/>
    </row>
    <row r="2" spans="1:20" s="103" customFormat="1">
      <c r="A2" s="85" t="str">
        <f>'Week SetUp'!$A$8</f>
        <v>ITF Junior Circuit</v>
      </c>
      <c r="B2" s="85"/>
      <c r="C2" s="85"/>
      <c r="D2" s="85"/>
      <c r="E2" s="85"/>
      <c r="F2" s="179"/>
      <c r="I2" s="173"/>
      <c r="J2" s="395" t="s">
        <v>86</v>
      </c>
      <c r="K2" s="395"/>
      <c r="L2" s="395"/>
      <c r="M2" s="173"/>
      <c r="O2" s="173"/>
      <c r="Q2" s="173"/>
    </row>
    <row r="3" spans="1:20" s="20" customFormat="1" ht="10.5" customHeight="1">
      <c r="A3" s="62" t="s">
        <v>12</v>
      </c>
      <c r="B3" s="62"/>
      <c r="C3" s="62"/>
      <c r="D3" s="62"/>
      <c r="E3" s="62"/>
      <c r="F3" s="62" t="s">
        <v>6</v>
      </c>
      <c r="G3" s="62"/>
      <c r="H3" s="62"/>
      <c r="I3" s="397"/>
      <c r="J3" s="63" t="s">
        <v>7</v>
      </c>
      <c r="K3" s="182"/>
      <c r="L3" s="73" t="s">
        <v>18</v>
      </c>
      <c r="M3" s="397"/>
      <c r="N3" s="62"/>
      <c r="O3" s="397"/>
      <c r="P3" s="62"/>
      <c r="Q3" s="398" t="s">
        <v>8</v>
      </c>
    </row>
    <row r="4" spans="1:20" s="39" customFormat="1" ht="11.25" customHeight="1" thickBot="1">
      <c r="A4" s="711">
        <f>'Week SetUp'!$A$10</f>
        <v>0</v>
      </c>
      <c r="B4" s="711"/>
      <c r="C4" s="711"/>
      <c r="D4" s="183"/>
      <c r="E4" s="183"/>
      <c r="F4" s="184">
        <f>'Week SetUp'!$C$10</f>
        <v>0</v>
      </c>
      <c r="G4" s="399"/>
      <c r="H4" s="183"/>
      <c r="I4" s="400"/>
      <c r="J4" s="186">
        <f>'Week SetUp'!$D$10</f>
        <v>0</v>
      </c>
      <c r="K4" s="185"/>
      <c r="L4" s="97">
        <f>'Week SetUp'!$A$12</f>
        <v>0</v>
      </c>
      <c r="M4" s="400"/>
      <c r="N4" s="183"/>
      <c r="O4" s="400"/>
      <c r="P4" s="183"/>
      <c r="Q4" s="76">
        <f>'Week SetUp'!$E$10</f>
        <v>0</v>
      </c>
    </row>
    <row r="5" spans="1:20" s="20" customFormat="1" ht="9.75">
      <c r="A5" s="401"/>
      <c r="B5" s="65" t="s">
        <v>52</v>
      </c>
      <c r="C5" s="65" t="str">
        <f>IF(OR(F2="Week 3",F2="Masters"),"CP","Rank")</f>
        <v>Rank</v>
      </c>
      <c r="D5" s="65" t="s">
        <v>54</v>
      </c>
      <c r="E5" s="67" t="s">
        <v>55</v>
      </c>
      <c r="F5" s="67" t="s">
        <v>14</v>
      </c>
      <c r="G5" s="67"/>
      <c r="H5" s="67" t="s">
        <v>56</v>
      </c>
      <c r="I5" s="67"/>
      <c r="J5" s="65" t="s">
        <v>57</v>
      </c>
      <c r="K5" s="402"/>
      <c r="L5" s="65" t="s">
        <v>87</v>
      </c>
      <c r="M5" s="402"/>
      <c r="N5" s="65" t="s">
        <v>84</v>
      </c>
      <c r="O5" s="402"/>
      <c r="P5" s="65" t="s">
        <v>269</v>
      </c>
      <c r="Q5" s="403"/>
    </row>
    <row r="6" spans="1:20" s="20" customFormat="1" ht="3.75" customHeight="1" thickBot="1">
      <c r="A6" s="404"/>
      <c r="B6" s="91"/>
      <c r="C6" s="91"/>
      <c r="D6" s="91"/>
      <c r="E6" s="23"/>
      <c r="F6" s="23"/>
      <c r="G6" s="93"/>
      <c r="H6" s="23"/>
      <c r="I6" s="151"/>
      <c r="J6" s="91"/>
      <c r="K6" s="151"/>
      <c r="L6" s="91"/>
      <c r="M6" s="151"/>
      <c r="N6" s="91"/>
      <c r="O6" s="151"/>
      <c r="P6" s="91"/>
      <c r="Q6" s="181"/>
    </row>
    <row r="7" spans="1:20" s="50" customFormat="1" ht="10.5" customHeight="1">
      <c r="A7" s="405">
        <v>1</v>
      </c>
      <c r="B7" s="202" t="str">
        <f>IF($D7="","",VLOOKUP($D7,'Girls Do Main Draw Prep'!$A$7:$V$71,20))</f>
        <v/>
      </c>
      <c r="C7" s="202" t="str">
        <f>IF($D7="","",VLOOKUP($D7,'Girls Do Main Draw Prep'!$A$7:$V$71,21))</f>
        <v/>
      </c>
      <c r="D7" s="203"/>
      <c r="E7" s="204" t="str">
        <f>UPPER(IF($D7="","",VLOOKUP($D7,'Girls Do Main Draw Prep'!$A$7:$V$71,2)))</f>
        <v/>
      </c>
      <c r="F7" s="204" t="str">
        <f>IF($D7="","",VLOOKUP($D7,'Girls Do Main Draw Prep'!$A$7:$V$71,3))</f>
        <v/>
      </c>
      <c r="G7" s="406"/>
      <c r="H7" s="204" t="str">
        <f>IF($D7="","",VLOOKUP($D7,'Girls Do Main Draw Prep'!$A$7:$V$71,4))</f>
        <v/>
      </c>
      <c r="I7" s="636"/>
      <c r="J7" s="637"/>
      <c r="K7" s="638"/>
      <c r="L7" s="637"/>
      <c r="M7" s="638"/>
      <c r="N7" s="637"/>
      <c r="O7" s="638"/>
      <c r="P7" s="637"/>
      <c r="Q7" s="610" t="s">
        <v>270</v>
      </c>
      <c r="R7" s="213"/>
      <c r="T7" s="214" t="e">
        <f>#REF!</f>
        <v>#REF!</v>
      </c>
    </row>
    <row r="8" spans="1:20" s="50" customFormat="1" ht="9.6" customHeight="1">
      <c r="A8" s="338"/>
      <c r="B8" s="408"/>
      <c r="C8" s="408"/>
      <c r="D8" s="408"/>
      <c r="E8" s="204" t="str">
        <f>UPPER(IF($D7="","",VLOOKUP($D7,'Girls Do Main Draw Prep'!$A$7:$V$71,7)))</f>
        <v/>
      </c>
      <c r="F8" s="204" t="str">
        <f>IF($D7="","",VLOOKUP($D7,'Girls Do Main Draw Prep'!$A$7:$V$71,8))</f>
        <v/>
      </c>
      <c r="G8" s="406"/>
      <c r="H8" s="204" t="str">
        <f>IF($D7="","",VLOOKUP($D7,'Girls Do Main Draw Prep'!$A$7:$V$71,9))</f>
        <v/>
      </c>
      <c r="I8" s="639"/>
      <c r="J8" s="640" t="str">
        <f>IF(I8="a",E7,IF(I8="b",E9,""))</f>
        <v/>
      </c>
      <c r="K8" s="641"/>
      <c r="L8" s="637"/>
      <c r="M8" s="638"/>
      <c r="N8" s="637"/>
      <c r="O8" s="638"/>
      <c r="P8" s="637"/>
      <c r="Q8" s="627"/>
      <c r="R8" s="213"/>
      <c r="T8" s="222" t="e">
        <f>#REF!</f>
        <v>#REF!</v>
      </c>
    </row>
    <row r="9" spans="1:20" s="50" customFormat="1" ht="9.6" customHeight="1">
      <c r="A9" s="338"/>
      <c r="B9" s="216"/>
      <c r="C9" s="216"/>
      <c r="D9" s="216"/>
      <c r="E9" s="201"/>
      <c r="F9" s="201"/>
      <c r="G9" s="93"/>
      <c r="H9" s="201"/>
      <c r="I9" s="642"/>
      <c r="J9" s="643" t="str">
        <f>UPPER(IF(OR(I10="a",I10="as"),E7,IF(OR(I10="b",I10="bs"),E11,)))</f>
        <v/>
      </c>
      <c r="K9" s="644"/>
      <c r="L9" s="637"/>
      <c r="M9" s="638"/>
      <c r="N9" s="637"/>
      <c r="O9" s="638"/>
      <c r="P9" s="637"/>
      <c r="Q9" s="627"/>
      <c r="R9" s="213"/>
      <c r="T9" s="222" t="e">
        <f>#REF!</f>
        <v>#REF!</v>
      </c>
    </row>
    <row r="10" spans="1:20" s="50" customFormat="1" ht="9.6" customHeight="1">
      <c r="A10" s="338"/>
      <c r="B10" s="216"/>
      <c r="C10" s="216"/>
      <c r="D10" s="216"/>
      <c r="E10" s="201"/>
      <c r="F10" s="201"/>
      <c r="G10" s="93"/>
      <c r="H10" s="617" t="s">
        <v>15</v>
      </c>
      <c r="I10" s="618"/>
      <c r="J10" s="645" t="str">
        <f>UPPER(IF(OR(I10="a",I10="as"),E8,IF(OR(I10="b",I10="bs"),E12,)))</f>
        <v/>
      </c>
      <c r="K10" s="646"/>
      <c r="L10" s="647"/>
      <c r="M10" s="641"/>
      <c r="N10" s="637"/>
      <c r="O10" s="638"/>
      <c r="P10" s="637"/>
      <c r="Q10" s="627"/>
      <c r="R10" s="213"/>
      <c r="T10" s="222" t="e">
        <f>#REF!</f>
        <v>#REF!</v>
      </c>
    </row>
    <row r="11" spans="1:20" s="50" customFormat="1" ht="9.6" customHeight="1">
      <c r="A11" s="338">
        <v>2</v>
      </c>
      <c r="B11" s="202" t="str">
        <f>IF($D11="","",VLOOKUP($D11,'Girls Do Main Draw Prep'!$A$7:$V$71,20))</f>
        <v/>
      </c>
      <c r="C11" s="202" t="str">
        <f>IF($D11="","",VLOOKUP($D11,'Girls Do Main Draw Prep'!$A$7:$V$71,21))</f>
        <v/>
      </c>
      <c r="D11" s="203"/>
      <c r="E11" s="223" t="str">
        <f>UPPER(IF($D11="","",VLOOKUP($D11,'Girls Do Main Draw Prep'!$A$7:$V$71,2)))</f>
        <v/>
      </c>
      <c r="F11" s="223" t="str">
        <f>IF($D11="","",VLOOKUP($D11,'Girls Do Main Draw Prep'!$A$7:$V$71,3))</f>
        <v/>
      </c>
      <c r="G11" s="415"/>
      <c r="H11" s="223" t="str">
        <f>IF($D11="","",VLOOKUP($D11,'Girls Do Main Draw Prep'!$A$7:$V$71,4))</f>
        <v/>
      </c>
      <c r="I11" s="648"/>
      <c r="J11" s="647"/>
      <c r="K11" s="649"/>
      <c r="L11" s="650"/>
      <c r="M11" s="644"/>
      <c r="N11" s="637"/>
      <c r="O11" s="638"/>
      <c r="P11" s="637"/>
      <c r="Q11" s="627"/>
      <c r="R11" s="213"/>
      <c r="T11" s="222" t="e">
        <f>#REF!</f>
        <v>#REF!</v>
      </c>
    </row>
    <row r="12" spans="1:20" s="50" customFormat="1" ht="9.6" customHeight="1">
      <c r="A12" s="338"/>
      <c r="B12" s="408"/>
      <c r="C12" s="408"/>
      <c r="D12" s="408"/>
      <c r="E12" s="223" t="str">
        <f>UPPER(IF($D11="","",VLOOKUP($D11,'Girls Do Main Draw Prep'!$A$7:$V$71,7)))</f>
        <v/>
      </c>
      <c r="F12" s="223" t="str">
        <f>IF($D11="","",VLOOKUP($D11,'Girls Do Main Draw Prep'!$A$7:$V$71,8))</f>
        <v/>
      </c>
      <c r="G12" s="415"/>
      <c r="H12" s="223" t="str">
        <f>IF($D11="","",VLOOKUP($D11,'Girls Do Main Draw Prep'!$A$7:$V$71,9))</f>
        <v/>
      </c>
      <c r="I12" s="639"/>
      <c r="J12" s="647"/>
      <c r="K12" s="649"/>
      <c r="L12" s="651"/>
      <c r="M12" s="652"/>
      <c r="N12" s="637"/>
      <c r="O12" s="638"/>
      <c r="P12" s="637"/>
      <c r="Q12" s="627"/>
      <c r="R12" s="213"/>
      <c r="T12" s="222" t="e">
        <f>#REF!</f>
        <v>#REF!</v>
      </c>
    </row>
    <row r="13" spans="1:20" s="50" customFormat="1" ht="9.6" customHeight="1">
      <c r="A13" s="338"/>
      <c r="B13" s="216"/>
      <c r="C13" s="216"/>
      <c r="D13" s="226"/>
      <c r="E13" s="201"/>
      <c r="F13" s="201"/>
      <c r="G13" s="93"/>
      <c r="H13" s="201"/>
      <c r="I13" s="653"/>
      <c r="J13" s="637"/>
      <c r="K13" s="654"/>
      <c r="L13" s="643" t="str">
        <f>UPPER(IF(OR(K14="a",K14="as"),J9,IF(OR(K14="b",K14="bs"),J17,)))</f>
        <v/>
      </c>
      <c r="M13" s="641"/>
      <c r="N13" s="637"/>
      <c r="O13" s="638"/>
      <c r="P13" s="637"/>
      <c r="Q13" s="627"/>
      <c r="R13" s="213"/>
      <c r="T13" s="222" t="e">
        <f>#REF!</f>
        <v>#REF!</v>
      </c>
    </row>
    <row r="14" spans="1:20" s="50" customFormat="1" ht="9.6" customHeight="1">
      <c r="A14" s="338"/>
      <c r="B14" s="216"/>
      <c r="C14" s="216"/>
      <c r="D14" s="226"/>
      <c r="E14" s="201"/>
      <c r="F14" s="201"/>
      <c r="G14" s="93"/>
      <c r="H14" s="201"/>
      <c r="I14" s="655"/>
      <c r="J14" s="617" t="s">
        <v>15</v>
      </c>
      <c r="K14" s="618"/>
      <c r="L14" s="645" t="str">
        <f>UPPER(IF(OR(K14="a",K14="as"),J10,IF(OR(K14="b",K14="bs"),J18,)))</f>
        <v/>
      </c>
      <c r="M14" s="646"/>
      <c r="N14" s="647"/>
      <c r="O14" s="641"/>
      <c r="P14" s="637"/>
      <c r="Q14" s="627"/>
      <c r="R14" s="213"/>
      <c r="T14" s="222" t="e">
        <f>#REF!</f>
        <v>#REF!</v>
      </c>
    </row>
    <row r="15" spans="1:20" s="50" customFormat="1" ht="9.6" customHeight="1">
      <c r="A15" s="420">
        <v>3</v>
      </c>
      <c r="B15" s="202" t="str">
        <f>IF($D15="","",VLOOKUP($D15,'Girls Do Main Draw Prep'!$A$7:$V$71,20))</f>
        <v/>
      </c>
      <c r="C15" s="202" t="str">
        <f>IF($D15="","",VLOOKUP($D15,'Girls Do Main Draw Prep'!$A$7:$V$71,21))</f>
        <v/>
      </c>
      <c r="D15" s="203"/>
      <c r="E15" s="223" t="str">
        <f>UPPER(IF($D15="","",VLOOKUP($D15,'Girls Do Main Draw Prep'!$A$7:$V$71,2)))</f>
        <v/>
      </c>
      <c r="F15" s="223" t="str">
        <f>IF($D15="","",VLOOKUP($D15,'Girls Do Main Draw Prep'!$A$7:$V$71,3))</f>
        <v/>
      </c>
      <c r="G15" s="415"/>
      <c r="H15" s="223" t="str">
        <f>IF($D15="","",VLOOKUP($D15,'Girls Do Main Draw Prep'!$A$7:$V$71,4))</f>
        <v/>
      </c>
      <c r="I15" s="636"/>
      <c r="J15" s="637"/>
      <c r="K15" s="649"/>
      <c r="L15" s="637"/>
      <c r="M15" s="649"/>
      <c r="N15" s="650"/>
      <c r="O15" s="641"/>
      <c r="P15" s="637"/>
      <c r="Q15" s="627"/>
      <c r="R15" s="213"/>
      <c r="T15" s="222" t="e">
        <f>#REF!</f>
        <v>#REF!</v>
      </c>
    </row>
    <row r="16" spans="1:20" s="50" customFormat="1" ht="9.6" customHeight="1" thickBot="1">
      <c r="A16" s="338"/>
      <c r="B16" s="408"/>
      <c r="C16" s="408"/>
      <c r="D16" s="408"/>
      <c r="E16" s="223" t="str">
        <f>UPPER(IF($D15="","",VLOOKUP($D15,'Girls Do Main Draw Prep'!$A$7:$V$71,7)))</f>
        <v/>
      </c>
      <c r="F16" s="223" t="str">
        <f>IF($D15="","",VLOOKUP($D15,'Girls Do Main Draw Prep'!$A$7:$V$71,8))</f>
        <v/>
      </c>
      <c r="G16" s="415"/>
      <c r="H16" s="223" t="str">
        <f>IF($D15="","",VLOOKUP($D15,'Girls Do Main Draw Prep'!$A$7:$V$71,9))</f>
        <v/>
      </c>
      <c r="I16" s="639"/>
      <c r="J16" s="640" t="str">
        <f>IF(I16="a",E15,IF(I16="b",E17,""))</f>
        <v/>
      </c>
      <c r="K16" s="649"/>
      <c r="L16" s="637"/>
      <c r="M16" s="649"/>
      <c r="N16" s="647"/>
      <c r="O16" s="641"/>
      <c r="P16" s="637"/>
      <c r="Q16" s="627"/>
      <c r="R16" s="213"/>
      <c r="T16" s="237" t="e">
        <f>#REF!</f>
        <v>#REF!</v>
      </c>
    </row>
    <row r="17" spans="1:18" s="50" customFormat="1" ht="9.6" customHeight="1">
      <c r="A17" s="338"/>
      <c r="B17" s="216"/>
      <c r="C17" s="216"/>
      <c r="D17" s="226"/>
      <c r="E17" s="201"/>
      <c r="F17" s="201"/>
      <c r="G17" s="93"/>
      <c r="H17" s="201"/>
      <c r="I17" s="642"/>
      <c r="J17" s="643" t="str">
        <f>UPPER(IF(OR(I18="a",I18="as"),E15,IF(OR(I18="b",I18="bs"),E19,)))</f>
        <v/>
      </c>
      <c r="K17" s="656"/>
      <c r="L17" s="637"/>
      <c r="M17" s="649"/>
      <c r="N17" s="647"/>
      <c r="O17" s="641"/>
      <c r="P17" s="637"/>
      <c r="Q17" s="627"/>
      <c r="R17" s="213"/>
    </row>
    <row r="18" spans="1:18" s="50" customFormat="1" ht="9.6" customHeight="1">
      <c r="A18" s="338"/>
      <c r="B18" s="216"/>
      <c r="C18" s="216"/>
      <c r="D18" s="226"/>
      <c r="E18" s="201"/>
      <c r="F18" s="201"/>
      <c r="G18" s="93"/>
      <c r="H18" s="617" t="s">
        <v>15</v>
      </c>
      <c r="I18" s="618"/>
      <c r="J18" s="645" t="str">
        <f>UPPER(IF(OR(I18="a",I18="as"),E16,IF(OR(I18="b",I18="bs"),E20,)))</f>
        <v/>
      </c>
      <c r="K18" s="657"/>
      <c r="L18" s="647"/>
      <c r="M18" s="649"/>
      <c r="N18" s="647"/>
      <c r="O18" s="641"/>
      <c r="P18" s="637"/>
      <c r="Q18" s="627"/>
      <c r="R18" s="213"/>
    </row>
    <row r="19" spans="1:18" s="50" customFormat="1" ht="9.6" customHeight="1">
      <c r="A19" s="338">
        <v>4</v>
      </c>
      <c r="B19" s="202" t="str">
        <f>IF($D19="","",VLOOKUP($D19,'Girls Do Main Draw Prep'!$A$7:$V$71,20))</f>
        <v/>
      </c>
      <c r="C19" s="202" t="str">
        <f>IF($D19="","",VLOOKUP($D19,'Girls Do Main Draw Prep'!$A$7:$V$71,21))</f>
        <v/>
      </c>
      <c r="D19" s="203"/>
      <c r="E19" s="223" t="str">
        <f>UPPER(IF($D19="","",VLOOKUP($D19,'Girls Do Main Draw Prep'!$A$7:$V$71,2)))</f>
        <v/>
      </c>
      <c r="F19" s="223" t="str">
        <f>IF($D19="","",VLOOKUP($D19,'Girls Do Main Draw Prep'!$A$7:$V$71,3))</f>
        <v/>
      </c>
      <c r="G19" s="415"/>
      <c r="H19" s="223" t="str">
        <f>IF($D19="","",VLOOKUP($D19,'Girls Do Main Draw Prep'!$A$7:$V$71,4))</f>
        <v/>
      </c>
      <c r="I19" s="648"/>
      <c r="J19" s="647"/>
      <c r="K19" s="641"/>
      <c r="L19" s="650"/>
      <c r="M19" s="656"/>
      <c r="N19" s="647"/>
      <c r="O19" s="641"/>
      <c r="P19" s="637"/>
      <c r="Q19" s="627"/>
      <c r="R19" s="213"/>
    </row>
    <row r="20" spans="1:18" s="50" customFormat="1" ht="9.6" customHeight="1">
      <c r="A20" s="338"/>
      <c r="B20" s="408"/>
      <c r="C20" s="408"/>
      <c r="D20" s="408"/>
      <c r="E20" s="223" t="str">
        <f>UPPER(IF($D19="","",VLOOKUP($D19,'Girls Do Main Draw Prep'!$A$7:$V$71,7)))</f>
        <v/>
      </c>
      <c r="F20" s="223" t="str">
        <f>IF($D19="","",VLOOKUP($D19,'Girls Do Main Draw Prep'!$A$7:$V$71,8))</f>
        <v/>
      </c>
      <c r="G20" s="415"/>
      <c r="H20" s="223" t="str">
        <f>IF($D19="","",VLOOKUP($D19,'Girls Do Main Draw Prep'!$A$7:$V$71,9))</f>
        <v/>
      </c>
      <c r="I20" s="639"/>
      <c r="J20" s="647"/>
      <c r="K20" s="641"/>
      <c r="L20" s="651"/>
      <c r="M20" s="658"/>
      <c r="N20" s="647"/>
      <c r="O20" s="641"/>
      <c r="P20" s="637"/>
      <c r="Q20" s="627"/>
      <c r="R20" s="213"/>
    </row>
    <row r="21" spans="1:18" s="50" customFormat="1" ht="9.6" customHeight="1">
      <c r="A21" s="338"/>
      <c r="B21" s="216"/>
      <c r="C21" s="216"/>
      <c r="D21" s="216"/>
      <c r="E21" s="201"/>
      <c r="F21" s="201"/>
      <c r="G21" s="93"/>
      <c r="H21" s="201"/>
      <c r="I21" s="653"/>
      <c r="J21" s="637"/>
      <c r="K21" s="638"/>
      <c r="L21" s="647"/>
      <c r="M21" s="654"/>
      <c r="N21" s="643" t="str">
        <f>UPPER(IF(OR(M22="a",M22="as"),L13,IF(OR(M22="b",M22="bs"),L29,)))</f>
        <v/>
      </c>
      <c r="O21" s="641"/>
      <c r="P21" s="637"/>
      <c r="Q21" s="627"/>
      <c r="R21" s="213"/>
    </row>
    <row r="22" spans="1:18" s="50" customFormat="1" ht="9.6" customHeight="1">
      <c r="A22" s="338"/>
      <c r="B22" s="216"/>
      <c r="C22" s="216"/>
      <c r="D22" s="216"/>
      <c r="E22" s="201"/>
      <c r="F22" s="201"/>
      <c r="G22" s="93"/>
      <c r="H22" s="201"/>
      <c r="I22" s="655"/>
      <c r="J22" s="637"/>
      <c r="K22" s="638"/>
      <c r="L22" s="617" t="s">
        <v>15</v>
      </c>
      <c r="M22" s="618"/>
      <c r="N22" s="645" t="str">
        <f>UPPER(IF(OR(M22="a",M22="as"),L14,IF(OR(M22="b",M22="bs"),L30,)))</f>
        <v/>
      </c>
      <c r="O22" s="646"/>
      <c r="P22" s="647"/>
      <c r="Q22" s="659"/>
      <c r="R22" s="213"/>
    </row>
    <row r="23" spans="1:18" s="50" customFormat="1" ht="9.6" customHeight="1">
      <c r="A23" s="338">
        <v>5</v>
      </c>
      <c r="B23" s="202" t="str">
        <f>IF($D23="","",VLOOKUP($D23,'Girls Do Main Draw Prep'!$A$7:$V$71,20))</f>
        <v/>
      </c>
      <c r="C23" s="202" t="str">
        <f>IF($D23="","",VLOOKUP($D23,'Girls Do Main Draw Prep'!$A$7:$V$71,21))</f>
        <v/>
      </c>
      <c r="D23" s="203"/>
      <c r="E23" s="223" t="str">
        <f>UPPER(IF($D23="","",VLOOKUP($D23,'Girls Do Main Draw Prep'!$A$7:$V$71,2)))</f>
        <v/>
      </c>
      <c r="F23" s="223" t="str">
        <f>IF($D23="","",VLOOKUP($D23,'Girls Do Main Draw Prep'!$A$7:$V$71,3))</f>
        <v/>
      </c>
      <c r="G23" s="415"/>
      <c r="H23" s="223" t="str">
        <f>IF($D23="","",VLOOKUP($D23,'Girls Do Main Draw Prep'!$A$7:$V$71,4))</f>
        <v/>
      </c>
      <c r="I23" s="636"/>
      <c r="J23" s="637"/>
      <c r="K23" s="638"/>
      <c r="L23" s="637"/>
      <c r="M23" s="649"/>
      <c r="N23" s="637"/>
      <c r="O23" s="649"/>
      <c r="P23" s="637"/>
      <c r="Q23" s="659"/>
      <c r="R23" s="213"/>
    </row>
    <row r="24" spans="1:18" s="50" customFormat="1" ht="9.6" customHeight="1">
      <c r="A24" s="338"/>
      <c r="B24" s="408"/>
      <c r="C24" s="408"/>
      <c r="D24" s="408"/>
      <c r="E24" s="204" t="str">
        <f>UPPER(IF($D23="","",VLOOKUP($D23,'Girls Do Main Draw Prep'!$A$7:$V$71,7)))</f>
        <v/>
      </c>
      <c r="F24" s="204" t="str">
        <f>IF($D23="","",VLOOKUP($D23,'Girls Do Main Draw Prep'!$A$7:$V$71,8))</f>
        <v/>
      </c>
      <c r="G24" s="406"/>
      <c r="H24" s="204" t="str">
        <f>IF($D23="","",VLOOKUP($D23,'Girls Do Main Draw Prep'!$A$7:$V$71,9))</f>
        <v/>
      </c>
      <c r="I24" s="639"/>
      <c r="J24" s="640" t="str">
        <f>IF(I24="a",E23,IF(I24="b",E25,""))</f>
        <v/>
      </c>
      <c r="K24" s="641"/>
      <c r="L24" s="637"/>
      <c r="M24" s="649"/>
      <c r="N24" s="637"/>
      <c r="O24" s="649"/>
      <c r="P24" s="637"/>
      <c r="Q24" s="659"/>
      <c r="R24" s="213"/>
    </row>
    <row r="25" spans="1:18" s="50" customFormat="1" ht="9.6" customHeight="1">
      <c r="A25" s="338"/>
      <c r="B25" s="216"/>
      <c r="C25" s="216"/>
      <c r="D25" s="216"/>
      <c r="E25" s="201"/>
      <c r="F25" s="201"/>
      <c r="G25" s="93"/>
      <c r="H25" s="201"/>
      <c r="I25" s="642"/>
      <c r="J25" s="643" t="str">
        <f>UPPER(IF(OR(I26="a",I26="as"),E23,IF(OR(I26="b",I26="bs"),E27,)))</f>
        <v/>
      </c>
      <c r="K25" s="644"/>
      <c r="L25" s="637"/>
      <c r="M25" s="649"/>
      <c r="N25" s="637"/>
      <c r="O25" s="649"/>
      <c r="P25" s="637"/>
      <c r="Q25" s="659"/>
      <c r="R25" s="213"/>
    </row>
    <row r="26" spans="1:18" s="50" customFormat="1" ht="9.6" customHeight="1">
      <c r="A26" s="338"/>
      <c r="B26" s="216"/>
      <c r="C26" s="216"/>
      <c r="D26" s="216"/>
      <c r="E26" s="201"/>
      <c r="F26" s="201"/>
      <c r="G26" s="93"/>
      <c r="H26" s="617" t="s">
        <v>15</v>
      </c>
      <c r="I26" s="618"/>
      <c r="J26" s="645" t="str">
        <f>UPPER(IF(OR(I26="a",I26="as"),E24,IF(OR(I26="b",I26="bs"),E28,)))</f>
        <v/>
      </c>
      <c r="K26" s="646"/>
      <c r="L26" s="647"/>
      <c r="M26" s="649"/>
      <c r="N26" s="637"/>
      <c r="O26" s="649"/>
      <c r="P26" s="637"/>
      <c r="Q26" s="659"/>
      <c r="R26" s="213"/>
    </row>
    <row r="27" spans="1:18" s="50" customFormat="1" ht="9.6" customHeight="1">
      <c r="A27" s="338">
        <v>6</v>
      </c>
      <c r="B27" s="202" t="str">
        <f>IF($D27="","",VLOOKUP($D27,'Girls Do Main Draw Prep'!$A$7:$V$71,20))</f>
        <v/>
      </c>
      <c r="C27" s="202" t="str">
        <f>IF($D27="","",VLOOKUP($D27,'Girls Do Main Draw Prep'!$A$7:$V$71,21))</f>
        <v/>
      </c>
      <c r="D27" s="203"/>
      <c r="E27" s="223" t="str">
        <f>UPPER(IF($D27="","",VLOOKUP($D27,'Girls Do Main Draw Prep'!$A$7:$V$71,2)))</f>
        <v/>
      </c>
      <c r="F27" s="223" t="str">
        <f>IF($D27="","",VLOOKUP($D27,'Girls Do Main Draw Prep'!$A$7:$V$71,3))</f>
        <v/>
      </c>
      <c r="G27" s="415"/>
      <c r="H27" s="223" t="str">
        <f>IF($D27="","",VLOOKUP($D27,'Girls Do Main Draw Prep'!$A$7:$V$71,4))</f>
        <v/>
      </c>
      <c r="I27" s="648"/>
      <c r="J27" s="647"/>
      <c r="K27" s="649"/>
      <c r="L27" s="650"/>
      <c r="M27" s="656"/>
      <c r="N27" s="637"/>
      <c r="O27" s="649"/>
      <c r="P27" s="637"/>
      <c r="Q27" s="659"/>
      <c r="R27" s="213"/>
    </row>
    <row r="28" spans="1:18" s="50" customFormat="1" ht="9.6" customHeight="1">
      <c r="A28" s="338"/>
      <c r="B28" s="408"/>
      <c r="C28" s="408"/>
      <c r="D28" s="408"/>
      <c r="E28" s="223" t="str">
        <f>UPPER(IF($D27="","",VLOOKUP($D27,'Girls Do Main Draw Prep'!$A$7:$V$71,7)))</f>
        <v/>
      </c>
      <c r="F28" s="223" t="str">
        <f>IF($D27="","",VLOOKUP($D27,'Girls Do Main Draw Prep'!$A$7:$V$71,8))</f>
        <v/>
      </c>
      <c r="G28" s="415"/>
      <c r="H28" s="223" t="str">
        <f>IF($D27="","",VLOOKUP($D27,'Girls Do Main Draw Prep'!$A$7:$V$71,9))</f>
        <v/>
      </c>
      <c r="I28" s="639"/>
      <c r="J28" s="647"/>
      <c r="K28" s="649"/>
      <c r="L28" s="651"/>
      <c r="M28" s="658"/>
      <c r="N28" s="637"/>
      <c r="O28" s="649"/>
      <c r="P28" s="637"/>
      <c r="Q28" s="659"/>
      <c r="R28" s="213"/>
    </row>
    <row r="29" spans="1:18" s="50" customFormat="1" ht="9.6" customHeight="1">
      <c r="A29" s="338"/>
      <c r="B29" s="216"/>
      <c r="C29" s="216"/>
      <c r="D29" s="226"/>
      <c r="E29" s="201"/>
      <c r="F29" s="201"/>
      <c r="G29" s="93"/>
      <c r="H29" s="201"/>
      <c r="I29" s="653"/>
      <c r="J29" s="637"/>
      <c r="K29" s="654"/>
      <c r="L29" s="643" t="str">
        <f>UPPER(IF(OR(K30="a",K30="as"),J25,IF(OR(K30="b",K30="bs"),J33,)))</f>
        <v/>
      </c>
      <c r="M29" s="649"/>
      <c r="N29" s="637"/>
      <c r="O29" s="649"/>
      <c r="P29" s="637"/>
      <c r="Q29" s="659"/>
      <c r="R29" s="213"/>
    </row>
    <row r="30" spans="1:18" s="50" customFormat="1" ht="9.6" customHeight="1">
      <c r="A30" s="338"/>
      <c r="B30" s="216"/>
      <c r="C30" s="216"/>
      <c r="D30" s="226"/>
      <c r="E30" s="201"/>
      <c r="F30" s="201"/>
      <c r="G30" s="93"/>
      <c r="H30" s="201"/>
      <c r="I30" s="655"/>
      <c r="J30" s="617" t="s">
        <v>15</v>
      </c>
      <c r="K30" s="618"/>
      <c r="L30" s="645" t="str">
        <f>UPPER(IF(OR(K30="a",K30="as"),J26,IF(OR(K30="b",K30="bs"),J34,)))</f>
        <v/>
      </c>
      <c r="M30" s="657"/>
      <c r="N30" s="647"/>
      <c r="O30" s="649"/>
      <c r="P30" s="637"/>
      <c r="Q30" s="659"/>
      <c r="R30" s="213"/>
    </row>
    <row r="31" spans="1:18" s="50" customFormat="1" ht="9.6" customHeight="1">
      <c r="A31" s="420">
        <v>7</v>
      </c>
      <c r="B31" s="202" t="str">
        <f>IF($D31="","",VLOOKUP($D31,'Girls Do Main Draw Prep'!$A$7:$V$71,20))</f>
        <v/>
      </c>
      <c r="C31" s="202" t="str">
        <f>IF($D31="","",VLOOKUP($D31,'Girls Do Main Draw Prep'!$A$7:$V$71,21))</f>
        <v/>
      </c>
      <c r="D31" s="203"/>
      <c r="E31" s="223" t="str">
        <f>UPPER(IF($D31="","",VLOOKUP($D31,'Girls Do Main Draw Prep'!$A$7:$V$71,2)))</f>
        <v/>
      </c>
      <c r="F31" s="223" t="str">
        <f>IF($D31="","",VLOOKUP($D31,'Girls Do Main Draw Prep'!$A$7:$V$71,3))</f>
        <v/>
      </c>
      <c r="G31" s="415"/>
      <c r="H31" s="223" t="str">
        <f>IF($D31="","",VLOOKUP($D31,'Girls Do Main Draw Prep'!$A$7:$V$71,4))</f>
        <v/>
      </c>
      <c r="I31" s="636"/>
      <c r="J31" s="637"/>
      <c r="K31" s="649"/>
      <c r="L31" s="637"/>
      <c r="M31" s="660"/>
      <c r="N31" s="650"/>
      <c r="O31" s="649"/>
      <c r="P31" s="637"/>
      <c r="Q31" s="659"/>
      <c r="R31" s="213"/>
    </row>
    <row r="32" spans="1:18" s="50" customFormat="1" ht="9.6" customHeight="1">
      <c r="A32" s="338"/>
      <c r="B32" s="408"/>
      <c r="C32" s="408"/>
      <c r="D32" s="408"/>
      <c r="E32" s="223" t="str">
        <f>UPPER(IF($D31="","",VLOOKUP($D31,'Girls Do Main Draw Prep'!$A$7:$V$71,7)))</f>
        <v/>
      </c>
      <c r="F32" s="223" t="str">
        <f>IF($D31="","",VLOOKUP($D31,'Girls Do Main Draw Prep'!$A$7:$V$71,8))</f>
        <v/>
      </c>
      <c r="G32" s="415"/>
      <c r="H32" s="223" t="str">
        <f>IF($D31="","",VLOOKUP($D31,'Girls Do Main Draw Prep'!$A$7:$V$71,9))</f>
        <v/>
      </c>
      <c r="I32" s="639"/>
      <c r="J32" s="640" t="str">
        <f>IF(I32="a",E31,IF(I32="b",E33,""))</f>
        <v/>
      </c>
      <c r="K32" s="649"/>
      <c r="L32" s="637"/>
      <c r="M32" s="641"/>
      <c r="N32" s="647"/>
      <c r="O32" s="649"/>
      <c r="P32" s="637"/>
      <c r="Q32" s="659"/>
      <c r="R32" s="213"/>
    </row>
    <row r="33" spans="1:18" s="50" customFormat="1" ht="9.6" customHeight="1">
      <c r="A33" s="338"/>
      <c r="B33" s="216"/>
      <c r="C33" s="216"/>
      <c r="D33" s="226"/>
      <c r="E33" s="201"/>
      <c r="F33" s="201"/>
      <c r="G33" s="93"/>
      <c r="H33" s="201"/>
      <c r="I33" s="642"/>
      <c r="J33" s="643" t="str">
        <f>UPPER(IF(OR(I34="a",I34="as"),E31,IF(OR(I34="b",I34="bs"),E35,)))</f>
        <v/>
      </c>
      <c r="K33" s="656"/>
      <c r="L33" s="637"/>
      <c r="M33" s="641"/>
      <c r="N33" s="647"/>
      <c r="O33" s="649"/>
      <c r="P33" s="637"/>
      <c r="Q33" s="659"/>
      <c r="R33" s="213"/>
    </row>
    <row r="34" spans="1:18" s="50" customFormat="1" ht="9.6" customHeight="1">
      <c r="A34" s="338"/>
      <c r="B34" s="216"/>
      <c r="C34" s="216"/>
      <c r="D34" s="226"/>
      <c r="E34" s="201"/>
      <c r="F34" s="201"/>
      <c r="G34" s="93"/>
      <c r="H34" s="617" t="s">
        <v>15</v>
      </c>
      <c r="I34" s="618"/>
      <c r="J34" s="645" t="str">
        <f>UPPER(IF(OR(I34="a",I34="as"),E32,IF(OR(I34="b",I34="bs"),E36,)))</f>
        <v/>
      </c>
      <c r="K34" s="657"/>
      <c r="L34" s="647"/>
      <c r="M34" s="641"/>
      <c r="N34" s="647"/>
      <c r="O34" s="649"/>
      <c r="P34" s="637"/>
      <c r="Q34" s="659"/>
      <c r="R34" s="213"/>
    </row>
    <row r="35" spans="1:18" s="50" customFormat="1" ht="9.6" customHeight="1">
      <c r="A35" s="405">
        <v>8</v>
      </c>
      <c r="B35" s="202" t="str">
        <f>IF($D35="","",VLOOKUP($D35,'Girls Do Main Draw Prep'!$A$7:$V$71,20))</f>
        <v/>
      </c>
      <c r="C35" s="202" t="str">
        <f>IF($D35="","",VLOOKUP($D35,'Girls Do Main Draw Prep'!$A$7:$V$71,21))</f>
        <v/>
      </c>
      <c r="D35" s="203"/>
      <c r="E35" s="204" t="str">
        <f>UPPER(IF($D35="","",VLOOKUP($D35,'Girls Do Main Draw Prep'!$A$7:$V$71,2)))</f>
        <v/>
      </c>
      <c r="F35" s="204" t="str">
        <f>IF($D35="","",VLOOKUP($D35,'Girls Do Main Draw Prep'!$A$7:$V$71,3))</f>
        <v/>
      </c>
      <c r="G35" s="406"/>
      <c r="H35" s="204" t="str">
        <f>IF($D35="","",VLOOKUP($D35,'Girls Do Main Draw Prep'!$A$7:$V$71,4))</f>
        <v/>
      </c>
      <c r="I35" s="648"/>
      <c r="J35" s="647"/>
      <c r="K35" s="641"/>
      <c r="L35" s="650"/>
      <c r="M35" s="644"/>
      <c r="N35" s="647"/>
      <c r="O35" s="649"/>
      <c r="P35" s="637"/>
      <c r="Q35" s="659"/>
      <c r="R35" s="213"/>
    </row>
    <row r="36" spans="1:18" s="50" customFormat="1" ht="9.6" customHeight="1">
      <c r="A36" s="338"/>
      <c r="B36" s="408"/>
      <c r="C36" s="408"/>
      <c r="D36" s="408"/>
      <c r="E36" s="204" t="str">
        <f>UPPER(IF($D35="","",VLOOKUP($D35,'Girls Do Main Draw Prep'!$A$7:$V$71,7)))</f>
        <v/>
      </c>
      <c r="F36" s="204" t="str">
        <f>IF($D35="","",VLOOKUP($D35,'Girls Do Main Draw Prep'!$A$7:$V$71,8))</f>
        <v/>
      </c>
      <c r="G36" s="406"/>
      <c r="H36" s="204" t="str">
        <f>IF($D35="","",VLOOKUP($D35,'Girls Do Main Draw Prep'!$A$7:$V$71,9))</f>
        <v/>
      </c>
      <c r="I36" s="639"/>
      <c r="J36" s="647"/>
      <c r="K36" s="641"/>
      <c r="L36" s="651"/>
      <c r="M36" s="652"/>
      <c r="N36" s="647"/>
      <c r="O36" s="649"/>
      <c r="P36" s="637"/>
      <c r="Q36" s="659"/>
      <c r="R36" s="213"/>
    </row>
    <row r="37" spans="1:18" s="50" customFormat="1" ht="9.6" customHeight="1">
      <c r="A37" s="338"/>
      <c r="B37" s="216"/>
      <c r="C37" s="216"/>
      <c r="D37" s="226"/>
      <c r="E37" s="201"/>
      <c r="F37" s="201"/>
      <c r="G37" s="93"/>
      <c r="H37" s="201"/>
      <c r="I37" s="653"/>
      <c r="J37" s="637"/>
      <c r="K37" s="638"/>
      <c r="L37" s="647"/>
      <c r="M37" s="641"/>
      <c r="N37" s="641"/>
      <c r="O37" s="654"/>
      <c r="P37" s="643" t="str">
        <f>UPPER(IF(OR(O38="a",O38="as"),N21,IF(OR(O38="b",O38="bs"),N53,)))</f>
        <v/>
      </c>
      <c r="Q37" s="661"/>
      <c r="R37" s="213"/>
    </row>
    <row r="38" spans="1:18" s="50" customFormat="1" ht="9.6" customHeight="1">
      <c r="A38" s="338"/>
      <c r="B38" s="216"/>
      <c r="C38" s="216"/>
      <c r="D38" s="226"/>
      <c r="E38" s="201"/>
      <c r="F38" s="201"/>
      <c r="G38" s="93"/>
      <c r="H38" s="201"/>
      <c r="I38" s="655"/>
      <c r="J38" s="637"/>
      <c r="K38" s="638"/>
      <c r="L38" s="647"/>
      <c r="M38" s="641"/>
      <c r="N38" s="617" t="s">
        <v>15</v>
      </c>
      <c r="O38" s="618"/>
      <c r="P38" s="645" t="str">
        <f>UPPER(IF(OR(O38="a",O38="as"),N22,IF(OR(O38="b",O38="bs"),N54,)))</f>
        <v/>
      </c>
      <c r="Q38" s="662"/>
      <c r="R38" s="213"/>
    </row>
    <row r="39" spans="1:18" s="50" customFormat="1" ht="9.6" customHeight="1">
      <c r="A39" s="405">
        <v>9</v>
      </c>
      <c r="B39" s="202" t="str">
        <f>IF($D39="","",VLOOKUP($D39,'Girls Do Main Draw Prep'!$A$7:$V$71,20))</f>
        <v/>
      </c>
      <c r="C39" s="202" t="str">
        <f>IF($D39="","",VLOOKUP($D39,'Girls Do Main Draw Prep'!$A$7:$V$71,21))</f>
        <v/>
      </c>
      <c r="D39" s="203"/>
      <c r="E39" s="204" t="str">
        <f>UPPER(IF($D39="","",VLOOKUP($D39,'Girls Do Main Draw Prep'!$A$7:$V$71,2)))</f>
        <v/>
      </c>
      <c r="F39" s="204" t="str">
        <f>IF($D39="","",VLOOKUP($D39,'Girls Do Main Draw Prep'!$A$7:$V$71,3))</f>
        <v/>
      </c>
      <c r="G39" s="406"/>
      <c r="H39" s="204" t="str">
        <f>IF($D39="","",VLOOKUP($D39,'Girls Do Main Draw Prep'!$A$7:$V$71,4))</f>
        <v/>
      </c>
      <c r="I39" s="636"/>
      <c r="J39" s="637"/>
      <c r="K39" s="638"/>
      <c r="L39" s="637"/>
      <c r="M39" s="638"/>
      <c r="N39" s="637"/>
      <c r="O39" s="649"/>
      <c r="P39" s="650"/>
      <c r="Q39" s="659"/>
      <c r="R39" s="213"/>
    </row>
    <row r="40" spans="1:18" s="50" customFormat="1" ht="9.6" customHeight="1">
      <c r="A40" s="338"/>
      <c r="B40" s="408"/>
      <c r="C40" s="408"/>
      <c r="D40" s="408"/>
      <c r="E40" s="204" t="str">
        <f>UPPER(IF($D39="","",VLOOKUP($D39,'Girls Do Main Draw Prep'!$A$7:$V$71,7)))</f>
        <v/>
      </c>
      <c r="F40" s="204" t="str">
        <f>IF($D39="","",VLOOKUP($D39,'Girls Do Main Draw Prep'!$A$7:$V$71,8))</f>
        <v/>
      </c>
      <c r="G40" s="406"/>
      <c r="H40" s="204" t="str">
        <f>IF($D39="","",VLOOKUP($D39,'Girls Do Main Draw Prep'!$A$7:$V$71,9))</f>
        <v/>
      </c>
      <c r="I40" s="639"/>
      <c r="J40" s="640" t="str">
        <f>IF(I40="a",E39,IF(I40="b",E41,""))</f>
        <v/>
      </c>
      <c r="K40" s="641"/>
      <c r="L40" s="637"/>
      <c r="M40" s="638"/>
      <c r="N40" s="637"/>
      <c r="O40" s="649"/>
      <c r="P40" s="651"/>
      <c r="Q40" s="663"/>
      <c r="R40" s="213"/>
    </row>
    <row r="41" spans="1:18" s="50" customFormat="1" ht="9.6" customHeight="1">
      <c r="A41" s="338"/>
      <c r="B41" s="216"/>
      <c r="C41" s="216"/>
      <c r="D41" s="226"/>
      <c r="E41" s="201"/>
      <c r="F41" s="201"/>
      <c r="G41" s="93"/>
      <c r="H41" s="201"/>
      <c r="I41" s="642"/>
      <c r="J41" s="643" t="str">
        <f>UPPER(IF(OR(I42="a",I42="as"),E39,IF(OR(I42="b",I42="bs"),E43,)))</f>
        <v/>
      </c>
      <c r="K41" s="644"/>
      <c r="L41" s="637"/>
      <c r="M41" s="638"/>
      <c r="N41" s="637"/>
      <c r="O41" s="649"/>
      <c r="P41" s="637"/>
      <c r="Q41" s="659"/>
      <c r="R41" s="213"/>
    </row>
    <row r="42" spans="1:18" s="50" customFormat="1" ht="9.6" customHeight="1">
      <c r="A42" s="338"/>
      <c r="B42" s="216"/>
      <c r="C42" s="216"/>
      <c r="D42" s="226"/>
      <c r="E42" s="201"/>
      <c r="F42" s="201"/>
      <c r="G42" s="93"/>
      <c r="H42" s="617" t="s">
        <v>15</v>
      </c>
      <c r="I42" s="618"/>
      <c r="J42" s="645" t="str">
        <f>UPPER(IF(OR(I42="a",I42="as"),E40,IF(OR(I42="b",I42="bs"),E44,)))</f>
        <v/>
      </c>
      <c r="K42" s="646"/>
      <c r="L42" s="647"/>
      <c r="M42" s="641"/>
      <c r="N42" s="637"/>
      <c r="O42" s="649"/>
      <c r="P42" s="637"/>
      <c r="Q42" s="659"/>
      <c r="R42" s="213"/>
    </row>
    <row r="43" spans="1:18" s="50" customFormat="1" ht="9.6" customHeight="1">
      <c r="A43" s="338">
        <v>10</v>
      </c>
      <c r="B43" s="202" t="str">
        <f>IF($D43="","",VLOOKUP($D43,'Girls Do Main Draw Prep'!$A$7:$V$71,20))</f>
        <v/>
      </c>
      <c r="C43" s="202" t="str">
        <f>IF($D43="","",VLOOKUP($D43,'Girls Do Main Draw Prep'!$A$7:$V$71,21))</f>
        <v/>
      </c>
      <c r="D43" s="203"/>
      <c r="E43" s="223" t="str">
        <f>UPPER(IF($D43="","",VLOOKUP($D43,'Girls Do Main Draw Prep'!$A$7:$V$71,2)))</f>
        <v/>
      </c>
      <c r="F43" s="223" t="str">
        <f>IF($D43="","",VLOOKUP($D43,'Girls Do Main Draw Prep'!$A$7:$V$71,3))</f>
        <v/>
      </c>
      <c r="G43" s="415"/>
      <c r="H43" s="223" t="str">
        <f>IF($D43="","",VLOOKUP($D43,'Girls Do Main Draw Prep'!$A$7:$V$71,4))</f>
        <v/>
      </c>
      <c r="I43" s="648"/>
      <c r="J43" s="647"/>
      <c r="K43" s="649"/>
      <c r="L43" s="650"/>
      <c r="M43" s="644"/>
      <c r="N43" s="637"/>
      <c r="O43" s="649"/>
      <c r="P43" s="637"/>
      <c r="Q43" s="659"/>
      <c r="R43" s="213"/>
    </row>
    <row r="44" spans="1:18" s="50" customFormat="1" ht="9.6" customHeight="1">
      <c r="A44" s="338"/>
      <c r="B44" s="408"/>
      <c r="C44" s="408"/>
      <c r="D44" s="408"/>
      <c r="E44" s="223" t="str">
        <f>UPPER(IF($D43="","",VLOOKUP($D43,'Girls Do Main Draw Prep'!$A$7:$V$71,7)))</f>
        <v/>
      </c>
      <c r="F44" s="223" t="str">
        <f>IF($D43="","",VLOOKUP($D43,'Girls Do Main Draw Prep'!$A$7:$V$71,8))</f>
        <v/>
      </c>
      <c r="G44" s="415"/>
      <c r="H44" s="223" t="str">
        <f>IF($D43="","",VLOOKUP($D43,'Girls Do Main Draw Prep'!$A$7:$V$71,9))</f>
        <v/>
      </c>
      <c r="I44" s="639"/>
      <c r="J44" s="647"/>
      <c r="K44" s="649"/>
      <c r="L44" s="651"/>
      <c r="M44" s="652"/>
      <c r="N44" s="637"/>
      <c r="O44" s="649"/>
      <c r="P44" s="637"/>
      <c r="Q44" s="659"/>
      <c r="R44" s="213"/>
    </row>
    <row r="45" spans="1:18" s="50" customFormat="1" ht="9.6" customHeight="1">
      <c r="A45" s="338"/>
      <c r="B45" s="216"/>
      <c r="C45" s="216"/>
      <c r="D45" s="226"/>
      <c r="E45" s="201"/>
      <c r="F45" s="201"/>
      <c r="G45" s="93"/>
      <c r="H45" s="201"/>
      <c r="I45" s="653"/>
      <c r="J45" s="637"/>
      <c r="K45" s="654"/>
      <c r="L45" s="643" t="str">
        <f>UPPER(IF(OR(K46="a",K46="as"),J41,IF(OR(K46="b",K46="bs"),J49,)))</f>
        <v/>
      </c>
      <c r="M45" s="641"/>
      <c r="N45" s="637"/>
      <c r="O45" s="649"/>
      <c r="P45" s="637"/>
      <c r="Q45" s="659"/>
      <c r="R45" s="213"/>
    </row>
    <row r="46" spans="1:18" s="50" customFormat="1" ht="9.6" customHeight="1">
      <c r="A46" s="338"/>
      <c r="B46" s="216"/>
      <c r="C46" s="216"/>
      <c r="D46" s="226"/>
      <c r="E46" s="201"/>
      <c r="F46" s="201"/>
      <c r="G46" s="93"/>
      <c r="H46" s="201"/>
      <c r="I46" s="655"/>
      <c r="J46" s="617" t="s">
        <v>15</v>
      </c>
      <c r="K46" s="618"/>
      <c r="L46" s="645" t="str">
        <f>UPPER(IF(OR(K46="a",K46="as"),J42,IF(OR(K46="b",K46="bs"),J50,)))</f>
        <v/>
      </c>
      <c r="M46" s="646"/>
      <c r="N46" s="647"/>
      <c r="O46" s="649"/>
      <c r="P46" s="637"/>
      <c r="Q46" s="659"/>
      <c r="R46" s="213"/>
    </row>
    <row r="47" spans="1:18" s="50" customFormat="1" ht="9.6" customHeight="1">
      <c r="A47" s="420">
        <v>11</v>
      </c>
      <c r="B47" s="202" t="str">
        <f>IF($D47="","",VLOOKUP($D47,'Girls Do Main Draw Prep'!$A$7:$V$71,20))</f>
        <v/>
      </c>
      <c r="C47" s="202" t="str">
        <f>IF($D47="","",VLOOKUP($D47,'Girls Do Main Draw Prep'!$A$7:$V$71,21))</f>
        <v/>
      </c>
      <c r="D47" s="203"/>
      <c r="E47" s="223" t="str">
        <f>UPPER(IF($D47="","",VLOOKUP($D47,'Girls Do Main Draw Prep'!$A$7:$V$71,2)))</f>
        <v/>
      </c>
      <c r="F47" s="223" t="str">
        <f>IF($D47="","",VLOOKUP($D47,'Girls Do Main Draw Prep'!$A$7:$V$71,3))</f>
        <v/>
      </c>
      <c r="G47" s="415"/>
      <c r="H47" s="223" t="str">
        <f>IF($D47="","",VLOOKUP($D47,'Girls Do Main Draw Prep'!$A$7:$V$71,4))</f>
        <v/>
      </c>
      <c r="I47" s="636"/>
      <c r="J47" s="637"/>
      <c r="K47" s="649"/>
      <c r="L47" s="637"/>
      <c r="M47" s="649"/>
      <c r="N47" s="650"/>
      <c r="O47" s="649"/>
      <c r="P47" s="637"/>
      <c r="Q47" s="659"/>
      <c r="R47" s="213"/>
    </row>
    <row r="48" spans="1:18" s="50" customFormat="1" ht="9.6" customHeight="1">
      <c r="A48" s="338"/>
      <c r="B48" s="408"/>
      <c r="C48" s="408"/>
      <c r="D48" s="408"/>
      <c r="E48" s="223" t="str">
        <f>UPPER(IF($D47="","",VLOOKUP($D47,'Girls Do Main Draw Prep'!$A$7:$V$71,7)))</f>
        <v/>
      </c>
      <c r="F48" s="223" t="str">
        <f>IF($D47="","",VLOOKUP($D47,'Girls Do Main Draw Prep'!$A$7:$V$71,8))</f>
        <v/>
      </c>
      <c r="G48" s="415"/>
      <c r="H48" s="223" t="str">
        <f>IF($D47="","",VLOOKUP($D47,'Girls Do Main Draw Prep'!$A$7:$V$71,9))</f>
        <v/>
      </c>
      <c r="I48" s="639"/>
      <c r="J48" s="640" t="str">
        <f>IF(I48="a",E47,IF(I48="b",E49,""))</f>
        <v/>
      </c>
      <c r="K48" s="649"/>
      <c r="L48" s="637"/>
      <c r="M48" s="649"/>
      <c r="N48" s="647"/>
      <c r="O48" s="649"/>
      <c r="P48" s="637"/>
      <c r="Q48" s="659"/>
      <c r="R48" s="213"/>
    </row>
    <row r="49" spans="1:18" s="50" customFormat="1" ht="9.6" customHeight="1">
      <c r="A49" s="338"/>
      <c r="B49" s="216"/>
      <c r="C49" s="216"/>
      <c r="D49" s="216"/>
      <c r="E49" s="201"/>
      <c r="F49" s="201"/>
      <c r="G49" s="93"/>
      <c r="H49" s="201"/>
      <c r="I49" s="642"/>
      <c r="J49" s="643" t="str">
        <f>UPPER(IF(OR(I50="a",I50="as"),E47,IF(OR(I50="b",I50="bs"),E51,)))</f>
        <v/>
      </c>
      <c r="K49" s="656"/>
      <c r="L49" s="637"/>
      <c r="M49" s="649"/>
      <c r="N49" s="647"/>
      <c r="O49" s="649"/>
      <c r="P49" s="637"/>
      <c r="Q49" s="659"/>
      <c r="R49" s="213"/>
    </row>
    <row r="50" spans="1:18" s="50" customFormat="1" ht="9.6" customHeight="1">
      <c r="A50" s="338"/>
      <c r="B50" s="216"/>
      <c r="C50" s="216"/>
      <c r="D50" s="216"/>
      <c r="E50" s="201"/>
      <c r="F50" s="201"/>
      <c r="G50" s="93"/>
      <c r="H50" s="617" t="s">
        <v>15</v>
      </c>
      <c r="I50" s="618"/>
      <c r="J50" s="645" t="str">
        <f>UPPER(IF(OR(I50="a",I50="as"),E48,IF(OR(I50="b",I50="bs"),E52,)))</f>
        <v/>
      </c>
      <c r="K50" s="657"/>
      <c r="L50" s="647"/>
      <c r="M50" s="649"/>
      <c r="N50" s="647"/>
      <c r="O50" s="649"/>
      <c r="P50" s="637"/>
      <c r="Q50" s="659"/>
      <c r="R50" s="213"/>
    </row>
    <row r="51" spans="1:18" s="50" customFormat="1" ht="9.6" customHeight="1">
      <c r="A51" s="338">
        <v>12</v>
      </c>
      <c r="B51" s="202" t="str">
        <f>IF($D51="","",VLOOKUP($D51,'Girls Do Main Draw Prep'!$A$7:$V$71,20))</f>
        <v/>
      </c>
      <c r="C51" s="202" t="str">
        <f>IF($D51="","",VLOOKUP($D51,'Girls Do Main Draw Prep'!$A$7:$V$71,21))</f>
        <v/>
      </c>
      <c r="D51" s="203"/>
      <c r="E51" s="223" t="str">
        <f>UPPER(IF($D51="","",VLOOKUP($D51,'Girls Do Main Draw Prep'!$A$7:$V$71,2)))</f>
        <v/>
      </c>
      <c r="F51" s="223" t="str">
        <f>IF($D51="","",VLOOKUP($D51,'Girls Do Main Draw Prep'!$A$7:$V$71,3))</f>
        <v/>
      </c>
      <c r="G51" s="415"/>
      <c r="H51" s="223" t="str">
        <f>IF($D51="","",VLOOKUP($D51,'Girls Do Main Draw Prep'!$A$7:$V$71,4))</f>
        <v/>
      </c>
      <c r="I51" s="648"/>
      <c r="J51" s="647"/>
      <c r="K51" s="641"/>
      <c r="L51" s="650"/>
      <c r="M51" s="656"/>
      <c r="N51" s="647"/>
      <c r="O51" s="649"/>
      <c r="P51" s="637"/>
      <c r="Q51" s="659"/>
      <c r="R51" s="213"/>
    </row>
    <row r="52" spans="1:18" s="50" customFormat="1" ht="9.6" customHeight="1">
      <c r="A52" s="338"/>
      <c r="B52" s="408"/>
      <c r="C52" s="408"/>
      <c r="D52" s="408"/>
      <c r="E52" s="204" t="str">
        <f>UPPER(IF($D51="","",VLOOKUP($D51,'Girls Do Main Draw Prep'!$A$7:$V$71,7)))</f>
        <v/>
      </c>
      <c r="F52" s="204" t="str">
        <f>IF($D51="","",VLOOKUP($D51,'Girls Do Main Draw Prep'!$A$7:$V$71,8))</f>
        <v/>
      </c>
      <c r="G52" s="406"/>
      <c r="H52" s="204" t="str">
        <f>IF($D51="","",VLOOKUP($D51,'Girls Do Main Draw Prep'!$A$7:$V$71,9))</f>
        <v/>
      </c>
      <c r="I52" s="639"/>
      <c r="J52" s="647"/>
      <c r="K52" s="641"/>
      <c r="L52" s="651"/>
      <c r="M52" s="658"/>
      <c r="N52" s="647"/>
      <c r="O52" s="649"/>
      <c r="P52" s="637"/>
      <c r="Q52" s="659"/>
      <c r="R52" s="213"/>
    </row>
    <row r="53" spans="1:18" s="50" customFormat="1" ht="9.6" customHeight="1">
      <c r="A53" s="338"/>
      <c r="B53" s="216"/>
      <c r="C53" s="216"/>
      <c r="D53" s="216"/>
      <c r="E53" s="201"/>
      <c r="F53" s="201"/>
      <c r="G53" s="93"/>
      <c r="H53" s="201"/>
      <c r="I53" s="653"/>
      <c r="J53" s="637"/>
      <c r="K53" s="638"/>
      <c r="L53" s="647"/>
      <c r="M53" s="654"/>
      <c r="N53" s="643" t="str">
        <f>UPPER(IF(OR(M54="a",M54="as"),L45,IF(OR(M54="b",M54="bs"),L61,)))</f>
        <v/>
      </c>
      <c r="O53" s="649"/>
      <c r="P53" s="637"/>
      <c r="Q53" s="659"/>
      <c r="R53" s="213"/>
    </row>
    <row r="54" spans="1:18" s="50" customFormat="1" ht="9.6" customHeight="1">
      <c r="A54" s="338"/>
      <c r="B54" s="216"/>
      <c r="C54" s="216"/>
      <c r="D54" s="216"/>
      <c r="E54" s="201"/>
      <c r="F54" s="201"/>
      <c r="G54" s="93"/>
      <c r="H54" s="201"/>
      <c r="I54" s="655"/>
      <c r="J54" s="637"/>
      <c r="K54" s="638"/>
      <c r="L54" s="617" t="s">
        <v>15</v>
      </c>
      <c r="M54" s="618"/>
      <c r="N54" s="645" t="str">
        <f>UPPER(IF(OR(M54="a",M54="as"),L46,IF(OR(M54="b",M54="bs"),L62,)))</f>
        <v/>
      </c>
      <c r="O54" s="657"/>
      <c r="P54" s="647"/>
      <c r="Q54" s="659"/>
      <c r="R54" s="213"/>
    </row>
    <row r="55" spans="1:18" s="50" customFormat="1" ht="9.6" customHeight="1">
      <c r="A55" s="420">
        <v>13</v>
      </c>
      <c r="B55" s="202" t="str">
        <f>IF($D55="","",VLOOKUP($D55,'Girls Do Main Draw Prep'!$A$7:$V$71,20))</f>
        <v/>
      </c>
      <c r="C55" s="202" t="str">
        <f>IF($D55="","",VLOOKUP($D55,'Girls Do Main Draw Prep'!$A$7:$V$71,21))</f>
        <v/>
      </c>
      <c r="D55" s="203"/>
      <c r="E55" s="223" t="str">
        <f>UPPER(IF($D55="","",VLOOKUP($D55,'Girls Do Main Draw Prep'!$A$7:$V$71,2)))</f>
        <v/>
      </c>
      <c r="F55" s="223" t="str">
        <f>IF($D55="","",VLOOKUP($D55,'Girls Do Main Draw Prep'!$A$7:$V$71,3))</f>
        <v/>
      </c>
      <c r="G55" s="415"/>
      <c r="H55" s="223" t="str">
        <f>IF($D55="","",VLOOKUP($D55,'Girls Do Main Draw Prep'!$A$7:$V$71,4))</f>
        <v/>
      </c>
      <c r="I55" s="636"/>
      <c r="J55" s="637"/>
      <c r="K55" s="638"/>
      <c r="L55" s="637"/>
      <c r="M55" s="649"/>
      <c r="N55" s="637"/>
      <c r="O55" s="660"/>
      <c r="P55" s="637"/>
      <c r="Q55" s="627"/>
      <c r="R55" s="213"/>
    </row>
    <row r="56" spans="1:18" s="50" customFormat="1" ht="9.6" customHeight="1">
      <c r="A56" s="338"/>
      <c r="B56" s="408"/>
      <c r="C56" s="408"/>
      <c r="D56" s="408"/>
      <c r="E56" s="223" t="str">
        <f>UPPER(IF($D55="","",VLOOKUP($D55,'Girls Do Main Draw Prep'!$A$7:$V$71,7)))</f>
        <v/>
      </c>
      <c r="F56" s="223" t="str">
        <f>IF($D55="","",VLOOKUP($D55,'Girls Do Main Draw Prep'!$A$7:$V$71,8))</f>
        <v/>
      </c>
      <c r="G56" s="415"/>
      <c r="H56" s="223" t="str">
        <f>IF($D55="","",VLOOKUP($D55,'Girls Do Main Draw Prep'!$A$7:$V$71,9))</f>
        <v/>
      </c>
      <c r="I56" s="639"/>
      <c r="J56" s="640" t="str">
        <f>IF(I56="a",E55,IF(I56="b",E57,""))</f>
        <v/>
      </c>
      <c r="K56" s="641"/>
      <c r="L56" s="637"/>
      <c r="M56" s="649"/>
      <c r="N56" s="637"/>
      <c r="O56" s="641"/>
      <c r="P56" s="637"/>
      <c r="Q56" s="627"/>
      <c r="R56" s="213"/>
    </row>
    <row r="57" spans="1:18" s="50" customFormat="1" ht="9.6" customHeight="1">
      <c r="A57" s="338"/>
      <c r="B57" s="216"/>
      <c r="C57" s="216"/>
      <c r="D57" s="226"/>
      <c r="E57" s="201"/>
      <c r="F57" s="201"/>
      <c r="G57" s="93"/>
      <c r="H57" s="201"/>
      <c r="I57" s="642"/>
      <c r="J57" s="643" t="str">
        <f>UPPER(IF(OR(I58="a",I58="as"),E55,IF(OR(I58="b",I58="bs"),E59,)))</f>
        <v/>
      </c>
      <c r="K57" s="644"/>
      <c r="L57" s="637"/>
      <c r="M57" s="649"/>
      <c r="N57" s="637"/>
      <c r="O57" s="641"/>
      <c r="P57" s="637"/>
      <c r="Q57" s="627"/>
      <c r="R57" s="213"/>
    </row>
    <row r="58" spans="1:18" s="50" customFormat="1" ht="9.6" customHeight="1">
      <c r="A58" s="338"/>
      <c r="B58" s="216"/>
      <c r="C58" s="216"/>
      <c r="D58" s="226"/>
      <c r="E58" s="201"/>
      <c r="F58" s="201"/>
      <c r="G58" s="93"/>
      <c r="H58" s="617" t="s">
        <v>15</v>
      </c>
      <c r="I58" s="618"/>
      <c r="J58" s="645" t="str">
        <f>UPPER(IF(OR(I58="a",I58="as"),E56,IF(OR(I58="b",I58="bs"),E60,)))</f>
        <v/>
      </c>
      <c r="K58" s="646"/>
      <c r="L58" s="647"/>
      <c r="M58" s="649"/>
      <c r="N58" s="637"/>
      <c r="O58" s="641"/>
      <c r="P58" s="637"/>
      <c r="Q58" s="627"/>
      <c r="R58" s="213"/>
    </row>
    <row r="59" spans="1:18" s="50" customFormat="1" ht="9.6" customHeight="1">
      <c r="A59" s="338">
        <v>14</v>
      </c>
      <c r="B59" s="202" t="str">
        <f>IF($D59="","",VLOOKUP($D59,'Girls Do Main Draw Prep'!$A$7:$V$71,20))</f>
        <v/>
      </c>
      <c r="C59" s="202" t="str">
        <f>IF($D59="","",VLOOKUP($D59,'Girls Do Main Draw Prep'!$A$7:$V$71,21))</f>
        <v/>
      </c>
      <c r="D59" s="203"/>
      <c r="E59" s="223" t="str">
        <f>UPPER(IF($D59="","",VLOOKUP($D59,'Girls Do Main Draw Prep'!$A$7:$V$71,2)))</f>
        <v/>
      </c>
      <c r="F59" s="223" t="str">
        <f>IF($D59="","",VLOOKUP($D59,'Girls Do Main Draw Prep'!$A$7:$V$71,3))</f>
        <v/>
      </c>
      <c r="G59" s="415"/>
      <c r="H59" s="223" t="str">
        <f>IF($D59="","",VLOOKUP($D59,'Girls Do Main Draw Prep'!$A$7:$V$71,4))</f>
        <v/>
      </c>
      <c r="I59" s="648"/>
      <c r="J59" s="647"/>
      <c r="K59" s="649"/>
      <c r="L59" s="650"/>
      <c r="M59" s="656"/>
      <c r="N59" s="637"/>
      <c r="O59" s="641"/>
      <c r="P59" s="637"/>
      <c r="Q59" s="627"/>
      <c r="R59" s="213"/>
    </row>
    <row r="60" spans="1:18" s="50" customFormat="1" ht="9.6" customHeight="1">
      <c r="A60" s="338"/>
      <c r="B60" s="408"/>
      <c r="C60" s="408"/>
      <c r="D60" s="408"/>
      <c r="E60" s="223" t="str">
        <f>UPPER(IF($D59="","",VLOOKUP($D59,'Girls Do Main Draw Prep'!$A$7:$V$71,7)))</f>
        <v/>
      </c>
      <c r="F60" s="223" t="str">
        <f>IF($D59="","",VLOOKUP($D59,'Girls Do Main Draw Prep'!$A$7:$V$71,8))</f>
        <v/>
      </c>
      <c r="G60" s="415"/>
      <c r="H60" s="223" t="str">
        <f>IF($D59="","",VLOOKUP($D59,'Girls Do Main Draw Prep'!$A$7:$V$71,9))</f>
        <v/>
      </c>
      <c r="I60" s="639"/>
      <c r="J60" s="647"/>
      <c r="K60" s="649"/>
      <c r="L60" s="651"/>
      <c r="M60" s="658"/>
      <c r="N60" s="637"/>
      <c r="O60" s="641"/>
      <c r="P60" s="637"/>
      <c r="Q60" s="627"/>
      <c r="R60" s="213"/>
    </row>
    <row r="61" spans="1:18" s="50" customFormat="1" ht="9.6" customHeight="1">
      <c r="A61" s="338"/>
      <c r="B61" s="216"/>
      <c r="C61" s="216"/>
      <c r="D61" s="226"/>
      <c r="E61" s="201"/>
      <c r="F61" s="201"/>
      <c r="G61" s="93"/>
      <c r="H61" s="201"/>
      <c r="I61" s="653"/>
      <c r="J61" s="637"/>
      <c r="K61" s="654"/>
      <c r="L61" s="643" t="str">
        <f>UPPER(IF(OR(K62="a",K62="as"),J57,IF(OR(K62="b",K62="bs"),J65,)))</f>
        <v/>
      </c>
      <c r="M61" s="649"/>
      <c r="N61" s="637"/>
      <c r="O61" s="641"/>
      <c r="P61" s="637"/>
      <c r="Q61" s="627"/>
      <c r="R61" s="213"/>
    </row>
    <row r="62" spans="1:18" s="50" customFormat="1" ht="9.6" customHeight="1">
      <c r="A62" s="338"/>
      <c r="B62" s="216"/>
      <c r="C62" s="216"/>
      <c r="D62" s="226"/>
      <c r="E62" s="201"/>
      <c r="F62" s="201"/>
      <c r="G62" s="93"/>
      <c r="H62" s="201"/>
      <c r="I62" s="655"/>
      <c r="J62" s="617" t="s">
        <v>15</v>
      </c>
      <c r="K62" s="618"/>
      <c r="L62" s="645" t="str">
        <f>UPPER(IF(OR(K62="a",K62="as"),J58,IF(OR(K62="b",K62="bs"),J66,)))</f>
        <v/>
      </c>
      <c r="M62" s="657"/>
      <c r="N62" s="647"/>
      <c r="O62" s="641"/>
      <c r="P62" s="637"/>
      <c r="Q62" s="627"/>
      <c r="R62" s="213"/>
    </row>
    <row r="63" spans="1:18" s="50" customFormat="1" ht="9.6" customHeight="1">
      <c r="A63" s="420">
        <v>15</v>
      </c>
      <c r="B63" s="202" t="str">
        <f>IF($D63="","",VLOOKUP($D63,'Girls Do Main Draw Prep'!$A$7:$V$71,20))</f>
        <v/>
      </c>
      <c r="C63" s="202" t="str">
        <f>IF($D63="","",VLOOKUP($D63,'Girls Do Main Draw Prep'!$A$7:$V$71,21))</f>
        <v/>
      </c>
      <c r="D63" s="203"/>
      <c r="E63" s="223" t="str">
        <f>UPPER(IF($D63="","",VLOOKUP($D63,'Girls Do Main Draw Prep'!$A$7:$V$71,2)))</f>
        <v/>
      </c>
      <c r="F63" s="223" t="str">
        <f>IF($D63="","",VLOOKUP($D63,'Girls Do Main Draw Prep'!$A$7:$V$71,3))</f>
        <v/>
      </c>
      <c r="G63" s="415"/>
      <c r="H63" s="223" t="str">
        <f>IF($D63="","",VLOOKUP($D63,'Girls Do Main Draw Prep'!$A$7:$V$71,4))</f>
        <v/>
      </c>
      <c r="I63" s="636"/>
      <c r="J63" s="637"/>
      <c r="K63" s="649"/>
      <c r="L63" s="637"/>
      <c r="M63" s="660"/>
      <c r="N63" s="650"/>
      <c r="O63" s="641"/>
      <c r="P63" s="637"/>
      <c r="Q63" s="627"/>
      <c r="R63" s="213"/>
    </row>
    <row r="64" spans="1:18" s="50" customFormat="1" ht="9.6" customHeight="1">
      <c r="A64" s="338"/>
      <c r="B64" s="408"/>
      <c r="C64" s="408"/>
      <c r="D64" s="408"/>
      <c r="E64" s="223" t="str">
        <f>UPPER(IF($D63="","",VLOOKUP($D63,'Girls Do Main Draw Prep'!$A$7:$V$71,7)))</f>
        <v/>
      </c>
      <c r="F64" s="223" t="str">
        <f>IF($D63="","",VLOOKUP($D63,'Girls Do Main Draw Prep'!$A$7:$V$71,8))</f>
        <v/>
      </c>
      <c r="G64" s="415"/>
      <c r="H64" s="223" t="str">
        <f>IF($D63="","",VLOOKUP($D63,'Girls Do Main Draw Prep'!$A$7:$V$71,9))</f>
        <v/>
      </c>
      <c r="I64" s="639"/>
      <c r="J64" s="640" t="str">
        <f>IF(I64="a",E63,IF(I64="b",E65,""))</f>
        <v/>
      </c>
      <c r="K64" s="649"/>
      <c r="L64" s="637"/>
      <c r="M64" s="641"/>
      <c r="N64" s="647"/>
      <c r="O64" s="641"/>
      <c r="P64" s="637"/>
      <c r="Q64" s="627"/>
      <c r="R64" s="213"/>
    </row>
    <row r="65" spans="1:18" s="50" customFormat="1" ht="9.6" customHeight="1">
      <c r="A65" s="338"/>
      <c r="B65" s="216"/>
      <c r="C65" s="216"/>
      <c r="D65" s="216"/>
      <c r="E65" s="240"/>
      <c r="F65" s="240"/>
      <c r="G65" s="427"/>
      <c r="H65" s="240"/>
      <c r="I65" s="642"/>
      <c r="J65" s="643" t="str">
        <f>UPPER(IF(OR(I66="a",I66="as"),E63,IF(OR(I66="b",I66="bs"),E67,)))</f>
        <v/>
      </c>
      <c r="K65" s="656"/>
      <c r="L65" s="637"/>
      <c r="M65" s="641"/>
      <c r="N65" s="647"/>
      <c r="O65" s="641"/>
      <c r="P65" s="637"/>
      <c r="Q65" s="627"/>
      <c r="R65" s="213"/>
    </row>
    <row r="66" spans="1:18" s="50" customFormat="1" ht="9.6" customHeight="1">
      <c r="A66" s="338"/>
      <c r="B66" s="216"/>
      <c r="C66" s="216"/>
      <c r="D66" s="216"/>
      <c r="E66" s="207"/>
      <c r="F66" s="207"/>
      <c r="G66" s="93"/>
      <c r="H66" s="617" t="s">
        <v>15</v>
      </c>
      <c r="I66" s="618"/>
      <c r="J66" s="645" t="str">
        <f>UPPER(IF(OR(I66="a",I66="as"),E64,IF(OR(I66="b",I66="bs"),E68,)))</f>
        <v/>
      </c>
      <c r="K66" s="657"/>
      <c r="L66" s="647"/>
      <c r="M66" s="641"/>
      <c r="N66" s="647"/>
      <c r="O66" s="641"/>
      <c r="P66" s="637"/>
      <c r="Q66" s="627"/>
      <c r="R66" s="213"/>
    </row>
    <row r="67" spans="1:18" s="50" customFormat="1" ht="9.6" customHeight="1">
      <c r="A67" s="426">
        <v>16</v>
      </c>
      <c r="B67" s="202" t="str">
        <f>IF($D67="","",VLOOKUP($D67,'Girls Do Main Draw Prep'!$A$7:$V$71,20))</f>
        <v/>
      </c>
      <c r="C67" s="202" t="str">
        <f>IF($D67="","",VLOOKUP($D67,'Girls Do Main Draw Prep'!$A$7:$V$71,21))</f>
        <v/>
      </c>
      <c r="D67" s="203"/>
      <c r="E67" s="204" t="str">
        <f>UPPER(IF($D67="","",VLOOKUP($D67,'Girls Do Main Draw Prep'!$A$7:$V$71,2)))</f>
        <v/>
      </c>
      <c r="F67" s="204" t="str">
        <f>IF($D67="","",VLOOKUP($D67,'Girls Do Main Draw Prep'!$A$7:$V$71,3))</f>
        <v/>
      </c>
      <c r="G67" s="406"/>
      <c r="H67" s="204" t="str">
        <f>IF($D67="","",VLOOKUP($D67,'Girls Do Main Draw Prep'!$A$7:$V$71,4))</f>
        <v/>
      </c>
      <c r="I67" s="648"/>
      <c r="J67" s="647"/>
      <c r="K67" s="641"/>
      <c r="L67" s="650"/>
      <c r="M67" s="644"/>
      <c r="N67" s="647"/>
      <c r="O67" s="641"/>
      <c r="P67" s="637"/>
      <c r="Q67" s="627"/>
      <c r="R67" s="213"/>
    </row>
    <row r="68" spans="1:18" s="50" customFormat="1" ht="9.6" customHeight="1">
      <c r="A68" s="338"/>
      <c r="B68" s="408"/>
      <c r="C68" s="408"/>
      <c r="D68" s="408"/>
      <c r="E68" s="204" t="str">
        <f>UPPER(IF($D67="","",VLOOKUP($D67,'Girls Do Main Draw Prep'!$A$7:$V$71,7)))</f>
        <v/>
      </c>
      <c r="F68" s="204" t="str">
        <f>IF($D67="","",VLOOKUP($D67,'Girls Do Main Draw Prep'!$A$7:$V$71,8))</f>
        <v/>
      </c>
      <c r="G68" s="406"/>
      <c r="H68" s="204" t="str">
        <f>IF($D67="","",VLOOKUP($D67,'Girls Do Main Draw Prep'!$A$7:$V$71,9))</f>
        <v/>
      </c>
      <c r="I68" s="639"/>
      <c r="J68" s="647"/>
      <c r="K68" s="641"/>
      <c r="L68" s="651"/>
      <c r="M68" s="652"/>
      <c r="N68" s="647"/>
      <c r="O68" s="641"/>
      <c r="P68" s="637"/>
      <c r="Q68" s="627"/>
      <c r="R68" s="213"/>
    </row>
    <row r="69" spans="1:18" s="50" customFormat="1" ht="9.6" customHeight="1">
      <c r="A69" s="428"/>
      <c r="B69" s="429"/>
      <c r="C69" s="429"/>
      <c r="D69" s="430"/>
      <c r="E69" s="244"/>
      <c r="F69" s="244"/>
      <c r="G69" s="196"/>
      <c r="H69" s="244"/>
      <c r="I69" s="431"/>
      <c r="J69" s="211"/>
      <c r="K69" s="212"/>
      <c r="L69" s="211"/>
      <c r="M69" s="212"/>
      <c r="N69" s="211"/>
      <c r="O69" s="212"/>
      <c r="P69" s="211"/>
      <c r="Q69" s="212"/>
      <c r="R69" s="213"/>
    </row>
    <row r="70" spans="1:18" s="2" customFormat="1" ht="6" customHeight="1">
      <c r="A70" s="428"/>
      <c r="B70" s="429"/>
      <c r="C70" s="429"/>
      <c r="D70" s="430"/>
      <c r="E70" s="244"/>
      <c r="F70" s="244"/>
      <c r="G70" s="432"/>
      <c r="H70" s="244"/>
      <c r="I70" s="431"/>
      <c r="J70" s="211"/>
      <c r="K70" s="212"/>
      <c r="L70" s="251"/>
      <c r="M70" s="252"/>
      <c r="N70" s="251"/>
      <c r="O70" s="252"/>
      <c r="P70" s="251"/>
      <c r="Q70" s="463" t="s">
        <v>271</v>
      </c>
      <c r="R70" s="253"/>
    </row>
    <row r="71" spans="1:18" s="19" customFormat="1" ht="10.5" customHeight="1">
      <c r="A71" s="254" t="s">
        <v>61</v>
      </c>
      <c r="B71" s="255"/>
      <c r="C71" s="256"/>
      <c r="D71" s="257" t="s">
        <v>62</v>
      </c>
      <c r="E71" s="351" t="s">
        <v>266</v>
      </c>
      <c r="F71" s="257" t="s">
        <v>62</v>
      </c>
      <c r="G71" s="258" t="s">
        <v>266</v>
      </c>
      <c r="H71" s="454"/>
      <c r="I71" s="257" t="s">
        <v>62</v>
      </c>
      <c r="J71" s="351" t="s">
        <v>266</v>
      </c>
      <c r="K71" s="257" t="s">
        <v>62</v>
      </c>
      <c r="L71" s="258" t="s">
        <v>266</v>
      </c>
      <c r="M71" s="454"/>
      <c r="N71" s="263" t="s">
        <v>66</v>
      </c>
      <c r="O71" s="263"/>
      <c r="P71" s="264"/>
      <c r="Q71" s="265"/>
    </row>
    <row r="72" spans="1:18" s="19" customFormat="1" ht="9" customHeight="1">
      <c r="A72" s="267" t="s">
        <v>67</v>
      </c>
      <c r="B72" s="266"/>
      <c r="C72" s="268"/>
      <c r="D72" s="269">
        <v>1</v>
      </c>
      <c r="E72" s="330">
        <f>IF(D72&gt;$Q$79,,UPPER(VLOOKUP(D72,'Girls Do Main Draw Prep'!$A$7:$R$23,2)))</f>
        <v>0</v>
      </c>
      <c r="F72" s="455">
        <v>5</v>
      </c>
      <c r="G72" s="80">
        <f>IF(F72&gt;$Q$79,,UPPER(VLOOKUP(F72,'Girls Do Main Draw Prep'!$A$7:$R$23,2)))</f>
        <v>0</v>
      </c>
      <c r="H72" s="433"/>
      <c r="I72" s="455">
        <v>9</v>
      </c>
      <c r="J72" s="330">
        <f>IF(I72&gt;$Q$79,,UPPER(VLOOKUP(I72,'Girls Do Main Draw Prep'!$A$7:$R$23,2)))</f>
        <v>0</v>
      </c>
      <c r="K72" s="455">
        <v>13</v>
      </c>
      <c r="L72" s="80">
        <f>IF(K72&gt;$Q$79,,UPPER(VLOOKUP(K72,'Girls Do Main Draw Prep'!$A$7:$R$23,2)))</f>
        <v>0</v>
      </c>
      <c r="M72" s="273"/>
      <c r="N72" s="275" t="s">
        <v>267</v>
      </c>
      <c r="O72" s="276"/>
      <c r="P72" s="276"/>
      <c r="Q72" s="277"/>
    </row>
    <row r="73" spans="1:18" s="19" customFormat="1" ht="9" customHeight="1">
      <c r="A73" s="267" t="s">
        <v>70</v>
      </c>
      <c r="B73" s="266"/>
      <c r="C73" s="268"/>
      <c r="D73" s="269"/>
      <c r="E73" s="330">
        <f>IF(D72&gt;$Q$79,,UPPER(VLOOKUP(D72,'Girls Do Main Draw Prep'!$A$7:$R$23,7)))</f>
        <v>0</v>
      </c>
      <c r="F73" s="455"/>
      <c r="G73" s="80">
        <f>IF(F72&gt;$Q$79,,UPPER(VLOOKUP(F72,'Girls Do Main Draw Prep'!$A$7:$R$23,7)))</f>
        <v>0</v>
      </c>
      <c r="H73" s="433"/>
      <c r="I73" s="455"/>
      <c r="J73" s="330">
        <f>IF(I72&gt;$Q$79,,UPPER(VLOOKUP(I72,'Girls Do Main Draw Prep'!$A$7:$R$23,7)))</f>
        <v>0</v>
      </c>
      <c r="K73" s="455"/>
      <c r="L73" s="80">
        <f>IF(K72&gt;$Q$79,,UPPER(VLOOKUP(K72,'Girls Do Main Draw Prep'!$A$7:$R$23,7)))</f>
        <v>0</v>
      </c>
      <c r="M73" s="273"/>
      <c r="N73" s="280"/>
      <c r="O73" s="279"/>
      <c r="P73" s="280"/>
      <c r="Q73" s="281"/>
    </row>
    <row r="74" spans="1:18" s="19" customFormat="1" ht="9" customHeight="1">
      <c r="A74" s="282" t="s">
        <v>72</v>
      </c>
      <c r="B74" s="280"/>
      <c r="C74" s="283"/>
      <c r="D74" s="269">
        <v>2</v>
      </c>
      <c r="E74" s="330">
        <f>IF(D74&gt;$Q$79,,UPPER(VLOOKUP(D74,'Girls Do Main Draw Prep'!$A$7:$R$23,2)))</f>
        <v>0</v>
      </c>
      <c r="F74" s="455">
        <v>6</v>
      </c>
      <c r="G74" s="80">
        <f>IF(F74&gt;$Q$79,,UPPER(VLOOKUP(F74,'Girls Do Main Draw Prep'!$A$7:$R$23,2)))</f>
        <v>0</v>
      </c>
      <c r="H74" s="433"/>
      <c r="I74" s="455">
        <v>10</v>
      </c>
      <c r="J74" s="330">
        <f>IF(I74&gt;$Q$79,,UPPER(VLOOKUP(I74,'Girls Do Main Draw Prep'!$A$7:$R$23,2)))</f>
        <v>0</v>
      </c>
      <c r="K74" s="455">
        <v>14</v>
      </c>
      <c r="L74" s="80">
        <f>IF(K74&gt;$Q$79,,UPPER(VLOOKUP(K74,'Girls Do Main Draw Prep'!$A$7:$R$23,2)))</f>
        <v>0</v>
      </c>
      <c r="M74" s="273"/>
      <c r="N74" s="275" t="s">
        <v>74</v>
      </c>
      <c r="O74" s="276"/>
      <c r="P74" s="276"/>
      <c r="Q74" s="277"/>
    </row>
    <row r="75" spans="1:18" s="19" customFormat="1" ht="9" customHeight="1">
      <c r="A75" s="284"/>
      <c r="B75" s="188"/>
      <c r="C75" s="285"/>
      <c r="D75" s="269"/>
      <c r="E75" s="330">
        <f>IF(D74&gt;$Q$79,,UPPER(VLOOKUP(D74,'Girls Do Main Draw Prep'!$A$7:$R$23,7)))</f>
        <v>0</v>
      </c>
      <c r="F75" s="455"/>
      <c r="G75" s="80">
        <f>IF(F74&gt;$Q$79,,UPPER(VLOOKUP(F74,'Girls Do Main Draw Prep'!$A$7:$R$23,7)))</f>
        <v>0</v>
      </c>
      <c r="H75" s="433"/>
      <c r="I75" s="455"/>
      <c r="J75" s="330">
        <f>IF(I74&gt;$Q$79,,UPPER(VLOOKUP(I74,'Girls Do Main Draw Prep'!$A$7:$R$23,7)))</f>
        <v>0</v>
      </c>
      <c r="K75" s="455"/>
      <c r="L75" s="80">
        <f>IF(K74&gt;$Q$79,,UPPER(VLOOKUP(K74,'Girls Do Main Draw Prep'!$A$7:$R$23,7)))</f>
        <v>0</v>
      </c>
      <c r="M75" s="273"/>
      <c r="N75" s="266"/>
      <c r="O75" s="272"/>
      <c r="P75" s="266"/>
      <c r="Q75" s="273"/>
    </row>
    <row r="76" spans="1:18" s="19" customFormat="1" ht="9" customHeight="1">
      <c r="A76" s="286" t="s">
        <v>76</v>
      </c>
      <c r="B76" s="287"/>
      <c r="C76" s="288"/>
      <c r="D76" s="269">
        <v>3</v>
      </c>
      <c r="E76" s="330">
        <f>IF(D76&gt;$Q$79,,UPPER(VLOOKUP(D76,'Girls Do Main Draw Prep'!$A$7:$R$23,2)))</f>
        <v>0</v>
      </c>
      <c r="F76" s="455">
        <v>7</v>
      </c>
      <c r="G76" s="80">
        <f>IF(F76&gt;$Q$79,,UPPER(VLOOKUP(F76,'Girls Do Main Draw Prep'!$A$7:$R$23,2)))</f>
        <v>0</v>
      </c>
      <c r="H76" s="433"/>
      <c r="I76" s="455">
        <v>11</v>
      </c>
      <c r="J76" s="330">
        <f>IF(I76&gt;$Q$79,,UPPER(VLOOKUP(I76,'Girls Do Main Draw Prep'!$A$7:$R$23,2)))</f>
        <v>0</v>
      </c>
      <c r="K76" s="455">
        <v>15</v>
      </c>
      <c r="L76" s="80">
        <f>IF(K76&gt;$Q$79,,UPPER(VLOOKUP(K76,'Girls Do Main Draw Prep'!$A$7:$R$23,2)))</f>
        <v>0</v>
      </c>
      <c r="M76" s="273"/>
      <c r="N76" s="280"/>
      <c r="O76" s="279"/>
      <c r="P76" s="280"/>
      <c r="Q76" s="281"/>
    </row>
    <row r="77" spans="1:18" s="19" customFormat="1" ht="9" customHeight="1">
      <c r="A77" s="267" t="s">
        <v>67</v>
      </c>
      <c r="B77" s="266"/>
      <c r="C77" s="268"/>
      <c r="D77" s="269"/>
      <c r="E77" s="330">
        <f>IF(D76&gt;$Q$79,,UPPER(VLOOKUP(D76,'Girls Do Main Draw Prep'!$A$7:$R$23,7)))</f>
        <v>0</v>
      </c>
      <c r="F77" s="455"/>
      <c r="G77" s="80">
        <f>IF(F76&gt;$Q$79,,UPPER(VLOOKUP(F76,'Girls Do Main Draw Prep'!$A$7:$R$23,7)))</f>
        <v>0</v>
      </c>
      <c r="H77" s="433"/>
      <c r="I77" s="455"/>
      <c r="J77" s="330">
        <f>IF(I76&gt;$Q$79,,UPPER(VLOOKUP(I76,'Girls Do Main Draw Prep'!$A$7:$R$23,7)))</f>
        <v>0</v>
      </c>
      <c r="K77" s="455"/>
      <c r="L77" s="80">
        <f>IF(K76&gt;$Q$79,,UPPER(VLOOKUP(K76,'Girls Do Main Draw Prep'!$A$7:$R$23,7)))</f>
        <v>0</v>
      </c>
      <c r="M77" s="273"/>
      <c r="N77" s="275" t="s">
        <v>24</v>
      </c>
      <c r="O77" s="276"/>
      <c r="P77" s="276"/>
      <c r="Q77" s="277"/>
    </row>
    <row r="78" spans="1:18" s="19" customFormat="1" ht="9" customHeight="1">
      <c r="A78" s="267" t="s">
        <v>79</v>
      </c>
      <c r="B78" s="266"/>
      <c r="C78" s="289"/>
      <c r="D78" s="269">
        <v>4</v>
      </c>
      <c r="E78" s="330">
        <f>IF(D78&gt;$Q$79,,UPPER(VLOOKUP(D78,'Girls Do Main Draw Prep'!$A$7:$R$23,2)))</f>
        <v>0</v>
      </c>
      <c r="F78" s="455">
        <v>8</v>
      </c>
      <c r="G78" s="80">
        <f>IF(F78&gt;$Q$79,,UPPER(VLOOKUP(F78,'Girls Do Main Draw Prep'!$A$7:$R$23,2)))</f>
        <v>0</v>
      </c>
      <c r="H78" s="433"/>
      <c r="I78" s="455">
        <v>12</v>
      </c>
      <c r="J78" s="330">
        <f>IF(I78&gt;$Q$79,,UPPER(VLOOKUP(I78,'Girls Do Main Draw Prep'!$A$7:$R$23,2)))</f>
        <v>0</v>
      </c>
      <c r="K78" s="455">
        <v>16</v>
      </c>
      <c r="L78" s="80">
        <f>IF(K78&gt;$Q$79,,UPPER(VLOOKUP(K78,'Girls Do Main Draw Prep'!$A$7:$R$23,2)))</f>
        <v>0</v>
      </c>
      <c r="M78" s="273"/>
      <c r="N78" s="266"/>
      <c r="O78" s="272"/>
      <c r="P78" s="266"/>
      <c r="Q78" s="273"/>
    </row>
    <row r="79" spans="1:18" s="19" customFormat="1" ht="9" customHeight="1">
      <c r="A79" s="282" t="s">
        <v>81</v>
      </c>
      <c r="B79" s="280"/>
      <c r="C79" s="290"/>
      <c r="D79" s="291"/>
      <c r="E79" s="331">
        <f>IF(D78&gt;$Q$79,,UPPER(VLOOKUP(D78,'Girls Do Main Draw Prep'!$A$7:$R$23,7)))</f>
        <v>0</v>
      </c>
      <c r="F79" s="456"/>
      <c r="G79" s="292">
        <f>IF(F78&gt;$Q$79,,UPPER(VLOOKUP(F78,'Girls Do Main Draw Prep'!$A$7:$R$23,7)))</f>
        <v>0</v>
      </c>
      <c r="H79" s="436"/>
      <c r="I79" s="456"/>
      <c r="J79" s="331">
        <f>IF(I78&gt;$Q$79,,UPPER(VLOOKUP(I78,'Girls Do Main Draw Prep'!$A$7:$R$23,7)))</f>
        <v>0</v>
      </c>
      <c r="K79" s="456"/>
      <c r="L79" s="292">
        <f>IF(K78&gt;$Q$79,,UPPER(VLOOKUP(K78,'Girls Do Main Draw Prep'!$A$7:$R$23,7)))</f>
        <v>0</v>
      </c>
      <c r="M79" s="281"/>
      <c r="N79" s="280">
        <f>Q4</f>
        <v>0</v>
      </c>
      <c r="O79" s="279"/>
      <c r="P79" s="280"/>
      <c r="Q79" s="464">
        <f>'Girls Do Main Draw Prep'!$V$5</f>
        <v>0</v>
      </c>
    </row>
    <row r="80" spans="1:18" s="20" customFormat="1" ht="9.75">
      <c r="A80" s="401"/>
      <c r="B80" s="65" t="s">
        <v>52</v>
      </c>
      <c r="C80" s="65" t="str">
        <f>IF(OR(F78="Week 3",F78="Masters"),"CP","Rank")</f>
        <v>Rank</v>
      </c>
      <c r="D80" s="65" t="s">
        <v>54</v>
      </c>
      <c r="E80" s="67" t="s">
        <v>55</v>
      </c>
      <c r="F80" s="67" t="s">
        <v>14</v>
      </c>
      <c r="G80" s="67"/>
      <c r="H80" s="67" t="s">
        <v>56</v>
      </c>
      <c r="I80" s="67"/>
      <c r="J80" s="65" t="s">
        <v>57</v>
      </c>
      <c r="K80" s="402"/>
      <c r="L80" s="65" t="s">
        <v>87</v>
      </c>
      <c r="M80" s="402"/>
      <c r="N80" s="65" t="s">
        <v>84</v>
      </c>
      <c r="O80" s="402"/>
      <c r="P80" s="65" t="s">
        <v>269</v>
      </c>
      <c r="Q80" s="403"/>
    </row>
    <row r="81" spans="1:20" s="20" customFormat="1" ht="3.75" customHeight="1" thickBot="1">
      <c r="A81" s="404"/>
      <c r="B81" s="91"/>
      <c r="C81" s="91"/>
      <c r="D81" s="91"/>
      <c r="E81" s="23"/>
      <c r="F81" s="23"/>
      <c r="G81" s="93"/>
      <c r="H81" s="23"/>
      <c r="I81" s="151"/>
      <c r="J81" s="91"/>
      <c r="K81" s="151"/>
      <c r="L81" s="91"/>
      <c r="M81" s="151"/>
      <c r="N81" s="91"/>
      <c r="O81" s="151"/>
      <c r="P81" s="91"/>
      <c r="Q81" s="181"/>
    </row>
    <row r="82" spans="1:20" s="50" customFormat="1" ht="10.5" customHeight="1">
      <c r="A82" s="405">
        <v>17</v>
      </c>
      <c r="B82" s="202" t="str">
        <f>IF($D82="","",VLOOKUP($D82,'Girls Do Main Draw Prep'!$A$7:$V$71,20))</f>
        <v/>
      </c>
      <c r="C82" s="202" t="str">
        <f>IF($D82="","",VLOOKUP($D82,'Girls Do Main Draw Prep'!$A$7:$V$71,21))</f>
        <v/>
      </c>
      <c r="D82" s="203"/>
      <c r="E82" s="204" t="str">
        <f>UPPER(IF($D82="","",VLOOKUP($D82,'Girls Do Main Draw Prep'!$A$7:$V$71,2)))</f>
        <v/>
      </c>
      <c r="F82" s="204" t="str">
        <f>IF($D82="","",VLOOKUP($D82,'Girls Do Main Draw Prep'!$A$7:$V$71,3))</f>
        <v/>
      </c>
      <c r="G82" s="406"/>
      <c r="H82" s="204" t="str">
        <f>IF($D82="","",VLOOKUP($D82,'Girls Do Main Draw Prep'!$A$7:$V$71,4))</f>
        <v/>
      </c>
      <c r="I82" s="636"/>
      <c r="J82" s="637"/>
      <c r="K82" s="638"/>
      <c r="L82" s="637"/>
      <c r="M82" s="638"/>
      <c r="N82" s="637"/>
      <c r="O82" s="638"/>
      <c r="P82" s="637"/>
      <c r="Q82" s="610" t="s">
        <v>272</v>
      </c>
      <c r="R82" s="213"/>
      <c r="T82" s="214" t="e">
        <f>#REF!</f>
        <v>#REF!</v>
      </c>
    </row>
    <row r="83" spans="1:20" s="50" customFormat="1" ht="9.6" customHeight="1">
      <c r="A83" s="338"/>
      <c r="B83" s="408"/>
      <c r="C83" s="408"/>
      <c r="D83" s="408"/>
      <c r="E83" s="204" t="str">
        <f>UPPER(IF($D82="","",VLOOKUP($D82,'Girls Do Main Draw Prep'!$A$7:$V$71,7)))</f>
        <v/>
      </c>
      <c r="F83" s="204" t="str">
        <f>IF($D82="","",VLOOKUP($D82,'Girls Do Main Draw Prep'!$A$7:$V$71,8))</f>
        <v/>
      </c>
      <c r="G83" s="406"/>
      <c r="H83" s="204" t="str">
        <f>IF($D82="","",VLOOKUP($D82,'Girls Do Main Draw Prep'!$A$7:$V$71,9))</f>
        <v/>
      </c>
      <c r="I83" s="639"/>
      <c r="J83" s="640" t="str">
        <f>IF(I83="a",E82,IF(I83="b",E84,""))</f>
        <v/>
      </c>
      <c r="K83" s="641"/>
      <c r="L83" s="637"/>
      <c r="M83" s="638"/>
      <c r="N83" s="637"/>
      <c r="O83" s="638"/>
      <c r="P83" s="637"/>
      <c r="Q83" s="627"/>
      <c r="R83" s="213"/>
      <c r="T83" s="222" t="e">
        <f>#REF!</f>
        <v>#REF!</v>
      </c>
    </row>
    <row r="84" spans="1:20" s="50" customFormat="1" ht="9.6" customHeight="1">
      <c r="A84" s="338"/>
      <c r="B84" s="216"/>
      <c r="C84" s="216"/>
      <c r="D84" s="216"/>
      <c r="E84" s="201"/>
      <c r="F84" s="201"/>
      <c r="G84" s="93"/>
      <c r="H84" s="201"/>
      <c r="I84" s="642"/>
      <c r="J84" s="643" t="str">
        <f>UPPER(IF(OR(I85="a",I85="as"),E82,IF(OR(I85="b",I85="bs"),E86,)))</f>
        <v/>
      </c>
      <c r="K84" s="644"/>
      <c r="L84" s="637"/>
      <c r="M84" s="638"/>
      <c r="N84" s="637"/>
      <c r="O84" s="638"/>
      <c r="P84" s="637"/>
      <c r="Q84" s="627"/>
      <c r="R84" s="213"/>
      <c r="T84" s="222" t="e">
        <f>#REF!</f>
        <v>#REF!</v>
      </c>
    </row>
    <row r="85" spans="1:20" s="50" customFormat="1" ht="9.6" customHeight="1">
      <c r="A85" s="338"/>
      <c r="B85" s="216"/>
      <c r="C85" s="216"/>
      <c r="D85" s="216"/>
      <c r="E85" s="201"/>
      <c r="F85" s="201"/>
      <c r="G85" s="93"/>
      <c r="H85" s="617" t="s">
        <v>15</v>
      </c>
      <c r="I85" s="618"/>
      <c r="J85" s="645" t="str">
        <f>UPPER(IF(OR(I85="a",I85="as"),E83,IF(OR(I85="b",I85="bs"),E87,)))</f>
        <v/>
      </c>
      <c r="K85" s="646"/>
      <c r="L85" s="647"/>
      <c r="M85" s="641"/>
      <c r="N85" s="637"/>
      <c r="O85" s="638"/>
      <c r="P85" s="637"/>
      <c r="Q85" s="627"/>
      <c r="R85" s="213"/>
      <c r="T85" s="222" t="e">
        <f>#REF!</f>
        <v>#REF!</v>
      </c>
    </row>
    <row r="86" spans="1:20" s="50" customFormat="1" ht="9.6" customHeight="1">
      <c r="A86" s="338">
        <v>18</v>
      </c>
      <c r="B86" s="202" t="str">
        <f>IF($D86="","",VLOOKUP($D86,'Girls Do Main Draw Prep'!$A$7:$V$71,20))</f>
        <v/>
      </c>
      <c r="C86" s="202" t="str">
        <f>IF($D86="","",VLOOKUP($D86,'Girls Do Main Draw Prep'!$A$7:$V$71,21))</f>
        <v/>
      </c>
      <c r="D86" s="203"/>
      <c r="E86" s="223" t="str">
        <f>UPPER(IF($D86="","",VLOOKUP($D86,'Girls Do Main Draw Prep'!$A$7:$V$71,2)))</f>
        <v/>
      </c>
      <c r="F86" s="223" t="str">
        <f>IF($D86="","",VLOOKUP($D86,'Girls Do Main Draw Prep'!$A$7:$V$71,3))</f>
        <v/>
      </c>
      <c r="G86" s="415"/>
      <c r="H86" s="223" t="str">
        <f>IF($D86="","",VLOOKUP($D86,'Girls Do Main Draw Prep'!$A$7:$V$71,4))</f>
        <v/>
      </c>
      <c r="I86" s="648"/>
      <c r="J86" s="647"/>
      <c r="K86" s="649"/>
      <c r="L86" s="650"/>
      <c r="M86" s="644"/>
      <c r="N86" s="637"/>
      <c r="O86" s="638"/>
      <c r="P86" s="637"/>
      <c r="Q86" s="627"/>
      <c r="R86" s="213"/>
      <c r="T86" s="222" t="e">
        <f>#REF!</f>
        <v>#REF!</v>
      </c>
    </row>
    <row r="87" spans="1:20" s="50" customFormat="1" ht="9.6" customHeight="1">
      <c r="A87" s="338"/>
      <c r="B87" s="408"/>
      <c r="C87" s="408"/>
      <c r="D87" s="408"/>
      <c r="E87" s="223" t="str">
        <f>UPPER(IF($D86="","",VLOOKUP($D86,'Girls Do Main Draw Prep'!$A$7:$V$71,7)))</f>
        <v/>
      </c>
      <c r="F87" s="223" t="str">
        <f>IF($D86="","",VLOOKUP($D86,'Girls Do Main Draw Prep'!$A$7:$V$71,8))</f>
        <v/>
      </c>
      <c r="G87" s="415"/>
      <c r="H87" s="223" t="str">
        <f>IF($D86="","",VLOOKUP($D86,'Girls Do Main Draw Prep'!$A$7:$V$71,9))</f>
        <v/>
      </c>
      <c r="I87" s="639"/>
      <c r="J87" s="647"/>
      <c r="K87" s="649"/>
      <c r="L87" s="651"/>
      <c r="M87" s="652"/>
      <c r="N87" s="637"/>
      <c r="O87" s="638"/>
      <c r="P87" s="637"/>
      <c r="Q87" s="627"/>
      <c r="R87" s="213"/>
      <c r="T87" s="222" t="e">
        <f>#REF!</f>
        <v>#REF!</v>
      </c>
    </row>
    <row r="88" spans="1:20" s="50" customFormat="1" ht="9.6" customHeight="1">
      <c r="A88" s="338"/>
      <c r="B88" s="216"/>
      <c r="C88" s="216"/>
      <c r="D88" s="226"/>
      <c r="E88" s="201"/>
      <c r="F88" s="201"/>
      <c r="G88" s="93"/>
      <c r="H88" s="201"/>
      <c r="I88" s="653"/>
      <c r="J88" s="637"/>
      <c r="K88" s="654"/>
      <c r="L88" s="643" t="str">
        <f>UPPER(IF(OR(K89="a",K89="as"),J84,IF(OR(K89="b",K89="bs"),J92,)))</f>
        <v/>
      </c>
      <c r="M88" s="641"/>
      <c r="N88" s="637"/>
      <c r="O88" s="638"/>
      <c r="P88" s="637"/>
      <c r="Q88" s="627"/>
      <c r="R88" s="213"/>
      <c r="T88" s="222" t="e">
        <f>#REF!</f>
        <v>#REF!</v>
      </c>
    </row>
    <row r="89" spans="1:20" s="50" customFormat="1" ht="9.6" customHeight="1">
      <c r="A89" s="338"/>
      <c r="B89" s="216"/>
      <c r="C89" s="216"/>
      <c r="D89" s="226"/>
      <c r="E89" s="201"/>
      <c r="F89" s="201"/>
      <c r="G89" s="93"/>
      <c r="H89" s="201"/>
      <c r="I89" s="655"/>
      <c r="J89" s="617" t="s">
        <v>15</v>
      </c>
      <c r="K89" s="618"/>
      <c r="L89" s="645" t="str">
        <f>UPPER(IF(OR(K89="a",K89="as"),J85,IF(OR(K89="b",K89="bs"),J93,)))</f>
        <v/>
      </c>
      <c r="M89" s="646"/>
      <c r="N89" s="647"/>
      <c r="O89" s="641"/>
      <c r="P89" s="637"/>
      <c r="Q89" s="627"/>
      <c r="R89" s="213"/>
      <c r="T89" s="222" t="e">
        <f>#REF!</f>
        <v>#REF!</v>
      </c>
    </row>
    <row r="90" spans="1:20" s="50" customFormat="1" ht="9.6" customHeight="1">
      <c r="A90" s="420">
        <v>19</v>
      </c>
      <c r="B90" s="202" t="str">
        <f>IF($D90="","",VLOOKUP($D90,'Girls Do Main Draw Prep'!$A$7:$V$71,20))</f>
        <v/>
      </c>
      <c r="C90" s="202" t="str">
        <f>IF($D90="","",VLOOKUP($D90,'Girls Do Main Draw Prep'!$A$7:$V$71,21))</f>
        <v/>
      </c>
      <c r="D90" s="203"/>
      <c r="E90" s="223" t="str">
        <f>UPPER(IF($D90="","",VLOOKUP($D90,'Girls Do Main Draw Prep'!$A$7:$V$71,2)))</f>
        <v/>
      </c>
      <c r="F90" s="223" t="str">
        <f>IF($D90="","",VLOOKUP($D90,'Girls Do Main Draw Prep'!$A$7:$V$71,3))</f>
        <v/>
      </c>
      <c r="G90" s="415"/>
      <c r="H90" s="223" t="str">
        <f>IF($D90="","",VLOOKUP($D90,'Girls Do Main Draw Prep'!$A$7:$V$71,4))</f>
        <v/>
      </c>
      <c r="I90" s="636"/>
      <c r="J90" s="637"/>
      <c r="K90" s="649"/>
      <c r="L90" s="637"/>
      <c r="M90" s="649"/>
      <c r="N90" s="650"/>
      <c r="O90" s="641"/>
      <c r="P90" s="637"/>
      <c r="Q90" s="627"/>
      <c r="R90" s="213"/>
      <c r="T90" s="222" t="e">
        <f>#REF!</f>
        <v>#REF!</v>
      </c>
    </row>
    <row r="91" spans="1:20" s="50" customFormat="1" ht="9.6" customHeight="1" thickBot="1">
      <c r="A91" s="338"/>
      <c r="B91" s="408"/>
      <c r="C91" s="408"/>
      <c r="D91" s="408"/>
      <c r="E91" s="223" t="str">
        <f>UPPER(IF($D90="","",VLOOKUP($D90,'Girls Do Main Draw Prep'!$A$7:$V$71,7)))</f>
        <v/>
      </c>
      <c r="F91" s="223" t="str">
        <f>IF($D90="","",VLOOKUP($D90,'Girls Do Main Draw Prep'!$A$7:$V$71,8))</f>
        <v/>
      </c>
      <c r="G91" s="415"/>
      <c r="H91" s="223" t="str">
        <f>IF($D90="","",VLOOKUP($D90,'Girls Do Main Draw Prep'!$A$7:$V$71,9))</f>
        <v/>
      </c>
      <c r="I91" s="639"/>
      <c r="J91" s="640" t="str">
        <f>IF(I91="a",E90,IF(I91="b",E92,""))</f>
        <v/>
      </c>
      <c r="K91" s="649"/>
      <c r="L91" s="637"/>
      <c r="M91" s="649"/>
      <c r="N91" s="647"/>
      <c r="O91" s="641"/>
      <c r="P91" s="637"/>
      <c r="Q91" s="627"/>
      <c r="R91" s="213"/>
      <c r="T91" s="237" t="e">
        <f>#REF!</f>
        <v>#REF!</v>
      </c>
    </row>
    <row r="92" spans="1:20" s="50" customFormat="1" ht="9.6" customHeight="1">
      <c r="A92" s="338"/>
      <c r="B92" s="216"/>
      <c r="C92" s="216"/>
      <c r="D92" s="226"/>
      <c r="E92" s="201"/>
      <c r="F92" s="201"/>
      <c r="G92" s="93"/>
      <c r="H92" s="201"/>
      <c r="I92" s="642"/>
      <c r="J92" s="643" t="str">
        <f>UPPER(IF(OR(I93="a",I93="as"),E90,IF(OR(I93="b",I93="bs"),E94,)))</f>
        <v/>
      </c>
      <c r="K92" s="656"/>
      <c r="L92" s="637"/>
      <c r="M92" s="649"/>
      <c r="N92" s="647"/>
      <c r="O92" s="641"/>
      <c r="P92" s="637"/>
      <c r="Q92" s="627"/>
      <c r="R92" s="213"/>
    </row>
    <row r="93" spans="1:20" s="50" customFormat="1" ht="9.6" customHeight="1">
      <c r="A93" s="338"/>
      <c r="B93" s="216"/>
      <c r="C93" s="216"/>
      <c r="D93" s="226"/>
      <c r="E93" s="201"/>
      <c r="F93" s="201"/>
      <c r="G93" s="93"/>
      <c r="H93" s="617" t="s">
        <v>15</v>
      </c>
      <c r="I93" s="618"/>
      <c r="J93" s="645" t="str">
        <f>UPPER(IF(OR(I93="a",I93="as"),E91,IF(OR(I93="b",I93="bs"),E95,)))</f>
        <v/>
      </c>
      <c r="K93" s="657"/>
      <c r="L93" s="647"/>
      <c r="M93" s="649"/>
      <c r="N93" s="647"/>
      <c r="O93" s="641"/>
      <c r="P93" s="637"/>
      <c r="Q93" s="627"/>
      <c r="R93" s="213"/>
    </row>
    <row r="94" spans="1:20" s="50" customFormat="1" ht="9.6" customHeight="1">
      <c r="A94" s="338">
        <v>20</v>
      </c>
      <c r="B94" s="202" t="str">
        <f>IF($D94="","",VLOOKUP($D94,'Girls Do Main Draw Prep'!$A$7:$V$71,20))</f>
        <v/>
      </c>
      <c r="C94" s="202" t="str">
        <f>IF($D94="","",VLOOKUP($D94,'Girls Do Main Draw Prep'!$A$7:$V$71,21))</f>
        <v/>
      </c>
      <c r="D94" s="203"/>
      <c r="E94" s="223" t="str">
        <f>UPPER(IF($D94="","",VLOOKUP($D94,'Girls Do Main Draw Prep'!$A$7:$V$71,2)))</f>
        <v/>
      </c>
      <c r="F94" s="223" t="str">
        <f>IF($D94="","",VLOOKUP($D94,'Girls Do Main Draw Prep'!$A$7:$V$71,3))</f>
        <v/>
      </c>
      <c r="G94" s="415"/>
      <c r="H94" s="223" t="str">
        <f>IF($D94="","",VLOOKUP($D94,'Girls Do Main Draw Prep'!$A$7:$V$71,4))</f>
        <v/>
      </c>
      <c r="I94" s="648"/>
      <c r="J94" s="647"/>
      <c r="K94" s="641"/>
      <c r="L94" s="650"/>
      <c r="M94" s="656"/>
      <c r="N94" s="647"/>
      <c r="O94" s="641"/>
      <c r="P94" s="637"/>
      <c r="Q94" s="627"/>
      <c r="R94" s="213"/>
    </row>
    <row r="95" spans="1:20" s="50" customFormat="1" ht="9.6" customHeight="1">
      <c r="A95" s="338"/>
      <c r="B95" s="408"/>
      <c r="C95" s="408"/>
      <c r="D95" s="408"/>
      <c r="E95" s="223" t="str">
        <f>UPPER(IF($D94="","",VLOOKUP($D94,'Girls Do Main Draw Prep'!$A$7:$V$71,7)))</f>
        <v/>
      </c>
      <c r="F95" s="223" t="str">
        <f>IF($D94="","",VLOOKUP($D94,'Girls Do Main Draw Prep'!$A$7:$V$71,8))</f>
        <v/>
      </c>
      <c r="G95" s="415"/>
      <c r="H95" s="223" t="str">
        <f>IF($D94="","",VLOOKUP($D94,'Girls Do Main Draw Prep'!$A$7:$V$71,9))</f>
        <v/>
      </c>
      <c r="I95" s="639"/>
      <c r="J95" s="647"/>
      <c r="K95" s="641"/>
      <c r="L95" s="651"/>
      <c r="M95" s="658"/>
      <c r="N95" s="647"/>
      <c r="O95" s="641"/>
      <c r="P95" s="637"/>
      <c r="Q95" s="627"/>
      <c r="R95" s="213"/>
    </row>
    <row r="96" spans="1:20" s="50" customFormat="1" ht="9.6" customHeight="1">
      <c r="A96" s="338"/>
      <c r="B96" s="216"/>
      <c r="C96" s="216"/>
      <c r="D96" s="216"/>
      <c r="E96" s="201"/>
      <c r="F96" s="201"/>
      <c r="G96" s="93"/>
      <c r="H96" s="201"/>
      <c r="I96" s="653"/>
      <c r="J96" s="637"/>
      <c r="K96" s="638"/>
      <c r="L96" s="647"/>
      <c r="M96" s="654"/>
      <c r="N96" s="643" t="str">
        <f>UPPER(IF(OR(M97="a",M97="as"),L88,IF(OR(M97="b",M97="bs"),L104,)))</f>
        <v/>
      </c>
      <c r="O96" s="641"/>
      <c r="P96" s="637"/>
      <c r="Q96" s="627"/>
      <c r="R96" s="213"/>
    </row>
    <row r="97" spans="1:18" s="50" customFormat="1" ht="9.6" customHeight="1">
      <c r="A97" s="338"/>
      <c r="B97" s="216"/>
      <c r="C97" s="216"/>
      <c r="D97" s="216"/>
      <c r="E97" s="201"/>
      <c r="F97" s="201"/>
      <c r="G97" s="93"/>
      <c r="H97" s="201"/>
      <c r="I97" s="655"/>
      <c r="J97" s="637"/>
      <c r="K97" s="638"/>
      <c r="L97" s="617" t="s">
        <v>15</v>
      </c>
      <c r="M97" s="618"/>
      <c r="N97" s="645" t="str">
        <f>UPPER(IF(OR(M97="a",M97="as"),L89,IF(OR(M97="b",M97="bs"),L105,)))</f>
        <v/>
      </c>
      <c r="O97" s="646"/>
      <c r="P97" s="647"/>
      <c r="Q97" s="659"/>
      <c r="R97" s="213"/>
    </row>
    <row r="98" spans="1:18" s="50" customFormat="1" ht="9.6" customHeight="1">
      <c r="A98" s="338">
        <v>21</v>
      </c>
      <c r="B98" s="202" t="str">
        <f>IF($D98="","",VLOOKUP($D98,'Girls Do Main Draw Prep'!$A$7:$V$71,20))</f>
        <v/>
      </c>
      <c r="C98" s="202" t="str">
        <f>IF($D98="","",VLOOKUP($D98,'Girls Do Main Draw Prep'!$A$7:$V$71,21))</f>
        <v/>
      </c>
      <c r="D98" s="203"/>
      <c r="E98" s="204" t="str">
        <f>UPPER(IF($D98="","",VLOOKUP($D98,'Girls Do Main Draw Prep'!$A$7:$V$71,2)))</f>
        <v/>
      </c>
      <c r="F98" s="204" t="str">
        <f>IF($D98="","",VLOOKUP($D98,'Girls Do Main Draw Prep'!$A$7:$V$71,3))</f>
        <v/>
      </c>
      <c r="G98" s="406"/>
      <c r="H98" s="204" t="str">
        <f>IF($D98="","",VLOOKUP($D98,'Girls Do Main Draw Prep'!$A$7:$V$71,4))</f>
        <v/>
      </c>
      <c r="I98" s="636"/>
      <c r="J98" s="637"/>
      <c r="K98" s="638"/>
      <c r="L98" s="637"/>
      <c r="M98" s="649"/>
      <c r="N98" s="637"/>
      <c r="O98" s="649"/>
      <c r="P98" s="637"/>
      <c r="Q98" s="659"/>
      <c r="R98" s="213"/>
    </row>
    <row r="99" spans="1:18" s="50" customFormat="1" ht="9.6" customHeight="1">
      <c r="A99" s="338"/>
      <c r="B99" s="408"/>
      <c r="C99" s="408"/>
      <c r="D99" s="408"/>
      <c r="E99" s="204" t="str">
        <f>UPPER(IF($D98="","",VLOOKUP($D98,'Girls Do Main Draw Prep'!$A$7:$V$71,7)))</f>
        <v/>
      </c>
      <c r="F99" s="204" t="str">
        <f>IF($D98="","",VLOOKUP($D98,'Girls Do Main Draw Prep'!$A$7:$V$71,8))</f>
        <v/>
      </c>
      <c r="G99" s="406"/>
      <c r="H99" s="204" t="str">
        <f>IF($D98="","",VLOOKUP($D98,'Girls Do Main Draw Prep'!$A$7:$V$71,9))</f>
        <v/>
      </c>
      <c r="I99" s="639"/>
      <c r="J99" s="640" t="str">
        <f>IF(I99="a",E98,IF(I99="b",E100,""))</f>
        <v/>
      </c>
      <c r="K99" s="641"/>
      <c r="L99" s="637"/>
      <c r="M99" s="649"/>
      <c r="N99" s="637"/>
      <c r="O99" s="649"/>
      <c r="P99" s="637"/>
      <c r="Q99" s="659"/>
      <c r="R99" s="213"/>
    </row>
    <row r="100" spans="1:18" s="50" customFormat="1" ht="9.6" customHeight="1">
      <c r="A100" s="338"/>
      <c r="B100" s="216"/>
      <c r="C100" s="216"/>
      <c r="D100" s="216"/>
      <c r="E100" s="201"/>
      <c r="F100" s="201"/>
      <c r="G100" s="93"/>
      <c r="H100" s="201"/>
      <c r="I100" s="642"/>
      <c r="J100" s="643" t="str">
        <f>UPPER(IF(OR(I101="a",I101="as"),E98,IF(OR(I101="b",I101="bs"),E102,)))</f>
        <v/>
      </c>
      <c r="K100" s="644"/>
      <c r="L100" s="637"/>
      <c r="M100" s="649"/>
      <c r="N100" s="637"/>
      <c r="O100" s="649"/>
      <c r="P100" s="637"/>
      <c r="Q100" s="659"/>
      <c r="R100" s="213"/>
    </row>
    <row r="101" spans="1:18" s="50" customFormat="1" ht="9.6" customHeight="1">
      <c r="A101" s="338"/>
      <c r="B101" s="216"/>
      <c r="C101" s="216"/>
      <c r="D101" s="216"/>
      <c r="E101" s="201"/>
      <c r="F101" s="201"/>
      <c r="G101" s="93"/>
      <c r="H101" s="617" t="s">
        <v>15</v>
      </c>
      <c r="I101" s="618"/>
      <c r="J101" s="645" t="str">
        <f>UPPER(IF(OR(I101="a",I101="as"),E99,IF(OR(I101="b",I101="bs"),E103,)))</f>
        <v/>
      </c>
      <c r="K101" s="646"/>
      <c r="L101" s="647"/>
      <c r="M101" s="649"/>
      <c r="N101" s="637"/>
      <c r="O101" s="649"/>
      <c r="P101" s="637"/>
      <c r="Q101" s="659"/>
      <c r="R101" s="213"/>
    </row>
    <row r="102" spans="1:18" s="50" customFormat="1" ht="9.6" customHeight="1">
      <c r="A102" s="338">
        <v>22</v>
      </c>
      <c r="B102" s="202" t="str">
        <f>IF($D102="","",VLOOKUP($D102,'Girls Do Main Draw Prep'!$A$7:$V$71,20))</f>
        <v/>
      </c>
      <c r="C102" s="202" t="str">
        <f>IF($D102="","",VLOOKUP($D102,'Girls Do Main Draw Prep'!$A$7:$V$71,21))</f>
        <v/>
      </c>
      <c r="D102" s="203"/>
      <c r="E102" s="223" t="str">
        <f>UPPER(IF($D102="","",VLOOKUP($D102,'Girls Do Main Draw Prep'!$A$7:$V$71,2)))</f>
        <v/>
      </c>
      <c r="F102" s="223" t="str">
        <f>IF($D102="","",VLOOKUP($D102,'Girls Do Main Draw Prep'!$A$7:$V$71,3))</f>
        <v/>
      </c>
      <c r="G102" s="415"/>
      <c r="H102" s="223" t="str">
        <f>IF($D102="","",VLOOKUP($D102,'Girls Do Main Draw Prep'!$A$7:$V$71,4))</f>
        <v/>
      </c>
      <c r="I102" s="648"/>
      <c r="J102" s="647"/>
      <c r="K102" s="649"/>
      <c r="L102" s="650"/>
      <c r="M102" s="656"/>
      <c r="N102" s="637"/>
      <c r="O102" s="649"/>
      <c r="P102" s="637"/>
      <c r="Q102" s="659"/>
      <c r="R102" s="213"/>
    </row>
    <row r="103" spans="1:18" s="50" customFormat="1" ht="9.6" customHeight="1">
      <c r="A103" s="338"/>
      <c r="B103" s="408"/>
      <c r="C103" s="408"/>
      <c r="D103" s="408"/>
      <c r="E103" s="223" t="str">
        <f>UPPER(IF($D102="","",VLOOKUP($D102,'Girls Do Main Draw Prep'!$A$7:$V$71,7)))</f>
        <v/>
      </c>
      <c r="F103" s="223" t="str">
        <f>IF($D102="","",VLOOKUP($D102,'Girls Do Main Draw Prep'!$A$7:$V$71,8))</f>
        <v/>
      </c>
      <c r="G103" s="415"/>
      <c r="H103" s="223" t="str">
        <f>IF($D102="","",VLOOKUP($D102,'Girls Do Main Draw Prep'!$A$7:$V$71,9))</f>
        <v/>
      </c>
      <c r="I103" s="639"/>
      <c r="J103" s="647"/>
      <c r="K103" s="649"/>
      <c r="L103" s="651"/>
      <c r="M103" s="658"/>
      <c r="N103" s="637"/>
      <c r="O103" s="649"/>
      <c r="P103" s="637"/>
      <c r="Q103" s="659"/>
      <c r="R103" s="213"/>
    </row>
    <row r="104" spans="1:18" s="50" customFormat="1" ht="9.6" customHeight="1">
      <c r="A104" s="338"/>
      <c r="B104" s="216"/>
      <c r="C104" s="216"/>
      <c r="D104" s="226"/>
      <c r="E104" s="201"/>
      <c r="F104" s="201"/>
      <c r="G104" s="93"/>
      <c r="H104" s="201"/>
      <c r="I104" s="653"/>
      <c r="J104" s="637"/>
      <c r="K104" s="654"/>
      <c r="L104" s="643" t="str">
        <f>UPPER(IF(OR(K105="a",K105="as"),J100,IF(OR(K105="b",K105="bs"),J108,)))</f>
        <v/>
      </c>
      <c r="M104" s="649"/>
      <c r="N104" s="637"/>
      <c r="O104" s="649"/>
      <c r="P104" s="637"/>
      <c r="Q104" s="659"/>
      <c r="R104" s="213"/>
    </row>
    <row r="105" spans="1:18" s="50" customFormat="1" ht="9.6" customHeight="1">
      <c r="A105" s="338"/>
      <c r="B105" s="216"/>
      <c r="C105" s="216"/>
      <c r="D105" s="226"/>
      <c r="E105" s="201"/>
      <c r="F105" s="201"/>
      <c r="G105" s="93"/>
      <c r="H105" s="201"/>
      <c r="I105" s="655"/>
      <c r="J105" s="617" t="s">
        <v>15</v>
      </c>
      <c r="K105" s="618"/>
      <c r="L105" s="645" t="str">
        <f>UPPER(IF(OR(K105="a",K105="as"),J101,IF(OR(K105="b",K105="bs"),J109,)))</f>
        <v/>
      </c>
      <c r="M105" s="657"/>
      <c r="N105" s="647"/>
      <c r="O105" s="649"/>
      <c r="P105" s="637"/>
      <c r="Q105" s="659"/>
      <c r="R105" s="213"/>
    </row>
    <row r="106" spans="1:18" s="50" customFormat="1" ht="9.6" customHeight="1">
      <c r="A106" s="420">
        <v>23</v>
      </c>
      <c r="B106" s="202" t="str">
        <f>IF($D106="","",VLOOKUP($D106,'Girls Do Main Draw Prep'!$A$7:$V$71,20))</f>
        <v/>
      </c>
      <c r="C106" s="202" t="str">
        <f>IF($D106="","",VLOOKUP($D106,'Girls Do Main Draw Prep'!$A$7:$V$71,21))</f>
        <v/>
      </c>
      <c r="D106" s="203"/>
      <c r="E106" s="223" t="str">
        <f>UPPER(IF($D106="","",VLOOKUP($D106,'Girls Do Main Draw Prep'!$A$7:$V$71,2)))</f>
        <v/>
      </c>
      <c r="F106" s="223" t="str">
        <f>IF($D106="","",VLOOKUP($D106,'Girls Do Main Draw Prep'!$A$7:$V$71,3))</f>
        <v/>
      </c>
      <c r="G106" s="415"/>
      <c r="H106" s="223" t="str">
        <f>IF($D106="","",VLOOKUP($D106,'Girls Do Main Draw Prep'!$A$7:$V$71,4))</f>
        <v/>
      </c>
      <c r="I106" s="636"/>
      <c r="J106" s="637"/>
      <c r="K106" s="649"/>
      <c r="L106" s="637"/>
      <c r="M106" s="660"/>
      <c r="N106" s="650"/>
      <c r="O106" s="649"/>
      <c r="P106" s="637"/>
      <c r="Q106" s="659"/>
      <c r="R106" s="213"/>
    </row>
    <row r="107" spans="1:18" s="50" customFormat="1" ht="9.6" customHeight="1">
      <c r="A107" s="338"/>
      <c r="B107" s="408"/>
      <c r="C107" s="408"/>
      <c r="D107" s="408"/>
      <c r="E107" s="223" t="str">
        <f>UPPER(IF($D106="","",VLOOKUP($D106,'Girls Do Main Draw Prep'!$A$7:$V$71,7)))</f>
        <v/>
      </c>
      <c r="F107" s="223" t="str">
        <f>IF($D106="","",VLOOKUP($D106,'Girls Do Main Draw Prep'!$A$7:$V$71,8))</f>
        <v/>
      </c>
      <c r="G107" s="415"/>
      <c r="H107" s="223" t="str">
        <f>IF($D106="","",VLOOKUP($D106,'Girls Do Main Draw Prep'!$A$7:$V$71,9))</f>
        <v/>
      </c>
      <c r="I107" s="639"/>
      <c r="J107" s="640" t="str">
        <f>IF(I107="a",E106,IF(I107="b",E108,""))</f>
        <v/>
      </c>
      <c r="K107" s="649"/>
      <c r="L107" s="637"/>
      <c r="M107" s="641"/>
      <c r="N107" s="647"/>
      <c r="O107" s="649"/>
      <c r="P107" s="637"/>
      <c r="Q107" s="659"/>
      <c r="R107" s="213"/>
    </row>
    <row r="108" spans="1:18" s="50" customFormat="1" ht="9.6" customHeight="1">
      <c r="A108" s="338"/>
      <c r="B108" s="216"/>
      <c r="C108" s="216"/>
      <c r="D108" s="226"/>
      <c r="E108" s="201"/>
      <c r="F108" s="201"/>
      <c r="G108" s="93"/>
      <c r="H108" s="201"/>
      <c r="I108" s="642"/>
      <c r="J108" s="643" t="str">
        <f>UPPER(IF(OR(I109="a",I109="as"),E106,IF(OR(I109="b",I109="bs"),E110,)))</f>
        <v/>
      </c>
      <c r="K108" s="656"/>
      <c r="L108" s="637"/>
      <c r="M108" s="641"/>
      <c r="N108" s="647"/>
      <c r="O108" s="649"/>
      <c r="P108" s="637"/>
      <c r="Q108" s="659"/>
      <c r="R108" s="213"/>
    </row>
    <row r="109" spans="1:18" s="50" customFormat="1" ht="9.6" customHeight="1">
      <c r="A109" s="338"/>
      <c r="B109" s="216"/>
      <c r="C109" s="216"/>
      <c r="D109" s="226"/>
      <c r="E109" s="201"/>
      <c r="F109" s="201"/>
      <c r="G109" s="93"/>
      <c r="H109" s="617" t="s">
        <v>15</v>
      </c>
      <c r="I109" s="618"/>
      <c r="J109" s="645" t="str">
        <f>UPPER(IF(OR(I109="a",I109="as"),E107,IF(OR(I109="b",I109="bs"),E111,)))</f>
        <v/>
      </c>
      <c r="K109" s="657"/>
      <c r="L109" s="647"/>
      <c r="M109" s="641"/>
      <c r="N109" s="647"/>
      <c r="O109" s="649"/>
      <c r="P109" s="637"/>
      <c r="Q109" s="659"/>
      <c r="R109" s="213"/>
    </row>
    <row r="110" spans="1:18" s="50" customFormat="1" ht="9.6" customHeight="1">
      <c r="A110" s="405">
        <v>24</v>
      </c>
      <c r="B110" s="202" t="str">
        <f>IF($D110="","",VLOOKUP($D110,'Girls Do Main Draw Prep'!$A$7:$V$71,20))</f>
        <v/>
      </c>
      <c r="C110" s="202" t="str">
        <f>IF($D110="","",VLOOKUP($D110,'Girls Do Main Draw Prep'!$A$7:$V$71,21))</f>
        <v/>
      </c>
      <c r="D110" s="203"/>
      <c r="E110" s="204" t="str">
        <f>UPPER(IF($D110="","",VLOOKUP($D110,'Girls Do Main Draw Prep'!$A$7:$V$71,2)))</f>
        <v/>
      </c>
      <c r="F110" s="204" t="str">
        <f>IF($D110="","",VLOOKUP($D110,'Girls Do Main Draw Prep'!$A$7:$V$71,3))</f>
        <v/>
      </c>
      <c r="G110" s="406"/>
      <c r="H110" s="204" t="str">
        <f>IF($D110="","",VLOOKUP($D110,'Girls Do Main Draw Prep'!$A$7:$V$71,4))</f>
        <v/>
      </c>
      <c r="I110" s="648"/>
      <c r="J110" s="647"/>
      <c r="K110" s="641"/>
      <c r="L110" s="650"/>
      <c r="M110" s="644"/>
      <c r="N110" s="647"/>
      <c r="O110" s="649"/>
      <c r="P110" s="637"/>
      <c r="Q110" s="659"/>
      <c r="R110" s="213"/>
    </row>
    <row r="111" spans="1:18" s="50" customFormat="1" ht="9.6" customHeight="1">
      <c r="A111" s="338"/>
      <c r="B111" s="408"/>
      <c r="C111" s="408"/>
      <c r="D111" s="408"/>
      <c r="E111" s="204" t="str">
        <f>UPPER(IF($D110="","",VLOOKUP($D110,'Girls Do Main Draw Prep'!$A$7:$V$71,7)))</f>
        <v/>
      </c>
      <c r="F111" s="204" t="str">
        <f>IF($D110="","",VLOOKUP($D110,'Girls Do Main Draw Prep'!$A$7:$V$71,8))</f>
        <v/>
      </c>
      <c r="G111" s="406"/>
      <c r="H111" s="204" t="str">
        <f>IF($D110="","",VLOOKUP($D110,'Girls Do Main Draw Prep'!$A$7:$V$71,9))</f>
        <v/>
      </c>
      <c r="I111" s="639"/>
      <c r="J111" s="647"/>
      <c r="K111" s="641"/>
      <c r="L111" s="651"/>
      <c r="M111" s="652"/>
      <c r="N111" s="647"/>
      <c r="O111" s="649"/>
      <c r="P111" s="637"/>
      <c r="Q111" s="659"/>
      <c r="R111" s="213"/>
    </row>
    <row r="112" spans="1:18" s="50" customFormat="1" ht="9.6" customHeight="1">
      <c r="A112" s="338"/>
      <c r="B112" s="216"/>
      <c r="C112" s="216"/>
      <c r="D112" s="226"/>
      <c r="E112" s="201"/>
      <c r="F112" s="201"/>
      <c r="G112" s="93"/>
      <c r="H112" s="201"/>
      <c r="I112" s="653"/>
      <c r="J112" s="637"/>
      <c r="K112" s="638"/>
      <c r="L112" s="647"/>
      <c r="M112" s="641"/>
      <c r="N112" s="641"/>
      <c r="O112" s="654"/>
      <c r="P112" s="643" t="str">
        <f>UPPER(IF(OR(O113="a",O113="as"),N96,IF(OR(O113="b",O113="bs"),N128,)))</f>
        <v/>
      </c>
      <c r="Q112" s="661"/>
      <c r="R112" s="213"/>
    </row>
    <row r="113" spans="1:18" s="50" customFormat="1" ht="9.6" customHeight="1">
      <c r="A113" s="338"/>
      <c r="B113" s="216"/>
      <c r="C113" s="216"/>
      <c r="D113" s="226"/>
      <c r="E113" s="201"/>
      <c r="F113" s="201"/>
      <c r="G113" s="93"/>
      <c r="H113" s="201"/>
      <c r="I113" s="655"/>
      <c r="J113" s="637"/>
      <c r="K113" s="638"/>
      <c r="L113" s="647"/>
      <c r="M113" s="641"/>
      <c r="N113" s="617" t="s">
        <v>15</v>
      </c>
      <c r="O113" s="618"/>
      <c r="P113" s="645" t="str">
        <f>UPPER(IF(OR(O113="a",O113="as"),N97,IF(OR(O113="b",O113="bs"),N129,)))</f>
        <v/>
      </c>
      <c r="Q113" s="662"/>
      <c r="R113" s="213"/>
    </row>
    <row r="114" spans="1:18" s="50" customFormat="1" ht="9.6" customHeight="1">
      <c r="A114" s="405">
        <v>25</v>
      </c>
      <c r="B114" s="202" t="str">
        <f>IF($D114="","",VLOOKUP($D114,'Girls Do Main Draw Prep'!$A$7:$V$71,20))</f>
        <v/>
      </c>
      <c r="C114" s="202" t="str">
        <f>IF($D114="","",VLOOKUP($D114,'Girls Do Main Draw Prep'!$A$7:$V$71,21))</f>
        <v/>
      </c>
      <c r="D114" s="203"/>
      <c r="E114" s="204" t="str">
        <f>UPPER(IF($D114="","",VLOOKUP($D114,'Girls Do Main Draw Prep'!$A$7:$V$71,2)))</f>
        <v/>
      </c>
      <c r="F114" s="204" t="str">
        <f>IF($D114="","",VLOOKUP($D114,'Girls Do Main Draw Prep'!$A$7:$V$71,3))</f>
        <v/>
      </c>
      <c r="G114" s="406"/>
      <c r="H114" s="204" t="str">
        <f>IF($D114="","",VLOOKUP($D114,'Girls Do Main Draw Prep'!$A$7:$V$71,4))</f>
        <v/>
      </c>
      <c r="I114" s="636"/>
      <c r="J114" s="637"/>
      <c r="K114" s="638"/>
      <c r="L114" s="637"/>
      <c r="M114" s="638"/>
      <c r="N114" s="637"/>
      <c r="O114" s="649"/>
      <c r="P114" s="650"/>
      <c r="Q114" s="659"/>
      <c r="R114" s="213"/>
    </row>
    <row r="115" spans="1:18" s="50" customFormat="1" ht="9.6" customHeight="1">
      <c r="A115" s="338"/>
      <c r="B115" s="408"/>
      <c r="C115" s="408"/>
      <c r="D115" s="408"/>
      <c r="E115" s="204" t="str">
        <f>UPPER(IF($D114="","",VLOOKUP($D114,'Girls Do Main Draw Prep'!$A$7:$V$71,7)))</f>
        <v/>
      </c>
      <c r="F115" s="204" t="str">
        <f>IF($D114="","",VLOOKUP($D114,'Girls Do Main Draw Prep'!$A$7:$V$71,8))</f>
        <v/>
      </c>
      <c r="G115" s="406"/>
      <c r="H115" s="204" t="str">
        <f>IF($D114="","",VLOOKUP($D114,'Girls Do Main Draw Prep'!$A$7:$V$71,9))</f>
        <v/>
      </c>
      <c r="I115" s="639"/>
      <c r="J115" s="640" t="str">
        <f>IF(I115="a",E114,IF(I115="b",E116,""))</f>
        <v/>
      </c>
      <c r="K115" s="641"/>
      <c r="L115" s="637"/>
      <c r="M115" s="638"/>
      <c r="N115" s="637"/>
      <c r="O115" s="649"/>
      <c r="P115" s="651"/>
      <c r="Q115" s="663"/>
      <c r="R115" s="213"/>
    </row>
    <row r="116" spans="1:18" s="50" customFormat="1" ht="9.6" customHeight="1">
      <c r="A116" s="338"/>
      <c r="B116" s="216"/>
      <c r="C116" s="216"/>
      <c r="D116" s="226"/>
      <c r="E116" s="201"/>
      <c r="F116" s="201"/>
      <c r="G116" s="93"/>
      <c r="H116" s="201"/>
      <c r="I116" s="642"/>
      <c r="J116" s="643" t="str">
        <f>UPPER(IF(OR(I117="a",I117="as"),E114,IF(OR(I117="b",I117="bs"),E118,)))</f>
        <v/>
      </c>
      <c r="K116" s="644"/>
      <c r="L116" s="637"/>
      <c r="M116" s="638"/>
      <c r="N116" s="637"/>
      <c r="O116" s="649"/>
      <c r="P116" s="637"/>
      <c r="Q116" s="659"/>
      <c r="R116" s="213"/>
    </row>
    <row r="117" spans="1:18" s="50" customFormat="1" ht="9.6" customHeight="1">
      <c r="A117" s="338"/>
      <c r="B117" s="216"/>
      <c r="C117" s="216"/>
      <c r="D117" s="226"/>
      <c r="E117" s="201"/>
      <c r="F117" s="201"/>
      <c r="G117" s="93"/>
      <c r="H117" s="617" t="s">
        <v>15</v>
      </c>
      <c r="I117" s="618"/>
      <c r="J117" s="645" t="str">
        <f>UPPER(IF(OR(I117="a",I117="as"),E115,IF(OR(I117="b",I117="bs"),E119,)))</f>
        <v/>
      </c>
      <c r="K117" s="646"/>
      <c r="L117" s="647"/>
      <c r="M117" s="641"/>
      <c r="N117" s="637"/>
      <c r="O117" s="649"/>
      <c r="P117" s="637"/>
      <c r="Q117" s="659"/>
      <c r="R117" s="213"/>
    </row>
    <row r="118" spans="1:18" s="50" customFormat="1" ht="9.6" customHeight="1">
      <c r="A118" s="338">
        <v>26</v>
      </c>
      <c r="B118" s="202" t="str">
        <f>IF($D118="","",VLOOKUP($D118,'Girls Do Main Draw Prep'!$A$7:$V$71,20))</f>
        <v/>
      </c>
      <c r="C118" s="202" t="str">
        <f>IF($D118="","",VLOOKUP($D118,'Girls Do Main Draw Prep'!$A$7:$V$71,21))</f>
        <v/>
      </c>
      <c r="D118" s="203"/>
      <c r="E118" s="223" t="str">
        <f>UPPER(IF($D118="","",VLOOKUP($D118,'Girls Do Main Draw Prep'!$A$7:$V$71,2)))</f>
        <v/>
      </c>
      <c r="F118" s="223" t="str">
        <f>IF($D118="","",VLOOKUP($D118,'Girls Do Main Draw Prep'!$A$7:$V$71,3))</f>
        <v/>
      </c>
      <c r="G118" s="415"/>
      <c r="H118" s="223" t="str">
        <f>IF($D118="","",VLOOKUP($D118,'Girls Do Main Draw Prep'!$A$7:$V$71,4))</f>
        <v/>
      </c>
      <c r="I118" s="648"/>
      <c r="J118" s="647"/>
      <c r="K118" s="649"/>
      <c r="L118" s="650"/>
      <c r="M118" s="644"/>
      <c r="N118" s="637"/>
      <c r="O118" s="649"/>
      <c r="P118" s="637"/>
      <c r="Q118" s="659"/>
      <c r="R118" s="213"/>
    </row>
    <row r="119" spans="1:18" s="50" customFormat="1" ht="9.6" customHeight="1">
      <c r="A119" s="338"/>
      <c r="B119" s="408"/>
      <c r="C119" s="408"/>
      <c r="D119" s="408"/>
      <c r="E119" s="223" t="str">
        <f>UPPER(IF($D118="","",VLOOKUP($D118,'Girls Do Main Draw Prep'!$A$7:$V$71,7)))</f>
        <v/>
      </c>
      <c r="F119" s="223" t="str">
        <f>IF($D118="","",VLOOKUP($D118,'Girls Do Main Draw Prep'!$A$7:$V$71,8))</f>
        <v/>
      </c>
      <c r="G119" s="415"/>
      <c r="H119" s="223" t="str">
        <f>IF($D118="","",VLOOKUP($D118,'Girls Do Main Draw Prep'!$A$7:$V$71,9))</f>
        <v/>
      </c>
      <c r="I119" s="639"/>
      <c r="J119" s="647"/>
      <c r="K119" s="649"/>
      <c r="L119" s="651"/>
      <c r="M119" s="652"/>
      <c r="N119" s="637"/>
      <c r="O119" s="649"/>
      <c r="P119" s="637"/>
      <c r="Q119" s="659"/>
      <c r="R119" s="213"/>
    </row>
    <row r="120" spans="1:18" s="50" customFormat="1" ht="9.6" customHeight="1">
      <c r="A120" s="338"/>
      <c r="B120" s="216"/>
      <c r="C120" s="216"/>
      <c r="D120" s="226"/>
      <c r="E120" s="201"/>
      <c r="F120" s="201"/>
      <c r="G120" s="93"/>
      <c r="H120" s="201"/>
      <c r="I120" s="653"/>
      <c r="J120" s="637"/>
      <c r="K120" s="654"/>
      <c r="L120" s="643" t="str">
        <f>UPPER(IF(OR(K121="a",K121="as"),J116,IF(OR(K121="b",K121="bs"),J124,)))</f>
        <v/>
      </c>
      <c r="M120" s="641"/>
      <c r="N120" s="637"/>
      <c r="O120" s="649"/>
      <c r="P120" s="637"/>
      <c r="Q120" s="659"/>
      <c r="R120" s="213"/>
    </row>
    <row r="121" spans="1:18" s="50" customFormat="1" ht="9.6" customHeight="1">
      <c r="A121" s="338"/>
      <c r="B121" s="216"/>
      <c r="C121" s="216"/>
      <c r="D121" s="226"/>
      <c r="E121" s="201"/>
      <c r="F121" s="201"/>
      <c r="G121" s="93"/>
      <c r="H121" s="201"/>
      <c r="I121" s="655"/>
      <c r="J121" s="617" t="s">
        <v>15</v>
      </c>
      <c r="K121" s="618"/>
      <c r="L121" s="645" t="str">
        <f>UPPER(IF(OR(K121="a",K121="as"),J117,IF(OR(K121="b",K121="bs"),J125,)))</f>
        <v/>
      </c>
      <c r="M121" s="646"/>
      <c r="N121" s="647"/>
      <c r="O121" s="649"/>
      <c r="P121" s="637"/>
      <c r="Q121" s="659"/>
      <c r="R121" s="213"/>
    </row>
    <row r="122" spans="1:18" s="50" customFormat="1" ht="9.6" customHeight="1">
      <c r="A122" s="420">
        <v>27</v>
      </c>
      <c r="B122" s="202" t="str">
        <f>IF($D122="","",VLOOKUP($D122,'Girls Do Main Draw Prep'!$A$7:$V$71,20))</f>
        <v/>
      </c>
      <c r="C122" s="202" t="str">
        <f>IF($D122="","",VLOOKUP($D122,'Girls Do Main Draw Prep'!$A$7:$V$71,21))</f>
        <v/>
      </c>
      <c r="D122" s="203"/>
      <c r="E122" s="223" t="str">
        <f>UPPER(IF($D122="","",VLOOKUP($D122,'Girls Do Main Draw Prep'!$A$7:$V$71,2)))</f>
        <v/>
      </c>
      <c r="F122" s="223" t="str">
        <f>IF($D122="","",VLOOKUP($D122,'Girls Do Main Draw Prep'!$A$7:$V$71,3))</f>
        <v/>
      </c>
      <c r="G122" s="415"/>
      <c r="H122" s="223" t="str">
        <f>IF($D122="","",VLOOKUP($D122,'Girls Do Main Draw Prep'!$A$7:$V$71,4))</f>
        <v/>
      </c>
      <c r="I122" s="636"/>
      <c r="J122" s="637"/>
      <c r="K122" s="649"/>
      <c r="L122" s="637"/>
      <c r="M122" s="649"/>
      <c r="N122" s="650"/>
      <c r="O122" s="649"/>
      <c r="P122" s="637"/>
      <c r="Q122" s="659"/>
      <c r="R122" s="213"/>
    </row>
    <row r="123" spans="1:18" s="50" customFormat="1" ht="9.6" customHeight="1">
      <c r="A123" s="338"/>
      <c r="B123" s="408"/>
      <c r="C123" s="408"/>
      <c r="D123" s="408"/>
      <c r="E123" s="223" t="str">
        <f>UPPER(IF($D122="","",VLOOKUP($D122,'Girls Do Main Draw Prep'!$A$7:$V$71,7)))</f>
        <v/>
      </c>
      <c r="F123" s="223" t="str">
        <f>IF($D122="","",VLOOKUP($D122,'Girls Do Main Draw Prep'!$A$7:$V$71,8))</f>
        <v/>
      </c>
      <c r="G123" s="415"/>
      <c r="H123" s="223" t="str">
        <f>IF($D122="","",VLOOKUP($D122,'Girls Do Main Draw Prep'!$A$7:$V$71,9))</f>
        <v/>
      </c>
      <c r="I123" s="639"/>
      <c r="J123" s="640" t="str">
        <f>IF(I123="a",E122,IF(I123="b",E124,""))</f>
        <v/>
      </c>
      <c r="K123" s="649"/>
      <c r="L123" s="637"/>
      <c r="M123" s="649"/>
      <c r="N123" s="647"/>
      <c r="O123" s="649"/>
      <c r="P123" s="637"/>
      <c r="Q123" s="659"/>
      <c r="R123" s="213"/>
    </row>
    <row r="124" spans="1:18" s="50" customFormat="1" ht="9.6" customHeight="1">
      <c r="A124" s="338"/>
      <c r="B124" s="216"/>
      <c r="C124" s="216"/>
      <c r="D124" s="216"/>
      <c r="E124" s="201"/>
      <c r="F124" s="201"/>
      <c r="G124" s="93"/>
      <c r="H124" s="201"/>
      <c r="I124" s="642"/>
      <c r="J124" s="643" t="str">
        <f>UPPER(IF(OR(I125="a",I125="as"),E122,IF(OR(I125="b",I125="bs"),E126,)))</f>
        <v/>
      </c>
      <c r="K124" s="656"/>
      <c r="L124" s="637"/>
      <c r="M124" s="649"/>
      <c r="N124" s="647"/>
      <c r="O124" s="649"/>
      <c r="P124" s="637"/>
      <c r="Q124" s="659"/>
      <c r="R124" s="213"/>
    </row>
    <row r="125" spans="1:18" s="50" customFormat="1" ht="9.6" customHeight="1">
      <c r="A125" s="338"/>
      <c r="B125" s="216"/>
      <c r="C125" s="216"/>
      <c r="D125" s="216"/>
      <c r="E125" s="201"/>
      <c r="F125" s="201"/>
      <c r="G125" s="93"/>
      <c r="H125" s="617" t="s">
        <v>15</v>
      </c>
      <c r="I125" s="618"/>
      <c r="J125" s="645" t="str">
        <f>UPPER(IF(OR(I125="a",I125="as"),E123,IF(OR(I125="b",I125="bs"),E127,)))</f>
        <v/>
      </c>
      <c r="K125" s="657"/>
      <c r="L125" s="647"/>
      <c r="M125" s="649"/>
      <c r="N125" s="647"/>
      <c r="O125" s="649"/>
      <c r="P125" s="637"/>
      <c r="Q125" s="659"/>
      <c r="R125" s="213"/>
    </row>
    <row r="126" spans="1:18" s="50" customFormat="1" ht="9.6" customHeight="1">
      <c r="A126" s="338">
        <v>28</v>
      </c>
      <c r="B126" s="202" t="str">
        <f>IF($D126="","",VLOOKUP($D126,'Girls Do Main Draw Prep'!$A$7:$V$71,20))</f>
        <v/>
      </c>
      <c r="C126" s="202" t="str">
        <f>IF($D126="","",VLOOKUP($D126,'Girls Do Main Draw Prep'!$A$7:$V$71,21))</f>
        <v/>
      </c>
      <c r="D126" s="203"/>
      <c r="E126" s="204" t="str">
        <f>UPPER(IF($D126="","",VLOOKUP($D126,'Girls Do Main Draw Prep'!$A$7:$V$71,2)))</f>
        <v/>
      </c>
      <c r="F126" s="204" t="str">
        <f>IF($D126="","",VLOOKUP($D126,'Girls Do Main Draw Prep'!$A$7:$V$71,3))</f>
        <v/>
      </c>
      <c r="G126" s="406"/>
      <c r="H126" s="204" t="str">
        <f>IF($D126="","",VLOOKUP($D126,'Girls Do Main Draw Prep'!$A$7:$V$71,4))</f>
        <v/>
      </c>
      <c r="I126" s="648"/>
      <c r="J126" s="647"/>
      <c r="K126" s="641"/>
      <c r="L126" s="650"/>
      <c r="M126" s="656"/>
      <c r="N126" s="647"/>
      <c r="O126" s="649"/>
      <c r="P126" s="637"/>
      <c r="Q126" s="659"/>
      <c r="R126" s="213"/>
    </row>
    <row r="127" spans="1:18" s="50" customFormat="1" ht="9.6" customHeight="1">
      <c r="A127" s="338"/>
      <c r="B127" s="408"/>
      <c r="C127" s="408"/>
      <c r="D127" s="408"/>
      <c r="E127" s="204" t="str">
        <f>UPPER(IF($D126="","",VLOOKUP($D126,'Girls Do Main Draw Prep'!$A$7:$V$71,7)))</f>
        <v/>
      </c>
      <c r="F127" s="204" t="str">
        <f>IF($D126="","",VLOOKUP($D126,'Girls Do Main Draw Prep'!$A$7:$V$71,8))</f>
        <v/>
      </c>
      <c r="G127" s="406"/>
      <c r="H127" s="204" t="str">
        <f>IF($D126="","",VLOOKUP($D126,'Girls Do Main Draw Prep'!$A$7:$V$71,9))</f>
        <v/>
      </c>
      <c r="I127" s="639"/>
      <c r="J127" s="647"/>
      <c r="K127" s="641"/>
      <c r="L127" s="651"/>
      <c r="M127" s="658"/>
      <c r="N127" s="647"/>
      <c r="O127" s="649"/>
      <c r="P127" s="637"/>
      <c r="Q127" s="659"/>
      <c r="R127" s="213"/>
    </row>
    <row r="128" spans="1:18" s="50" customFormat="1" ht="9.6" customHeight="1">
      <c r="A128" s="338"/>
      <c r="B128" s="216"/>
      <c r="C128" s="216"/>
      <c r="D128" s="216"/>
      <c r="E128" s="201"/>
      <c r="F128" s="201"/>
      <c r="G128" s="93"/>
      <c r="H128" s="201"/>
      <c r="I128" s="653"/>
      <c r="J128" s="637"/>
      <c r="K128" s="638"/>
      <c r="L128" s="647"/>
      <c r="M128" s="654"/>
      <c r="N128" s="643" t="str">
        <f>UPPER(IF(OR(M129="a",M129="as"),L120,IF(OR(M129="b",M129="bs"),L136,)))</f>
        <v/>
      </c>
      <c r="O128" s="649"/>
      <c r="P128" s="637"/>
      <c r="Q128" s="659"/>
      <c r="R128" s="213"/>
    </row>
    <row r="129" spans="1:18" s="50" customFormat="1" ht="9.6" customHeight="1">
      <c r="A129" s="338"/>
      <c r="B129" s="216"/>
      <c r="C129" s="216"/>
      <c r="D129" s="216"/>
      <c r="E129" s="201"/>
      <c r="F129" s="201"/>
      <c r="G129" s="93"/>
      <c r="H129" s="201"/>
      <c r="I129" s="655"/>
      <c r="J129" s="637"/>
      <c r="K129" s="638"/>
      <c r="L129" s="617" t="s">
        <v>15</v>
      </c>
      <c r="M129" s="618"/>
      <c r="N129" s="645" t="str">
        <f>UPPER(IF(OR(M129="a",M129="as"),L121,IF(OR(M129="b",M129="bs"),L137,)))</f>
        <v/>
      </c>
      <c r="O129" s="657"/>
      <c r="P129" s="647"/>
      <c r="Q129" s="659"/>
      <c r="R129" s="213"/>
    </row>
    <row r="130" spans="1:18" s="50" customFormat="1" ht="9.6" customHeight="1">
      <c r="A130" s="420">
        <v>29</v>
      </c>
      <c r="B130" s="202" t="str">
        <f>IF($D130="","",VLOOKUP($D130,'Girls Do Main Draw Prep'!$A$7:$V$71,20))</f>
        <v/>
      </c>
      <c r="C130" s="202" t="str">
        <f>IF($D130="","",VLOOKUP($D130,'Girls Do Main Draw Prep'!$A$7:$V$71,21))</f>
        <v/>
      </c>
      <c r="D130" s="203"/>
      <c r="E130" s="223" t="str">
        <f>UPPER(IF($D130="","",VLOOKUP($D130,'Girls Do Main Draw Prep'!$A$7:$V$71,2)))</f>
        <v/>
      </c>
      <c r="F130" s="223" t="str">
        <f>IF($D130="","",VLOOKUP($D130,'Girls Do Main Draw Prep'!$A$7:$V$71,3))</f>
        <v/>
      </c>
      <c r="G130" s="415"/>
      <c r="H130" s="223" t="str">
        <f>IF($D130="","",VLOOKUP($D130,'Girls Do Main Draw Prep'!$A$7:$V$71,4))</f>
        <v/>
      </c>
      <c r="I130" s="636"/>
      <c r="J130" s="637"/>
      <c r="K130" s="638"/>
      <c r="L130" s="637"/>
      <c r="M130" s="649"/>
      <c r="N130" s="637"/>
      <c r="O130" s="660"/>
      <c r="P130" s="637"/>
      <c r="Q130" s="627"/>
      <c r="R130" s="213"/>
    </row>
    <row r="131" spans="1:18" s="50" customFormat="1" ht="9.6" customHeight="1">
      <c r="A131" s="338"/>
      <c r="B131" s="408"/>
      <c r="C131" s="408"/>
      <c r="D131" s="408"/>
      <c r="E131" s="223" t="str">
        <f>UPPER(IF($D130="","",VLOOKUP($D130,'Girls Do Main Draw Prep'!$A$7:$V$71,7)))</f>
        <v/>
      </c>
      <c r="F131" s="223" t="str">
        <f>IF($D130="","",VLOOKUP($D130,'Girls Do Main Draw Prep'!$A$7:$V$71,8))</f>
        <v/>
      </c>
      <c r="G131" s="415"/>
      <c r="H131" s="223" t="str">
        <f>IF($D130="","",VLOOKUP($D130,'Girls Do Main Draw Prep'!$A$7:$V$71,9))</f>
        <v/>
      </c>
      <c r="I131" s="639"/>
      <c r="J131" s="640" t="str">
        <f>IF(I131="a",E130,IF(I131="b",E132,""))</f>
        <v/>
      </c>
      <c r="K131" s="641"/>
      <c r="L131" s="637"/>
      <c r="M131" s="649"/>
      <c r="N131" s="637"/>
      <c r="O131" s="641"/>
      <c r="P131" s="637"/>
      <c r="Q131" s="627"/>
      <c r="R131" s="213"/>
    </row>
    <row r="132" spans="1:18" s="50" customFormat="1" ht="9.6" customHeight="1">
      <c r="A132" s="338"/>
      <c r="B132" s="216"/>
      <c r="C132" s="216"/>
      <c r="D132" s="226"/>
      <c r="E132" s="201"/>
      <c r="F132" s="201"/>
      <c r="G132" s="93"/>
      <c r="H132" s="201"/>
      <c r="I132" s="642"/>
      <c r="J132" s="643" t="str">
        <f>UPPER(IF(OR(I133="a",I133="as"),E130,IF(OR(I133="b",I133="bs"),E134,)))</f>
        <v/>
      </c>
      <c r="K132" s="644"/>
      <c r="L132" s="637"/>
      <c r="M132" s="649"/>
      <c r="N132" s="637"/>
      <c r="O132" s="641"/>
      <c r="P132" s="637"/>
      <c r="Q132" s="627"/>
      <c r="R132" s="213"/>
    </row>
    <row r="133" spans="1:18" s="50" customFormat="1" ht="9.6" customHeight="1">
      <c r="A133" s="338"/>
      <c r="B133" s="216"/>
      <c r="C133" s="216"/>
      <c r="D133" s="226"/>
      <c r="E133" s="201"/>
      <c r="F133" s="201"/>
      <c r="G133" s="93"/>
      <c r="H133" s="617" t="s">
        <v>15</v>
      </c>
      <c r="I133" s="618"/>
      <c r="J133" s="645" t="str">
        <f>UPPER(IF(OR(I133="a",I133="as"),E131,IF(OR(I133="b",I133="bs"),E135,)))</f>
        <v/>
      </c>
      <c r="K133" s="646"/>
      <c r="L133" s="647"/>
      <c r="M133" s="649"/>
      <c r="N133" s="637"/>
      <c r="O133" s="641"/>
      <c r="P133" s="637"/>
      <c r="Q133" s="627"/>
      <c r="R133" s="213"/>
    </row>
    <row r="134" spans="1:18" s="50" customFormat="1" ht="9.6" customHeight="1">
      <c r="A134" s="338">
        <v>30</v>
      </c>
      <c r="B134" s="202" t="str">
        <f>IF($D134="","",VLOOKUP($D134,'Girls Do Main Draw Prep'!$A$7:$V$71,20))</f>
        <v/>
      </c>
      <c r="C134" s="202" t="str">
        <f>IF($D134="","",VLOOKUP($D134,'Girls Do Main Draw Prep'!$A$7:$V$71,21))</f>
        <v/>
      </c>
      <c r="D134" s="203"/>
      <c r="E134" s="223" t="str">
        <f>UPPER(IF($D134="","",VLOOKUP($D134,'Girls Do Main Draw Prep'!$A$7:$V$71,2)))</f>
        <v/>
      </c>
      <c r="F134" s="223" t="str">
        <f>IF($D134="","",VLOOKUP($D134,'Girls Do Main Draw Prep'!$A$7:$V$71,3))</f>
        <v/>
      </c>
      <c r="G134" s="415"/>
      <c r="H134" s="223" t="str">
        <f>IF($D134="","",VLOOKUP($D134,'Girls Do Main Draw Prep'!$A$7:$V$71,4))</f>
        <v/>
      </c>
      <c r="I134" s="648"/>
      <c r="J134" s="647"/>
      <c r="K134" s="649"/>
      <c r="L134" s="650"/>
      <c r="M134" s="656"/>
      <c r="N134" s="637"/>
      <c r="O134" s="641"/>
      <c r="P134" s="637"/>
      <c r="Q134" s="627"/>
      <c r="R134" s="213"/>
    </row>
    <row r="135" spans="1:18" s="50" customFormat="1" ht="9.6" customHeight="1">
      <c r="A135" s="338"/>
      <c r="B135" s="408"/>
      <c r="C135" s="408"/>
      <c r="D135" s="408"/>
      <c r="E135" s="223" t="str">
        <f>UPPER(IF($D134="","",VLOOKUP($D134,'Girls Do Main Draw Prep'!$A$7:$V$71,7)))</f>
        <v/>
      </c>
      <c r="F135" s="223" t="str">
        <f>IF($D134="","",VLOOKUP($D134,'Girls Do Main Draw Prep'!$A$7:$V$71,8))</f>
        <v/>
      </c>
      <c r="G135" s="415"/>
      <c r="H135" s="223" t="str">
        <f>IF($D134="","",VLOOKUP($D134,'Girls Do Main Draw Prep'!$A$7:$V$71,9))</f>
        <v/>
      </c>
      <c r="I135" s="639"/>
      <c r="J135" s="647"/>
      <c r="K135" s="649"/>
      <c r="L135" s="651"/>
      <c r="M135" s="658"/>
      <c r="N135" s="637"/>
      <c r="O135" s="641"/>
      <c r="P135" s="637"/>
      <c r="Q135" s="627"/>
      <c r="R135" s="213"/>
    </row>
    <row r="136" spans="1:18" s="50" customFormat="1" ht="9.6" customHeight="1">
      <c r="A136" s="338"/>
      <c r="B136" s="216"/>
      <c r="C136" s="216"/>
      <c r="D136" s="226"/>
      <c r="E136" s="201"/>
      <c r="F136" s="201"/>
      <c r="G136" s="93"/>
      <c r="H136" s="201"/>
      <c r="I136" s="653"/>
      <c r="J136" s="637"/>
      <c r="K136" s="654"/>
      <c r="L136" s="643" t="str">
        <f>UPPER(IF(OR(K137="a",K137="as"),J132,IF(OR(K137="b",K137="bs"),J140,)))</f>
        <v/>
      </c>
      <c r="M136" s="649"/>
      <c r="N136" s="637"/>
      <c r="O136" s="641"/>
      <c r="P136" s="637"/>
      <c r="Q136" s="627"/>
      <c r="R136" s="213"/>
    </row>
    <row r="137" spans="1:18" s="50" customFormat="1" ht="9.6" customHeight="1">
      <c r="A137" s="338"/>
      <c r="B137" s="216"/>
      <c r="C137" s="216"/>
      <c r="D137" s="226"/>
      <c r="E137" s="201"/>
      <c r="F137" s="201"/>
      <c r="G137" s="93"/>
      <c r="H137" s="201"/>
      <c r="I137" s="655"/>
      <c r="J137" s="617" t="s">
        <v>15</v>
      </c>
      <c r="K137" s="618"/>
      <c r="L137" s="645" t="str">
        <f>UPPER(IF(OR(K137="a",K137="as"),J133,IF(OR(K137="b",K137="bs"),J141,)))</f>
        <v/>
      </c>
      <c r="M137" s="657"/>
      <c r="N137" s="647"/>
      <c r="O137" s="641"/>
      <c r="P137" s="637"/>
      <c r="Q137" s="627"/>
      <c r="R137" s="213"/>
    </row>
    <row r="138" spans="1:18" s="50" customFormat="1" ht="9.6" customHeight="1">
      <c r="A138" s="420">
        <v>31</v>
      </c>
      <c r="B138" s="202" t="str">
        <f>IF($D138="","",VLOOKUP($D138,'Girls Do Main Draw Prep'!$A$7:$V$71,20))</f>
        <v/>
      </c>
      <c r="C138" s="202" t="str">
        <f>IF($D138="","",VLOOKUP($D138,'Girls Do Main Draw Prep'!$A$7:$V$71,21))</f>
        <v/>
      </c>
      <c r="D138" s="203"/>
      <c r="E138" s="223" t="str">
        <f>UPPER(IF($D138="","",VLOOKUP($D138,'Girls Do Main Draw Prep'!$A$7:$V$71,2)))</f>
        <v/>
      </c>
      <c r="F138" s="223" t="str">
        <f>IF($D138="","",VLOOKUP($D138,'Girls Do Main Draw Prep'!$A$7:$V$71,3))</f>
        <v/>
      </c>
      <c r="G138" s="415"/>
      <c r="H138" s="223" t="str">
        <f>IF($D138="","",VLOOKUP($D138,'Girls Do Main Draw Prep'!$A$7:$V$71,4))</f>
        <v/>
      </c>
      <c r="I138" s="636"/>
      <c r="J138" s="637"/>
      <c r="K138" s="649"/>
      <c r="L138" s="637"/>
      <c r="M138" s="660"/>
      <c r="N138" s="650"/>
      <c r="O138" s="641"/>
      <c r="P138" s="637"/>
      <c r="Q138" s="627"/>
      <c r="R138" s="213"/>
    </row>
    <row r="139" spans="1:18" s="50" customFormat="1" ht="9.6" customHeight="1">
      <c r="A139" s="338"/>
      <c r="B139" s="408"/>
      <c r="C139" s="408"/>
      <c r="D139" s="408"/>
      <c r="E139" s="223" t="str">
        <f>UPPER(IF($D138="","",VLOOKUP($D138,'Girls Do Main Draw Prep'!$A$7:$V$71,7)))</f>
        <v/>
      </c>
      <c r="F139" s="223" t="str">
        <f>IF($D138="","",VLOOKUP($D138,'Girls Do Main Draw Prep'!$A$7:$V$71,8))</f>
        <v/>
      </c>
      <c r="G139" s="415"/>
      <c r="H139" s="223" t="str">
        <f>IF($D138="","",VLOOKUP($D138,'Girls Do Main Draw Prep'!$A$7:$V$71,9))</f>
        <v/>
      </c>
      <c r="I139" s="639"/>
      <c r="J139" s="640" t="str">
        <f>IF(I139="a",E138,IF(I139="b",E140,""))</f>
        <v/>
      </c>
      <c r="K139" s="649"/>
      <c r="L139" s="637"/>
      <c r="M139" s="641"/>
      <c r="N139" s="647"/>
      <c r="O139" s="641"/>
      <c r="P139" s="637"/>
      <c r="Q139" s="627"/>
      <c r="R139" s="213"/>
    </row>
    <row r="140" spans="1:18" s="50" customFormat="1" ht="9.6" customHeight="1">
      <c r="A140" s="338"/>
      <c r="B140" s="216"/>
      <c r="C140" s="216"/>
      <c r="D140" s="216"/>
      <c r="E140" s="240"/>
      <c r="F140" s="240"/>
      <c r="G140" s="427"/>
      <c r="H140" s="240"/>
      <c r="I140" s="642"/>
      <c r="J140" s="643" t="str">
        <f>UPPER(IF(OR(I141="a",I141="as"),E138,IF(OR(I141="b",I141="bs"),E142,)))</f>
        <v/>
      </c>
      <c r="K140" s="656"/>
      <c r="L140" s="637"/>
      <c r="M140" s="641"/>
      <c r="N140" s="647"/>
      <c r="O140" s="641"/>
      <c r="P140" s="637"/>
      <c r="Q140" s="627"/>
      <c r="R140" s="213"/>
    </row>
    <row r="141" spans="1:18" s="50" customFormat="1" ht="9.6" customHeight="1">
      <c r="A141" s="338"/>
      <c r="B141" s="216"/>
      <c r="C141" s="216"/>
      <c r="D141" s="216"/>
      <c r="E141" s="207"/>
      <c r="F141" s="207"/>
      <c r="G141" s="93"/>
      <c r="H141" s="617" t="s">
        <v>15</v>
      </c>
      <c r="I141" s="618"/>
      <c r="J141" s="645" t="str">
        <f>UPPER(IF(OR(I141="a",I141="as"),E139,IF(OR(I141="b",I141="bs"),E143,)))</f>
        <v/>
      </c>
      <c r="K141" s="657"/>
      <c r="L141" s="647"/>
      <c r="M141" s="641"/>
      <c r="N141" s="647"/>
      <c r="O141" s="641"/>
      <c r="P141" s="637"/>
      <c r="Q141" s="627"/>
      <c r="R141" s="213"/>
    </row>
    <row r="142" spans="1:18" s="50" customFormat="1" ht="9.6" customHeight="1">
      <c r="A142" s="426">
        <v>32</v>
      </c>
      <c r="B142" s="202" t="str">
        <f>IF($D142="","",VLOOKUP($D142,'Girls Do Main Draw Prep'!$A$7:$V$71,20))</f>
        <v/>
      </c>
      <c r="C142" s="202" t="str">
        <f>IF($D142="","",VLOOKUP($D142,'Girls Do Main Draw Prep'!$A$7:$V$71,21))</f>
        <v/>
      </c>
      <c r="D142" s="203"/>
      <c r="E142" s="204" t="str">
        <f>UPPER(IF($D142="","",VLOOKUP($D142,'Girls Do Main Draw Prep'!$A$7:$V$71,2)))</f>
        <v/>
      </c>
      <c r="F142" s="204" t="str">
        <f>IF($D142="","",VLOOKUP($D142,'Girls Do Main Draw Prep'!$A$7:$V$71,3))</f>
        <v/>
      </c>
      <c r="G142" s="406"/>
      <c r="H142" s="204" t="str">
        <f>IF($D142="","",VLOOKUP($D142,'Girls Do Main Draw Prep'!$A$7:$V$71,4))</f>
        <v/>
      </c>
      <c r="I142" s="648"/>
      <c r="J142" s="647"/>
      <c r="K142" s="641"/>
      <c r="L142" s="650"/>
      <c r="M142" s="644"/>
      <c r="N142" s="647"/>
      <c r="O142" s="641"/>
      <c r="P142" s="637"/>
      <c r="Q142" s="627"/>
      <c r="R142" s="213"/>
    </row>
    <row r="143" spans="1:18" s="50" customFormat="1" ht="9.6" customHeight="1">
      <c r="A143" s="338"/>
      <c r="B143" s="408"/>
      <c r="C143" s="408"/>
      <c r="D143" s="408"/>
      <c r="E143" s="204" t="str">
        <f>UPPER(IF($D142="","",VLOOKUP($D142,'Girls Do Main Draw Prep'!$A$7:$V$71,7)))</f>
        <v/>
      </c>
      <c r="F143" s="204" t="str">
        <f>IF($D142="","",VLOOKUP($D142,'Girls Do Main Draw Prep'!$A$7:$V$71,8))</f>
        <v/>
      </c>
      <c r="G143" s="406"/>
      <c r="H143" s="204" t="str">
        <f>IF($D142="","",VLOOKUP($D142,'Girls Do Main Draw Prep'!$A$7:$V$71,9))</f>
        <v/>
      </c>
      <c r="I143" s="639"/>
      <c r="J143" s="647"/>
      <c r="K143" s="641"/>
      <c r="L143" s="651"/>
      <c r="M143" s="652"/>
      <c r="N143" s="647"/>
      <c r="O143" s="641"/>
      <c r="P143" s="637"/>
      <c r="Q143" s="627"/>
      <c r="R143" s="213"/>
    </row>
    <row r="144" spans="1:18" s="50" customFormat="1" ht="9.6" customHeight="1">
      <c r="A144" s="428"/>
      <c r="B144" s="429"/>
      <c r="C144" s="429"/>
      <c r="D144" s="430"/>
      <c r="E144" s="244"/>
      <c r="F144" s="244"/>
      <c r="G144" s="196"/>
      <c r="H144" s="244"/>
      <c r="I144" s="431"/>
      <c r="J144" s="211"/>
      <c r="K144" s="212"/>
      <c r="L144" s="211"/>
      <c r="M144" s="212"/>
      <c r="N144" s="211"/>
      <c r="O144" s="212"/>
      <c r="P144" s="211"/>
      <c r="Q144" s="212"/>
      <c r="R144" s="213"/>
    </row>
    <row r="145" spans="1:20" s="2" customFormat="1" ht="6" customHeight="1">
      <c r="A145" s="428"/>
      <c r="B145" s="429"/>
      <c r="C145" s="429"/>
      <c r="D145" s="430"/>
      <c r="E145" s="244"/>
      <c r="F145" s="244"/>
      <c r="G145" s="432"/>
      <c r="H145" s="244"/>
      <c r="I145" s="431"/>
      <c r="J145" s="211"/>
      <c r="K145" s="212"/>
      <c r="L145" s="251"/>
      <c r="M145" s="252"/>
      <c r="N145" s="251"/>
      <c r="O145" s="252"/>
      <c r="P145" s="251"/>
      <c r="Q145" s="463" t="s">
        <v>273</v>
      </c>
      <c r="R145" s="253"/>
    </row>
    <row r="146" spans="1:20" s="19" customFormat="1" ht="10.5" customHeight="1">
      <c r="A146" s="254" t="s">
        <v>61</v>
      </c>
      <c r="B146" s="255"/>
      <c r="C146" s="256"/>
      <c r="D146" s="258" t="s">
        <v>62</v>
      </c>
      <c r="E146" s="258" t="s">
        <v>64</v>
      </c>
      <c r="F146" s="261"/>
      <c r="G146" s="258" t="s">
        <v>65</v>
      </c>
      <c r="H146" s="454"/>
      <c r="I146" s="258" t="s">
        <v>62</v>
      </c>
      <c r="J146" s="258" t="s">
        <v>64</v>
      </c>
      <c r="K146" s="261"/>
      <c r="L146" s="258" t="s">
        <v>65</v>
      </c>
      <c r="M146" s="262"/>
      <c r="N146" s="263" t="s">
        <v>66</v>
      </c>
      <c r="O146" s="263"/>
      <c r="P146" s="264">
        <f>P71</f>
        <v>0</v>
      </c>
      <c r="Q146" s="265"/>
    </row>
    <row r="147" spans="1:20" s="19" customFormat="1" ht="9" customHeight="1">
      <c r="A147" s="267" t="s">
        <v>67</v>
      </c>
      <c r="B147" s="266"/>
      <c r="C147" s="268">
        <f>C72</f>
        <v>0</v>
      </c>
      <c r="D147" s="434" t="s">
        <v>68</v>
      </c>
      <c r="E147" s="266"/>
      <c r="F147" s="272"/>
      <c r="G147" s="266"/>
      <c r="H147" s="433"/>
      <c r="I147" s="434" t="s">
        <v>77</v>
      </c>
      <c r="J147" s="266"/>
      <c r="K147" s="272"/>
      <c r="L147" s="266"/>
      <c r="M147" s="273"/>
      <c r="N147" s="275" t="s">
        <v>267</v>
      </c>
      <c r="O147" s="276"/>
      <c r="P147" s="276"/>
      <c r="Q147" s="277"/>
    </row>
    <row r="148" spans="1:20" s="19" customFormat="1" ht="9" customHeight="1">
      <c r="A148" s="267" t="s">
        <v>70</v>
      </c>
      <c r="B148" s="266"/>
      <c r="C148" s="268">
        <f>C73</f>
        <v>0</v>
      </c>
      <c r="D148" s="434"/>
      <c r="E148" s="266"/>
      <c r="F148" s="272"/>
      <c r="G148" s="266"/>
      <c r="H148" s="433"/>
      <c r="I148" s="434"/>
      <c r="J148" s="266"/>
      <c r="K148" s="272"/>
      <c r="L148" s="266"/>
      <c r="M148" s="273"/>
      <c r="N148" s="280">
        <f>N73</f>
        <v>0</v>
      </c>
      <c r="O148" s="279"/>
      <c r="P148" s="280"/>
      <c r="Q148" s="281"/>
    </row>
    <row r="149" spans="1:20" s="19" customFormat="1" ht="9" customHeight="1">
      <c r="A149" s="282" t="s">
        <v>72</v>
      </c>
      <c r="B149" s="280"/>
      <c r="C149" s="283">
        <f>C74</f>
        <v>0</v>
      </c>
      <c r="D149" s="434" t="s">
        <v>71</v>
      </c>
      <c r="E149" s="266"/>
      <c r="F149" s="272"/>
      <c r="G149" s="266"/>
      <c r="H149" s="433"/>
      <c r="I149" s="434" t="s">
        <v>78</v>
      </c>
      <c r="J149" s="266"/>
      <c r="K149" s="272"/>
      <c r="L149" s="266"/>
      <c r="M149" s="273"/>
      <c r="N149" s="275" t="s">
        <v>74</v>
      </c>
      <c r="O149" s="276"/>
      <c r="P149" s="276"/>
      <c r="Q149" s="277"/>
    </row>
    <row r="150" spans="1:20" s="19" customFormat="1" ht="9" customHeight="1">
      <c r="A150" s="284"/>
      <c r="B150" s="188"/>
      <c r="C150" s="285"/>
      <c r="D150" s="434"/>
      <c r="E150" s="266"/>
      <c r="F150" s="272"/>
      <c r="G150" s="266"/>
      <c r="H150" s="433"/>
      <c r="I150" s="434"/>
      <c r="J150" s="266"/>
      <c r="K150" s="272"/>
      <c r="L150" s="266"/>
      <c r="M150" s="273"/>
      <c r="N150" s="266"/>
      <c r="O150" s="272"/>
      <c r="P150" s="266"/>
      <c r="Q150" s="273"/>
    </row>
    <row r="151" spans="1:20" s="19" customFormat="1" ht="9" customHeight="1">
      <c r="A151" s="286" t="s">
        <v>76</v>
      </c>
      <c r="B151" s="287"/>
      <c r="C151" s="288"/>
      <c r="D151" s="434" t="s">
        <v>73</v>
      </c>
      <c r="E151" s="266"/>
      <c r="F151" s="272"/>
      <c r="G151" s="266"/>
      <c r="H151" s="433"/>
      <c r="I151" s="434" t="s">
        <v>80</v>
      </c>
      <c r="J151" s="266"/>
      <c r="K151" s="272"/>
      <c r="L151" s="266"/>
      <c r="M151" s="273"/>
      <c r="N151" s="280">
        <f>N76</f>
        <v>0</v>
      </c>
      <c r="O151" s="279"/>
      <c r="P151" s="280"/>
      <c r="Q151" s="281"/>
    </row>
    <row r="152" spans="1:20" s="19" customFormat="1" ht="9" customHeight="1">
      <c r="A152" s="267" t="s">
        <v>67</v>
      </c>
      <c r="B152" s="266"/>
      <c r="C152" s="268">
        <f>C77</f>
        <v>0</v>
      </c>
      <c r="D152" s="434"/>
      <c r="E152" s="266"/>
      <c r="F152" s="272"/>
      <c r="G152" s="266"/>
      <c r="H152" s="433"/>
      <c r="I152" s="434"/>
      <c r="J152" s="266"/>
      <c r="K152" s="272"/>
      <c r="L152" s="266"/>
      <c r="M152" s="273"/>
      <c r="N152" s="275" t="s">
        <v>24</v>
      </c>
      <c r="O152" s="276"/>
      <c r="P152" s="276"/>
      <c r="Q152" s="277"/>
    </row>
    <row r="153" spans="1:20" s="19" customFormat="1" ht="9" customHeight="1">
      <c r="A153" s="267" t="s">
        <v>79</v>
      </c>
      <c r="B153" s="266"/>
      <c r="C153" s="268">
        <f>C78</f>
        <v>0</v>
      </c>
      <c r="D153" s="434" t="s">
        <v>75</v>
      </c>
      <c r="E153" s="266"/>
      <c r="F153" s="272"/>
      <c r="G153" s="266"/>
      <c r="H153" s="433"/>
      <c r="I153" s="434" t="s">
        <v>82</v>
      </c>
      <c r="J153" s="266"/>
      <c r="K153" s="272"/>
      <c r="L153" s="266"/>
      <c r="M153" s="273"/>
      <c r="N153" s="266"/>
      <c r="O153" s="272"/>
      <c r="P153" s="266"/>
      <c r="Q153" s="273"/>
    </row>
    <row r="154" spans="1:20" s="19" customFormat="1" ht="9" customHeight="1">
      <c r="A154" s="282" t="s">
        <v>81</v>
      </c>
      <c r="B154" s="280"/>
      <c r="C154" s="283">
        <f>C79</f>
        <v>0</v>
      </c>
      <c r="D154" s="437"/>
      <c r="E154" s="280"/>
      <c r="F154" s="279"/>
      <c r="G154" s="280"/>
      <c r="H154" s="436"/>
      <c r="I154" s="437"/>
      <c r="J154" s="280"/>
      <c r="K154" s="279"/>
      <c r="L154" s="280"/>
      <c r="M154" s="281"/>
      <c r="N154" s="280">
        <f>N79</f>
        <v>0</v>
      </c>
      <c r="O154" s="279"/>
      <c r="P154" s="280"/>
      <c r="Q154" s="281"/>
    </row>
    <row r="155" spans="1:20" s="20" customFormat="1" ht="9.75">
      <c r="A155" s="401"/>
      <c r="B155" s="65" t="s">
        <v>52</v>
      </c>
      <c r="C155" s="65" t="str">
        <f>IF(OR(F153="Week 3",F153="Masters"),"CP","Rank")</f>
        <v>Rank</v>
      </c>
      <c r="D155" s="65" t="s">
        <v>54</v>
      </c>
      <c r="E155" s="67" t="s">
        <v>55</v>
      </c>
      <c r="F155" s="67" t="s">
        <v>14</v>
      </c>
      <c r="G155" s="67"/>
      <c r="H155" s="67" t="s">
        <v>56</v>
      </c>
      <c r="I155" s="67"/>
      <c r="J155" s="65" t="s">
        <v>57</v>
      </c>
      <c r="K155" s="402"/>
      <c r="L155" s="65" t="s">
        <v>87</v>
      </c>
      <c r="M155" s="402"/>
      <c r="N155" s="65" t="s">
        <v>84</v>
      </c>
      <c r="O155" s="402"/>
      <c r="P155" s="65" t="s">
        <v>269</v>
      </c>
      <c r="Q155" s="403"/>
    </row>
    <row r="156" spans="1:20" s="20" customFormat="1" ht="3.75" customHeight="1" thickBot="1">
      <c r="A156" s="404"/>
      <c r="B156" s="91"/>
      <c r="C156" s="91"/>
      <c r="D156" s="91"/>
      <c r="E156" s="23"/>
      <c r="F156" s="23"/>
      <c r="G156" s="93"/>
      <c r="H156" s="23"/>
      <c r="I156" s="151"/>
      <c r="J156" s="91"/>
      <c r="K156" s="151"/>
      <c r="L156" s="91"/>
      <c r="M156" s="151"/>
      <c r="N156" s="91"/>
      <c r="O156" s="151"/>
      <c r="P156" s="91"/>
      <c r="Q156" s="181"/>
    </row>
    <row r="157" spans="1:20" s="50" customFormat="1" ht="10.5" customHeight="1">
      <c r="A157" s="405">
        <v>33</v>
      </c>
      <c r="B157" s="202" t="str">
        <f>IF($D157="","",VLOOKUP($D157,'Girls Do Main Draw Prep'!$A$7:$V$71,20))</f>
        <v/>
      </c>
      <c r="C157" s="202" t="str">
        <f>IF($D157="","",VLOOKUP($D157,'Girls Do Main Draw Prep'!$A$7:$V$71,21))</f>
        <v/>
      </c>
      <c r="D157" s="203"/>
      <c r="E157" s="204" t="str">
        <f>UPPER(IF($D157="","",VLOOKUP($D157,'Girls Do Main Draw Prep'!$A$7:$V$71,2)))</f>
        <v/>
      </c>
      <c r="F157" s="204" t="str">
        <f>IF($D157="","",VLOOKUP($D157,'Girls Do Main Draw Prep'!$A$7:$V$71,3))</f>
        <v/>
      </c>
      <c r="G157" s="406"/>
      <c r="H157" s="204" t="str">
        <f>IF($D157="","",VLOOKUP($D157,'Girls Do Main Draw Prep'!$A$7:$V$71,4))</f>
        <v/>
      </c>
      <c r="I157" s="636"/>
      <c r="J157" s="637"/>
      <c r="K157" s="638"/>
      <c r="L157" s="637"/>
      <c r="M157" s="638"/>
      <c r="N157" s="637"/>
      <c r="O157" s="638"/>
      <c r="P157" s="637"/>
      <c r="Q157" s="610" t="s">
        <v>274</v>
      </c>
      <c r="R157" s="213"/>
      <c r="T157" s="214" t="e">
        <f>#REF!</f>
        <v>#REF!</v>
      </c>
    </row>
    <row r="158" spans="1:20" s="50" customFormat="1" ht="9.6" customHeight="1">
      <c r="A158" s="338"/>
      <c r="B158" s="408"/>
      <c r="C158" s="408"/>
      <c r="D158" s="408"/>
      <c r="E158" s="204" t="str">
        <f>UPPER(IF($D157="","",VLOOKUP($D157,'Girls Do Main Draw Prep'!$A$7:$V$71,7)))</f>
        <v/>
      </c>
      <c r="F158" s="204" t="str">
        <f>IF($D157="","",VLOOKUP($D157,'Girls Do Main Draw Prep'!$A$7:$V$71,8))</f>
        <v/>
      </c>
      <c r="G158" s="406"/>
      <c r="H158" s="204" t="str">
        <f>IF($D157="","",VLOOKUP($D157,'Girls Do Main Draw Prep'!$A$7:$V$71,9))</f>
        <v/>
      </c>
      <c r="I158" s="639"/>
      <c r="J158" s="640" t="str">
        <f>IF(I158="a",E157,IF(I158="b",E159,""))</f>
        <v/>
      </c>
      <c r="K158" s="641"/>
      <c r="L158" s="637"/>
      <c r="M158" s="638"/>
      <c r="N158" s="637"/>
      <c r="O158" s="638"/>
      <c r="P158" s="637"/>
      <c r="Q158" s="627"/>
      <c r="R158" s="213"/>
      <c r="T158" s="222" t="e">
        <f>#REF!</f>
        <v>#REF!</v>
      </c>
    </row>
    <row r="159" spans="1:20" s="50" customFormat="1" ht="9.6" customHeight="1">
      <c r="A159" s="338"/>
      <c r="B159" s="216"/>
      <c r="C159" s="216"/>
      <c r="D159" s="216"/>
      <c r="E159" s="201"/>
      <c r="F159" s="201"/>
      <c r="G159" s="93"/>
      <c r="H159" s="201"/>
      <c r="I159" s="642"/>
      <c r="J159" s="643" t="str">
        <f>UPPER(IF(OR(I160="a",I160="as"),E157,IF(OR(I160="b",I160="bs"),E161,)))</f>
        <v/>
      </c>
      <c r="K159" s="644"/>
      <c r="L159" s="637"/>
      <c r="M159" s="638"/>
      <c r="N159" s="637"/>
      <c r="O159" s="638"/>
      <c r="P159" s="637"/>
      <c r="Q159" s="627"/>
      <c r="R159" s="213"/>
      <c r="T159" s="222" t="e">
        <f>#REF!</f>
        <v>#REF!</v>
      </c>
    </row>
    <row r="160" spans="1:20" s="50" customFormat="1" ht="9.6" customHeight="1">
      <c r="A160" s="338"/>
      <c r="B160" s="216"/>
      <c r="C160" s="216"/>
      <c r="D160" s="216"/>
      <c r="E160" s="201"/>
      <c r="F160" s="201"/>
      <c r="G160" s="93"/>
      <c r="H160" s="617" t="s">
        <v>15</v>
      </c>
      <c r="I160" s="618"/>
      <c r="J160" s="645" t="str">
        <f>UPPER(IF(OR(I160="a",I160="as"),E158,IF(OR(I160="b",I160="bs"),E162,)))</f>
        <v/>
      </c>
      <c r="K160" s="646"/>
      <c r="L160" s="647"/>
      <c r="M160" s="641"/>
      <c r="N160" s="637"/>
      <c r="O160" s="638"/>
      <c r="P160" s="637"/>
      <c r="Q160" s="627"/>
      <c r="R160" s="213"/>
      <c r="T160" s="222" t="e">
        <f>#REF!</f>
        <v>#REF!</v>
      </c>
    </row>
    <row r="161" spans="1:20" s="50" customFormat="1" ht="9.6" customHeight="1">
      <c r="A161" s="338">
        <v>34</v>
      </c>
      <c r="B161" s="202" t="str">
        <f>IF($D161="","",VLOOKUP($D161,'Girls Do Main Draw Prep'!$A$7:$V$71,20))</f>
        <v/>
      </c>
      <c r="C161" s="202" t="str">
        <f>IF($D161="","",VLOOKUP($D161,'Girls Do Main Draw Prep'!$A$7:$V$71,21))</f>
        <v/>
      </c>
      <c r="D161" s="203"/>
      <c r="E161" s="223" t="str">
        <f>UPPER(IF($D161="","",VLOOKUP($D161,'Girls Do Main Draw Prep'!$A$7:$V$71,2)))</f>
        <v/>
      </c>
      <c r="F161" s="223" t="str">
        <f>IF($D161="","",VLOOKUP($D161,'Girls Do Main Draw Prep'!$A$7:$V$71,3))</f>
        <v/>
      </c>
      <c r="G161" s="415"/>
      <c r="H161" s="223" t="str">
        <f>IF($D161="","",VLOOKUP($D161,'Girls Do Main Draw Prep'!$A$7:$V$71,4))</f>
        <v/>
      </c>
      <c r="I161" s="648"/>
      <c r="J161" s="647"/>
      <c r="K161" s="649"/>
      <c r="L161" s="650"/>
      <c r="M161" s="644"/>
      <c r="N161" s="637"/>
      <c r="O161" s="638"/>
      <c r="P161" s="637"/>
      <c r="Q161" s="627"/>
      <c r="R161" s="213"/>
      <c r="T161" s="222" t="e">
        <f>#REF!</f>
        <v>#REF!</v>
      </c>
    </row>
    <row r="162" spans="1:20" s="50" customFormat="1" ht="9.6" customHeight="1">
      <c r="A162" s="338"/>
      <c r="B162" s="408"/>
      <c r="C162" s="408"/>
      <c r="D162" s="408"/>
      <c r="E162" s="223" t="str">
        <f>UPPER(IF($D161="","",VLOOKUP($D161,'Girls Do Main Draw Prep'!$A$7:$V$71,7)))</f>
        <v/>
      </c>
      <c r="F162" s="223" t="str">
        <f>IF($D161="","",VLOOKUP($D161,'Girls Do Main Draw Prep'!$A$7:$V$71,8))</f>
        <v/>
      </c>
      <c r="G162" s="415"/>
      <c r="H162" s="223" t="str">
        <f>IF($D161="","",VLOOKUP($D161,'Girls Do Main Draw Prep'!$A$7:$V$71,9))</f>
        <v/>
      </c>
      <c r="I162" s="639"/>
      <c r="J162" s="647"/>
      <c r="K162" s="649"/>
      <c r="L162" s="651"/>
      <c r="M162" s="652"/>
      <c r="N162" s="637"/>
      <c r="O162" s="638"/>
      <c r="P162" s="637"/>
      <c r="Q162" s="627"/>
      <c r="R162" s="213"/>
      <c r="T162" s="222" t="e">
        <f>#REF!</f>
        <v>#REF!</v>
      </c>
    </row>
    <row r="163" spans="1:20" s="50" customFormat="1" ht="9.6" customHeight="1">
      <c r="A163" s="338"/>
      <c r="B163" s="216"/>
      <c r="C163" s="216"/>
      <c r="D163" s="226"/>
      <c r="E163" s="201"/>
      <c r="F163" s="201"/>
      <c r="G163" s="93"/>
      <c r="H163" s="201"/>
      <c r="I163" s="653"/>
      <c r="J163" s="637"/>
      <c r="K163" s="654"/>
      <c r="L163" s="643" t="str">
        <f>UPPER(IF(OR(K164="a",K164="as"),J159,IF(OR(K164="b",K164="bs"),J167,)))</f>
        <v/>
      </c>
      <c r="M163" s="641"/>
      <c r="N163" s="637"/>
      <c r="O163" s="638"/>
      <c r="P163" s="637"/>
      <c r="Q163" s="627"/>
      <c r="R163" s="213"/>
      <c r="T163" s="222" t="e">
        <f>#REF!</f>
        <v>#REF!</v>
      </c>
    </row>
    <row r="164" spans="1:20" s="50" customFormat="1" ht="9.6" customHeight="1">
      <c r="A164" s="338"/>
      <c r="B164" s="216"/>
      <c r="C164" s="216"/>
      <c r="D164" s="226"/>
      <c r="E164" s="201"/>
      <c r="F164" s="201"/>
      <c r="G164" s="93"/>
      <c r="H164" s="201"/>
      <c r="I164" s="655"/>
      <c r="J164" s="617" t="s">
        <v>15</v>
      </c>
      <c r="K164" s="618"/>
      <c r="L164" s="645" t="str">
        <f>UPPER(IF(OR(K164="a",K164="as"),J160,IF(OR(K164="b",K164="bs"),J168,)))</f>
        <v/>
      </c>
      <c r="M164" s="646"/>
      <c r="N164" s="647"/>
      <c r="O164" s="641"/>
      <c r="P164" s="637"/>
      <c r="Q164" s="627"/>
      <c r="R164" s="213"/>
      <c r="T164" s="222" t="e">
        <f>#REF!</f>
        <v>#REF!</v>
      </c>
    </row>
    <row r="165" spans="1:20" s="50" customFormat="1" ht="9.6" customHeight="1">
      <c r="A165" s="420">
        <v>35</v>
      </c>
      <c r="B165" s="202" t="str">
        <f>IF($D165="","",VLOOKUP($D165,'Girls Do Main Draw Prep'!$A$7:$V$71,20))</f>
        <v/>
      </c>
      <c r="C165" s="202" t="str">
        <f>IF($D165="","",VLOOKUP($D165,'Girls Do Main Draw Prep'!$A$7:$V$71,21))</f>
        <v/>
      </c>
      <c r="D165" s="203"/>
      <c r="E165" s="223" t="str">
        <f>UPPER(IF($D165="","",VLOOKUP($D165,'Girls Do Main Draw Prep'!$A$7:$V$71,2)))</f>
        <v/>
      </c>
      <c r="F165" s="223" t="str">
        <f>IF($D165="","",VLOOKUP($D165,'Girls Do Main Draw Prep'!$A$7:$V$71,3))</f>
        <v/>
      </c>
      <c r="G165" s="415"/>
      <c r="H165" s="223" t="str">
        <f>IF($D165="","",VLOOKUP($D165,'Girls Do Main Draw Prep'!$A$7:$V$71,4))</f>
        <v/>
      </c>
      <c r="I165" s="636"/>
      <c r="J165" s="637"/>
      <c r="K165" s="649"/>
      <c r="L165" s="637"/>
      <c r="M165" s="649"/>
      <c r="N165" s="650"/>
      <c r="O165" s="641"/>
      <c r="P165" s="637"/>
      <c r="Q165" s="627"/>
      <c r="R165" s="213"/>
      <c r="T165" s="222" t="e">
        <f>#REF!</f>
        <v>#REF!</v>
      </c>
    </row>
    <row r="166" spans="1:20" s="50" customFormat="1" ht="9.6" customHeight="1" thickBot="1">
      <c r="A166" s="338"/>
      <c r="B166" s="408"/>
      <c r="C166" s="408"/>
      <c r="D166" s="408"/>
      <c r="E166" s="223" t="str">
        <f>UPPER(IF($D165="","",VLOOKUP($D165,'Girls Do Main Draw Prep'!$A$7:$V$71,7)))</f>
        <v/>
      </c>
      <c r="F166" s="223" t="str">
        <f>IF($D165="","",VLOOKUP($D165,'Girls Do Main Draw Prep'!$A$7:$V$71,8))</f>
        <v/>
      </c>
      <c r="G166" s="415"/>
      <c r="H166" s="223" t="str">
        <f>IF($D165="","",VLOOKUP($D165,'Girls Do Main Draw Prep'!$A$7:$V$71,9))</f>
        <v/>
      </c>
      <c r="I166" s="639"/>
      <c r="J166" s="640" t="str">
        <f>IF(I166="a",E165,IF(I166="b",E167,""))</f>
        <v/>
      </c>
      <c r="K166" s="649"/>
      <c r="L166" s="637"/>
      <c r="M166" s="649"/>
      <c r="N166" s="647"/>
      <c r="O166" s="641"/>
      <c r="P166" s="637"/>
      <c r="Q166" s="627"/>
      <c r="R166" s="213"/>
      <c r="T166" s="237" t="e">
        <f>#REF!</f>
        <v>#REF!</v>
      </c>
    </row>
    <row r="167" spans="1:20" s="50" customFormat="1" ht="9.6" customHeight="1">
      <c r="A167" s="338"/>
      <c r="B167" s="216"/>
      <c r="C167" s="216"/>
      <c r="D167" s="226"/>
      <c r="E167" s="201"/>
      <c r="F167" s="201"/>
      <c r="G167" s="93"/>
      <c r="H167" s="201"/>
      <c r="I167" s="642"/>
      <c r="J167" s="643" t="str">
        <f>UPPER(IF(OR(I168="a",I168="as"),E165,IF(OR(I168="b",I168="bs"),E169,)))</f>
        <v/>
      </c>
      <c r="K167" s="656"/>
      <c r="L167" s="637"/>
      <c r="M167" s="649"/>
      <c r="N167" s="647"/>
      <c r="O167" s="641"/>
      <c r="P167" s="637"/>
      <c r="Q167" s="627"/>
      <c r="R167" s="213"/>
    </row>
    <row r="168" spans="1:20" s="50" customFormat="1" ht="9.6" customHeight="1">
      <c r="A168" s="338"/>
      <c r="B168" s="216"/>
      <c r="C168" s="216"/>
      <c r="D168" s="226"/>
      <c r="E168" s="201"/>
      <c r="F168" s="201"/>
      <c r="G168" s="93"/>
      <c r="H168" s="617" t="s">
        <v>15</v>
      </c>
      <c r="I168" s="618"/>
      <c r="J168" s="645" t="str">
        <f>UPPER(IF(OR(I168="a",I168="as"),E166,IF(OR(I168="b",I168="bs"),E170,)))</f>
        <v/>
      </c>
      <c r="K168" s="657"/>
      <c r="L168" s="647"/>
      <c r="M168" s="649"/>
      <c r="N168" s="647"/>
      <c r="O168" s="641"/>
      <c r="P168" s="637"/>
      <c r="Q168" s="627"/>
      <c r="R168" s="213"/>
    </row>
    <row r="169" spans="1:20" s="50" customFormat="1" ht="9.6" customHeight="1">
      <c r="A169" s="338">
        <v>36</v>
      </c>
      <c r="B169" s="202" t="str">
        <f>IF($D169="","",VLOOKUP($D169,'Girls Do Main Draw Prep'!$A$7:$V$71,20))</f>
        <v/>
      </c>
      <c r="C169" s="202" t="str">
        <f>IF($D169="","",VLOOKUP($D169,'Girls Do Main Draw Prep'!$A$7:$V$71,21))</f>
        <v/>
      </c>
      <c r="D169" s="203"/>
      <c r="E169" s="223" t="str">
        <f>UPPER(IF($D169="","",VLOOKUP($D169,'Girls Do Main Draw Prep'!$A$7:$V$71,2)))</f>
        <v/>
      </c>
      <c r="F169" s="223" t="str">
        <f>IF($D169="","",VLOOKUP($D169,'Girls Do Main Draw Prep'!$A$7:$V$71,3))</f>
        <v/>
      </c>
      <c r="G169" s="415"/>
      <c r="H169" s="223" t="str">
        <f>IF($D169="","",VLOOKUP($D169,'Girls Do Main Draw Prep'!$A$7:$V$71,4))</f>
        <v/>
      </c>
      <c r="I169" s="648"/>
      <c r="J169" s="647"/>
      <c r="K169" s="641"/>
      <c r="L169" s="650"/>
      <c r="M169" s="656"/>
      <c r="N169" s="647"/>
      <c r="O169" s="641"/>
      <c r="P169" s="637"/>
      <c r="Q169" s="627"/>
      <c r="R169" s="213"/>
    </row>
    <row r="170" spans="1:20" s="50" customFormat="1" ht="9.6" customHeight="1">
      <c r="A170" s="338"/>
      <c r="B170" s="408"/>
      <c r="C170" s="408"/>
      <c r="D170" s="408"/>
      <c r="E170" s="223" t="str">
        <f>UPPER(IF($D169="","",VLOOKUP($D169,'Girls Do Main Draw Prep'!$A$7:$V$71,7)))</f>
        <v/>
      </c>
      <c r="F170" s="223" t="str">
        <f>IF($D169="","",VLOOKUP($D169,'Girls Do Main Draw Prep'!$A$7:$V$71,8))</f>
        <v/>
      </c>
      <c r="G170" s="415"/>
      <c r="H170" s="223" t="str">
        <f>IF($D169="","",VLOOKUP($D169,'Girls Do Main Draw Prep'!$A$7:$V$71,9))</f>
        <v/>
      </c>
      <c r="I170" s="639"/>
      <c r="J170" s="647"/>
      <c r="K170" s="641"/>
      <c r="L170" s="651"/>
      <c r="M170" s="658"/>
      <c r="N170" s="647"/>
      <c r="O170" s="641"/>
      <c r="P170" s="637"/>
      <c r="Q170" s="627"/>
      <c r="R170" s="213"/>
    </row>
    <row r="171" spans="1:20" s="50" customFormat="1" ht="9.6" customHeight="1">
      <c r="A171" s="338"/>
      <c r="B171" s="216"/>
      <c r="C171" s="216"/>
      <c r="D171" s="216"/>
      <c r="E171" s="201"/>
      <c r="F171" s="201"/>
      <c r="G171" s="93"/>
      <c r="H171" s="201"/>
      <c r="I171" s="653"/>
      <c r="J171" s="637"/>
      <c r="K171" s="638"/>
      <c r="L171" s="647"/>
      <c r="M171" s="654"/>
      <c r="N171" s="643" t="str">
        <f>UPPER(IF(OR(M172="a",M172="as"),L163,IF(OR(M172="b",M172="bs"),L179,)))</f>
        <v/>
      </c>
      <c r="O171" s="641"/>
      <c r="P171" s="637"/>
      <c r="Q171" s="627"/>
      <c r="R171" s="213"/>
    </row>
    <row r="172" spans="1:20" s="50" customFormat="1" ht="9.6" customHeight="1">
      <c r="A172" s="338"/>
      <c r="B172" s="216"/>
      <c r="C172" s="216"/>
      <c r="D172" s="216"/>
      <c r="E172" s="201"/>
      <c r="F172" s="201"/>
      <c r="G172" s="93"/>
      <c r="H172" s="201"/>
      <c r="I172" s="655"/>
      <c r="J172" s="637"/>
      <c r="K172" s="638"/>
      <c r="L172" s="617" t="s">
        <v>15</v>
      </c>
      <c r="M172" s="618"/>
      <c r="N172" s="645" t="str">
        <f>UPPER(IF(OR(M172="a",M172="as"),L164,IF(OR(M172="b",M172="bs"),L180,)))</f>
        <v/>
      </c>
      <c r="O172" s="646"/>
      <c r="P172" s="647"/>
      <c r="Q172" s="659"/>
      <c r="R172" s="213"/>
    </row>
    <row r="173" spans="1:20" s="50" customFormat="1" ht="9.6" customHeight="1">
      <c r="A173" s="338">
        <v>37</v>
      </c>
      <c r="B173" s="202" t="str">
        <f>IF($D173="","",VLOOKUP($D173,'Girls Do Main Draw Prep'!$A$7:$V$71,20))</f>
        <v/>
      </c>
      <c r="C173" s="202" t="str">
        <f>IF($D173="","",VLOOKUP($D173,'Girls Do Main Draw Prep'!$A$7:$V$71,21))</f>
        <v/>
      </c>
      <c r="D173" s="203"/>
      <c r="E173" s="204" t="str">
        <f>UPPER(IF($D173="","",VLOOKUP($D173,'Girls Do Main Draw Prep'!$A$7:$V$71,2)))</f>
        <v/>
      </c>
      <c r="F173" s="204" t="str">
        <f>IF($D173="","",VLOOKUP($D173,'Girls Do Main Draw Prep'!$A$7:$V$71,3))</f>
        <v/>
      </c>
      <c r="G173" s="406"/>
      <c r="H173" s="204" t="str">
        <f>IF($D173="","",VLOOKUP($D173,'Girls Do Main Draw Prep'!$A$7:$V$71,4))</f>
        <v/>
      </c>
      <c r="I173" s="636"/>
      <c r="J173" s="637"/>
      <c r="K173" s="638"/>
      <c r="L173" s="637"/>
      <c r="M173" s="649"/>
      <c r="N173" s="637"/>
      <c r="O173" s="649"/>
      <c r="P173" s="637"/>
      <c r="Q173" s="659"/>
      <c r="R173" s="213"/>
    </row>
    <row r="174" spans="1:20" s="50" customFormat="1" ht="9.6" customHeight="1">
      <c r="A174" s="338"/>
      <c r="B174" s="408"/>
      <c r="C174" s="408"/>
      <c r="D174" s="408"/>
      <c r="E174" s="204" t="str">
        <f>UPPER(IF($D173="","",VLOOKUP($D173,'Girls Do Main Draw Prep'!$A$7:$V$71,7)))</f>
        <v/>
      </c>
      <c r="F174" s="204" t="str">
        <f>IF($D173="","",VLOOKUP($D173,'Girls Do Main Draw Prep'!$A$7:$V$71,8))</f>
        <v/>
      </c>
      <c r="G174" s="406"/>
      <c r="H174" s="204" t="str">
        <f>IF($D173="","",VLOOKUP($D173,'Girls Do Main Draw Prep'!$A$7:$V$71,9))</f>
        <v/>
      </c>
      <c r="I174" s="639"/>
      <c r="J174" s="640" t="str">
        <f>IF(I174="a",E173,IF(I174="b",E175,""))</f>
        <v/>
      </c>
      <c r="K174" s="641"/>
      <c r="L174" s="637"/>
      <c r="M174" s="649"/>
      <c r="N174" s="637"/>
      <c r="O174" s="649"/>
      <c r="P174" s="637"/>
      <c r="Q174" s="659"/>
      <c r="R174" s="213"/>
    </row>
    <row r="175" spans="1:20" s="50" customFormat="1" ht="9.6" customHeight="1">
      <c r="A175" s="338"/>
      <c r="B175" s="216"/>
      <c r="C175" s="216"/>
      <c r="D175" s="216"/>
      <c r="E175" s="201"/>
      <c r="F175" s="201"/>
      <c r="G175" s="93"/>
      <c r="H175" s="201"/>
      <c r="I175" s="642"/>
      <c r="J175" s="643" t="str">
        <f>UPPER(IF(OR(I176="a",I176="as"),E173,IF(OR(I176="b",I176="bs"),E177,)))</f>
        <v/>
      </c>
      <c r="K175" s="644"/>
      <c r="L175" s="637"/>
      <c r="M175" s="649"/>
      <c r="N175" s="637"/>
      <c r="O175" s="649"/>
      <c r="P175" s="637"/>
      <c r="Q175" s="659"/>
      <c r="R175" s="213"/>
    </row>
    <row r="176" spans="1:20" s="50" customFormat="1" ht="9.6" customHeight="1">
      <c r="A176" s="338"/>
      <c r="B176" s="216"/>
      <c r="C176" s="216"/>
      <c r="D176" s="216"/>
      <c r="E176" s="201"/>
      <c r="F176" s="201"/>
      <c r="G176" s="93"/>
      <c r="H176" s="617" t="s">
        <v>15</v>
      </c>
      <c r="I176" s="618"/>
      <c r="J176" s="645" t="str">
        <f>UPPER(IF(OR(I176="a",I176="as"),E174,IF(OR(I176="b",I176="bs"),E178,)))</f>
        <v/>
      </c>
      <c r="K176" s="646"/>
      <c r="L176" s="647"/>
      <c r="M176" s="649"/>
      <c r="N176" s="637"/>
      <c r="O176" s="649"/>
      <c r="P176" s="637"/>
      <c r="Q176" s="659"/>
      <c r="R176" s="213"/>
    </row>
    <row r="177" spans="1:18" s="50" customFormat="1" ht="9.6" customHeight="1">
      <c r="A177" s="338">
        <v>38</v>
      </c>
      <c r="B177" s="202" t="str">
        <f>IF($D177="","",VLOOKUP($D177,'Girls Do Main Draw Prep'!$A$7:$V$71,20))</f>
        <v/>
      </c>
      <c r="C177" s="202" t="str">
        <f>IF($D177="","",VLOOKUP($D177,'Girls Do Main Draw Prep'!$A$7:$V$71,21))</f>
        <v/>
      </c>
      <c r="D177" s="203"/>
      <c r="E177" s="223" t="str">
        <f>UPPER(IF($D177="","",VLOOKUP($D177,'Girls Do Main Draw Prep'!$A$7:$V$71,2)))</f>
        <v/>
      </c>
      <c r="F177" s="223" t="str">
        <f>IF($D177="","",VLOOKUP($D177,'Girls Do Main Draw Prep'!$A$7:$V$71,3))</f>
        <v/>
      </c>
      <c r="G177" s="415"/>
      <c r="H177" s="223" t="str">
        <f>IF($D177="","",VLOOKUP($D177,'Girls Do Main Draw Prep'!$A$7:$V$71,4))</f>
        <v/>
      </c>
      <c r="I177" s="648"/>
      <c r="J177" s="647"/>
      <c r="K177" s="649"/>
      <c r="L177" s="650"/>
      <c r="M177" s="656"/>
      <c r="N177" s="637"/>
      <c r="O177" s="649"/>
      <c r="P177" s="637"/>
      <c r="Q177" s="659"/>
      <c r="R177" s="213"/>
    </row>
    <row r="178" spans="1:18" s="50" customFormat="1" ht="9.6" customHeight="1">
      <c r="A178" s="338"/>
      <c r="B178" s="408"/>
      <c r="C178" s="408"/>
      <c r="D178" s="408"/>
      <c r="E178" s="223" t="str">
        <f>UPPER(IF($D177="","",VLOOKUP($D177,'Girls Do Main Draw Prep'!$A$7:$V$71,7)))</f>
        <v/>
      </c>
      <c r="F178" s="223" t="str">
        <f>IF($D177="","",VLOOKUP($D177,'Girls Do Main Draw Prep'!$A$7:$V$71,8))</f>
        <v/>
      </c>
      <c r="G178" s="415"/>
      <c r="H178" s="223" t="str">
        <f>IF($D177="","",VLOOKUP($D177,'Girls Do Main Draw Prep'!$A$7:$V$71,9))</f>
        <v/>
      </c>
      <c r="I178" s="639"/>
      <c r="J178" s="647"/>
      <c r="K178" s="649"/>
      <c r="L178" s="651"/>
      <c r="M178" s="658"/>
      <c r="N178" s="637"/>
      <c r="O178" s="649"/>
      <c r="P178" s="637"/>
      <c r="Q178" s="659"/>
      <c r="R178" s="213"/>
    </row>
    <row r="179" spans="1:18" s="50" customFormat="1" ht="9.6" customHeight="1">
      <c r="A179" s="338"/>
      <c r="B179" s="216"/>
      <c r="C179" s="216"/>
      <c r="D179" s="226"/>
      <c r="E179" s="201"/>
      <c r="F179" s="201"/>
      <c r="G179" s="93"/>
      <c r="H179" s="201"/>
      <c r="I179" s="653"/>
      <c r="J179" s="637"/>
      <c r="K179" s="654"/>
      <c r="L179" s="643" t="str">
        <f>UPPER(IF(OR(K180="a",K180="as"),J175,IF(OR(K180="b",K180="bs"),J183,)))</f>
        <v/>
      </c>
      <c r="M179" s="649"/>
      <c r="N179" s="637"/>
      <c r="O179" s="649"/>
      <c r="P179" s="637"/>
      <c r="Q179" s="659"/>
      <c r="R179" s="213"/>
    </row>
    <row r="180" spans="1:18" s="50" customFormat="1" ht="9.6" customHeight="1">
      <c r="A180" s="338"/>
      <c r="B180" s="216"/>
      <c r="C180" s="216"/>
      <c r="D180" s="226"/>
      <c r="E180" s="201"/>
      <c r="F180" s="201"/>
      <c r="G180" s="93"/>
      <c r="H180" s="201"/>
      <c r="I180" s="655"/>
      <c r="J180" s="617" t="s">
        <v>15</v>
      </c>
      <c r="K180" s="618"/>
      <c r="L180" s="645" t="str">
        <f>UPPER(IF(OR(K180="a",K180="as"),J176,IF(OR(K180="b",K180="bs"),J184,)))</f>
        <v/>
      </c>
      <c r="M180" s="657"/>
      <c r="N180" s="647"/>
      <c r="O180" s="649"/>
      <c r="P180" s="637"/>
      <c r="Q180" s="659"/>
      <c r="R180" s="213"/>
    </row>
    <row r="181" spans="1:18" s="50" customFormat="1" ht="9.6" customHeight="1">
      <c r="A181" s="420">
        <v>39</v>
      </c>
      <c r="B181" s="202" t="str">
        <f>IF($D181="","",VLOOKUP($D181,'Girls Do Main Draw Prep'!$A$7:$V$71,20))</f>
        <v/>
      </c>
      <c r="C181" s="202" t="str">
        <f>IF($D181="","",VLOOKUP($D181,'Girls Do Main Draw Prep'!$A$7:$V$71,21))</f>
        <v/>
      </c>
      <c r="D181" s="203"/>
      <c r="E181" s="223" t="str">
        <f>UPPER(IF($D181="","",VLOOKUP($D181,'Girls Do Main Draw Prep'!$A$7:$V$71,2)))</f>
        <v/>
      </c>
      <c r="F181" s="223" t="str">
        <f>IF($D181="","",VLOOKUP($D181,'Girls Do Main Draw Prep'!$A$7:$V$71,3))</f>
        <v/>
      </c>
      <c r="G181" s="415"/>
      <c r="H181" s="223" t="str">
        <f>IF($D181="","",VLOOKUP($D181,'Girls Do Main Draw Prep'!$A$7:$V$71,4))</f>
        <v/>
      </c>
      <c r="I181" s="636"/>
      <c r="J181" s="637"/>
      <c r="K181" s="649"/>
      <c r="L181" s="637"/>
      <c r="M181" s="660"/>
      <c r="N181" s="650"/>
      <c r="O181" s="649"/>
      <c r="P181" s="637"/>
      <c r="Q181" s="659"/>
      <c r="R181" s="213"/>
    </row>
    <row r="182" spans="1:18" s="50" customFormat="1" ht="9.6" customHeight="1">
      <c r="A182" s="338"/>
      <c r="B182" s="408"/>
      <c r="C182" s="408"/>
      <c r="D182" s="408"/>
      <c r="E182" s="223" t="str">
        <f>UPPER(IF($D181="","",VLOOKUP($D181,'Girls Do Main Draw Prep'!$A$7:$V$71,7)))</f>
        <v/>
      </c>
      <c r="F182" s="223" t="str">
        <f>IF($D181="","",VLOOKUP($D181,'Girls Do Main Draw Prep'!$A$7:$V$71,8))</f>
        <v/>
      </c>
      <c r="G182" s="415"/>
      <c r="H182" s="223" t="str">
        <f>IF($D181="","",VLOOKUP($D181,'Girls Do Main Draw Prep'!$A$7:$V$71,9))</f>
        <v/>
      </c>
      <c r="I182" s="639"/>
      <c r="J182" s="640" t="str">
        <f>IF(I182="a",E181,IF(I182="b",E183,""))</f>
        <v/>
      </c>
      <c r="K182" s="649"/>
      <c r="L182" s="637"/>
      <c r="M182" s="641"/>
      <c r="N182" s="647"/>
      <c r="O182" s="649"/>
      <c r="P182" s="637"/>
      <c r="Q182" s="659"/>
      <c r="R182" s="213"/>
    </row>
    <row r="183" spans="1:18" s="50" customFormat="1" ht="9.6" customHeight="1">
      <c r="A183" s="338"/>
      <c r="B183" s="216"/>
      <c r="C183" s="216"/>
      <c r="D183" s="226"/>
      <c r="E183" s="201"/>
      <c r="F183" s="201"/>
      <c r="G183" s="93"/>
      <c r="H183" s="201"/>
      <c r="I183" s="642"/>
      <c r="J183" s="643" t="str">
        <f>UPPER(IF(OR(I184="a",I184="as"),E181,IF(OR(I184="b",I184="bs"),E185,)))</f>
        <v/>
      </c>
      <c r="K183" s="656"/>
      <c r="L183" s="637"/>
      <c r="M183" s="641"/>
      <c r="N183" s="647"/>
      <c r="O183" s="649"/>
      <c r="P183" s="637"/>
      <c r="Q183" s="659"/>
      <c r="R183" s="213"/>
    </row>
    <row r="184" spans="1:18" s="50" customFormat="1" ht="9.6" customHeight="1">
      <c r="A184" s="338"/>
      <c r="B184" s="216"/>
      <c r="C184" s="216"/>
      <c r="D184" s="226"/>
      <c r="E184" s="201"/>
      <c r="F184" s="201"/>
      <c r="G184" s="93"/>
      <c r="H184" s="617" t="s">
        <v>15</v>
      </c>
      <c r="I184" s="618"/>
      <c r="J184" s="645" t="str">
        <f>UPPER(IF(OR(I184="a",I184="as"),E182,IF(OR(I184="b",I184="bs"),E186,)))</f>
        <v/>
      </c>
      <c r="K184" s="657"/>
      <c r="L184" s="647"/>
      <c r="M184" s="641"/>
      <c r="N184" s="647"/>
      <c r="O184" s="649"/>
      <c r="P184" s="637"/>
      <c r="Q184" s="659"/>
      <c r="R184" s="213"/>
    </row>
    <row r="185" spans="1:18" s="50" customFormat="1" ht="9.6" customHeight="1">
      <c r="A185" s="405">
        <v>40</v>
      </c>
      <c r="B185" s="202" t="str">
        <f>IF($D185="","",VLOOKUP($D185,'Girls Do Main Draw Prep'!$A$7:$V$71,20))</f>
        <v/>
      </c>
      <c r="C185" s="202" t="str">
        <f>IF($D185="","",VLOOKUP($D185,'Girls Do Main Draw Prep'!$A$7:$V$71,21))</f>
        <v/>
      </c>
      <c r="D185" s="203"/>
      <c r="E185" s="204" t="str">
        <f>UPPER(IF($D185="","",VLOOKUP($D185,'Girls Do Main Draw Prep'!$A$7:$V$71,2)))</f>
        <v/>
      </c>
      <c r="F185" s="204" t="str">
        <f>IF($D185="","",VLOOKUP($D185,'Girls Do Main Draw Prep'!$A$7:$V$71,3))</f>
        <v/>
      </c>
      <c r="G185" s="406"/>
      <c r="H185" s="204" t="str">
        <f>IF($D185="","",VLOOKUP($D185,'Girls Do Main Draw Prep'!$A$7:$V$71,4))</f>
        <v/>
      </c>
      <c r="I185" s="648"/>
      <c r="J185" s="647"/>
      <c r="K185" s="641"/>
      <c r="L185" s="650"/>
      <c r="M185" s="644"/>
      <c r="N185" s="647"/>
      <c r="O185" s="649"/>
      <c r="P185" s="637"/>
      <c r="Q185" s="659"/>
      <c r="R185" s="213"/>
    </row>
    <row r="186" spans="1:18" s="50" customFormat="1" ht="9.6" customHeight="1">
      <c r="A186" s="338"/>
      <c r="B186" s="408"/>
      <c r="C186" s="408"/>
      <c r="D186" s="408"/>
      <c r="E186" s="204" t="str">
        <f>UPPER(IF($D185="","",VLOOKUP($D185,'Girls Do Main Draw Prep'!$A$7:$V$71,7)))</f>
        <v/>
      </c>
      <c r="F186" s="204" t="str">
        <f>IF($D185="","",VLOOKUP($D185,'Girls Do Main Draw Prep'!$A$7:$V$71,8))</f>
        <v/>
      </c>
      <c r="G186" s="406"/>
      <c r="H186" s="204" t="str">
        <f>IF($D185="","",VLOOKUP($D185,'Girls Do Main Draw Prep'!$A$7:$V$71,9))</f>
        <v/>
      </c>
      <c r="I186" s="639"/>
      <c r="J186" s="647"/>
      <c r="K186" s="641"/>
      <c r="L186" s="651"/>
      <c r="M186" s="652"/>
      <c r="N186" s="647"/>
      <c r="O186" s="649"/>
      <c r="P186" s="637"/>
      <c r="Q186" s="659"/>
      <c r="R186" s="213"/>
    </row>
    <row r="187" spans="1:18" s="50" customFormat="1" ht="9.6" customHeight="1">
      <c r="A187" s="338"/>
      <c r="B187" s="216"/>
      <c r="C187" s="216"/>
      <c r="D187" s="226"/>
      <c r="E187" s="201"/>
      <c r="F187" s="201"/>
      <c r="G187" s="93"/>
      <c r="H187" s="201"/>
      <c r="I187" s="653"/>
      <c r="J187" s="637"/>
      <c r="K187" s="638"/>
      <c r="L187" s="647"/>
      <c r="M187" s="641"/>
      <c r="N187" s="641"/>
      <c r="O187" s="654"/>
      <c r="P187" s="643" t="str">
        <f>UPPER(IF(OR(O188="a",O188="as"),N171,IF(OR(O188="b",O188="bs"),N203,)))</f>
        <v/>
      </c>
      <c r="Q187" s="661"/>
      <c r="R187" s="213"/>
    </row>
    <row r="188" spans="1:18" s="50" customFormat="1" ht="9.6" customHeight="1">
      <c r="A188" s="338"/>
      <c r="B188" s="216"/>
      <c r="C188" s="216"/>
      <c r="D188" s="226"/>
      <c r="E188" s="201"/>
      <c r="F188" s="201"/>
      <c r="G188" s="93"/>
      <c r="H188" s="201"/>
      <c r="I188" s="655"/>
      <c r="J188" s="637"/>
      <c r="K188" s="638"/>
      <c r="L188" s="647"/>
      <c r="M188" s="641"/>
      <c r="N188" s="617" t="s">
        <v>15</v>
      </c>
      <c r="O188" s="618"/>
      <c r="P188" s="645" t="str">
        <f>UPPER(IF(OR(O188="a",O188="as"),N172,IF(OR(O188="b",O188="bs"),N204,)))</f>
        <v/>
      </c>
      <c r="Q188" s="662"/>
      <c r="R188" s="213"/>
    </row>
    <row r="189" spans="1:18" s="50" customFormat="1" ht="9.6" customHeight="1">
      <c r="A189" s="405">
        <v>41</v>
      </c>
      <c r="B189" s="202" t="str">
        <f>IF($D189="","",VLOOKUP($D189,'Girls Do Main Draw Prep'!$A$7:$V$71,20))</f>
        <v/>
      </c>
      <c r="C189" s="202" t="str">
        <f>IF($D189="","",VLOOKUP($D189,'Girls Do Main Draw Prep'!$A$7:$V$71,21))</f>
        <v/>
      </c>
      <c r="D189" s="203"/>
      <c r="E189" s="204" t="str">
        <f>UPPER(IF($D189="","",VLOOKUP($D189,'Girls Do Main Draw Prep'!$A$7:$V$71,2)))</f>
        <v/>
      </c>
      <c r="F189" s="204" t="str">
        <f>IF($D189="","",VLOOKUP($D189,'Girls Do Main Draw Prep'!$A$7:$V$71,3))</f>
        <v/>
      </c>
      <c r="G189" s="406"/>
      <c r="H189" s="204" t="str">
        <f>IF($D189="","",VLOOKUP($D189,'Girls Do Main Draw Prep'!$A$7:$V$71,4))</f>
        <v/>
      </c>
      <c r="I189" s="636"/>
      <c r="J189" s="637"/>
      <c r="K189" s="638"/>
      <c r="L189" s="637"/>
      <c r="M189" s="638"/>
      <c r="N189" s="637"/>
      <c r="O189" s="649"/>
      <c r="P189" s="650"/>
      <c r="Q189" s="659"/>
      <c r="R189" s="213"/>
    </row>
    <row r="190" spans="1:18" s="50" customFormat="1" ht="9.6" customHeight="1">
      <c r="A190" s="338"/>
      <c r="B190" s="408"/>
      <c r="C190" s="408"/>
      <c r="D190" s="408"/>
      <c r="E190" s="204" t="str">
        <f>UPPER(IF($D189="","",VLOOKUP($D189,'Girls Do Main Draw Prep'!$A$7:$V$71,7)))</f>
        <v/>
      </c>
      <c r="F190" s="204" t="str">
        <f>IF($D189="","",VLOOKUP($D189,'Girls Do Main Draw Prep'!$A$7:$V$71,8))</f>
        <v/>
      </c>
      <c r="G190" s="406"/>
      <c r="H190" s="204" t="str">
        <f>IF($D189="","",VLOOKUP($D189,'Girls Do Main Draw Prep'!$A$7:$V$71,9))</f>
        <v/>
      </c>
      <c r="I190" s="639"/>
      <c r="J190" s="640" t="str">
        <f>IF(I190="a",E189,IF(I190="b",E191,""))</f>
        <v/>
      </c>
      <c r="K190" s="641"/>
      <c r="L190" s="637"/>
      <c r="M190" s="638"/>
      <c r="N190" s="637"/>
      <c r="O190" s="649"/>
      <c r="P190" s="651"/>
      <c r="Q190" s="663"/>
      <c r="R190" s="213"/>
    </row>
    <row r="191" spans="1:18" s="50" customFormat="1" ht="9.6" customHeight="1">
      <c r="A191" s="338"/>
      <c r="B191" s="216"/>
      <c r="C191" s="216"/>
      <c r="D191" s="226"/>
      <c r="E191" s="201"/>
      <c r="F191" s="201"/>
      <c r="G191" s="93"/>
      <c r="H191" s="201"/>
      <c r="I191" s="642"/>
      <c r="J191" s="643" t="str">
        <f>UPPER(IF(OR(I192="a",I192="as"),E189,IF(OR(I192="b",I192="bs"),E193,)))</f>
        <v/>
      </c>
      <c r="K191" s="644"/>
      <c r="L191" s="637"/>
      <c r="M191" s="638"/>
      <c r="N191" s="637"/>
      <c r="O191" s="649"/>
      <c r="P191" s="637"/>
      <c r="Q191" s="659"/>
      <c r="R191" s="213"/>
    </row>
    <row r="192" spans="1:18" s="50" customFormat="1" ht="9.6" customHeight="1">
      <c r="A192" s="338"/>
      <c r="B192" s="216"/>
      <c r="C192" s="216"/>
      <c r="D192" s="226"/>
      <c r="E192" s="201"/>
      <c r="F192" s="201"/>
      <c r="G192" s="93"/>
      <c r="H192" s="617" t="s">
        <v>15</v>
      </c>
      <c r="I192" s="618"/>
      <c r="J192" s="645" t="str">
        <f>UPPER(IF(OR(I192="a",I192="as"),E190,IF(OR(I192="b",I192="bs"),E194,)))</f>
        <v/>
      </c>
      <c r="K192" s="646"/>
      <c r="L192" s="647"/>
      <c r="M192" s="641"/>
      <c r="N192" s="637"/>
      <c r="O192" s="649"/>
      <c r="P192" s="637"/>
      <c r="Q192" s="659"/>
      <c r="R192" s="213"/>
    </row>
    <row r="193" spans="1:18" s="50" customFormat="1" ht="9.6" customHeight="1">
      <c r="A193" s="338">
        <v>42</v>
      </c>
      <c r="B193" s="202" t="str">
        <f>IF($D193="","",VLOOKUP($D193,'Girls Do Main Draw Prep'!$A$7:$V$71,20))</f>
        <v/>
      </c>
      <c r="C193" s="202" t="str">
        <f>IF($D193="","",VLOOKUP($D193,'Girls Do Main Draw Prep'!$A$7:$V$71,21))</f>
        <v/>
      </c>
      <c r="D193" s="203"/>
      <c r="E193" s="223" t="str">
        <f>UPPER(IF($D193="","",VLOOKUP($D193,'Girls Do Main Draw Prep'!$A$7:$V$71,2)))</f>
        <v/>
      </c>
      <c r="F193" s="223" t="str">
        <f>IF($D193="","",VLOOKUP($D193,'Girls Do Main Draw Prep'!$A$7:$V$71,3))</f>
        <v/>
      </c>
      <c r="G193" s="415"/>
      <c r="H193" s="223" t="str">
        <f>IF($D193="","",VLOOKUP($D193,'Girls Do Main Draw Prep'!$A$7:$V$71,4))</f>
        <v/>
      </c>
      <c r="I193" s="648"/>
      <c r="J193" s="647"/>
      <c r="K193" s="649"/>
      <c r="L193" s="650"/>
      <c r="M193" s="644"/>
      <c r="N193" s="637"/>
      <c r="O193" s="649"/>
      <c r="P193" s="637"/>
      <c r="Q193" s="659"/>
      <c r="R193" s="213"/>
    </row>
    <row r="194" spans="1:18" s="50" customFormat="1" ht="9.6" customHeight="1">
      <c r="A194" s="338"/>
      <c r="B194" s="408"/>
      <c r="C194" s="408"/>
      <c r="D194" s="408"/>
      <c r="E194" s="223" t="str">
        <f>UPPER(IF($D193="","",VLOOKUP($D193,'Girls Do Main Draw Prep'!$A$7:$V$71,7)))</f>
        <v/>
      </c>
      <c r="F194" s="223" t="str">
        <f>IF($D193="","",VLOOKUP($D193,'Girls Do Main Draw Prep'!$A$7:$V$71,8))</f>
        <v/>
      </c>
      <c r="G194" s="415"/>
      <c r="H194" s="223" t="str">
        <f>IF($D193="","",VLOOKUP($D193,'Girls Do Main Draw Prep'!$A$7:$V$71,9))</f>
        <v/>
      </c>
      <c r="I194" s="639"/>
      <c r="J194" s="647"/>
      <c r="K194" s="649"/>
      <c r="L194" s="651"/>
      <c r="M194" s="652"/>
      <c r="N194" s="637"/>
      <c r="O194" s="649"/>
      <c r="P194" s="637"/>
      <c r="Q194" s="659"/>
      <c r="R194" s="213"/>
    </row>
    <row r="195" spans="1:18" s="50" customFormat="1" ht="9.6" customHeight="1">
      <c r="A195" s="338"/>
      <c r="B195" s="216"/>
      <c r="C195" s="216"/>
      <c r="D195" s="226"/>
      <c r="E195" s="201"/>
      <c r="F195" s="201"/>
      <c r="G195" s="93"/>
      <c r="H195" s="201"/>
      <c r="I195" s="653"/>
      <c r="J195" s="637"/>
      <c r="K195" s="654"/>
      <c r="L195" s="643" t="str">
        <f>UPPER(IF(OR(K196="a",K196="as"),J191,IF(OR(K196="b",K196="bs"),J199,)))</f>
        <v/>
      </c>
      <c r="M195" s="641"/>
      <c r="N195" s="637"/>
      <c r="O195" s="649"/>
      <c r="P195" s="637"/>
      <c r="Q195" s="659"/>
      <c r="R195" s="213"/>
    </row>
    <row r="196" spans="1:18" s="50" customFormat="1" ht="9.6" customHeight="1">
      <c r="A196" s="338"/>
      <c r="B196" s="216"/>
      <c r="C196" s="216"/>
      <c r="D196" s="226"/>
      <c r="E196" s="201"/>
      <c r="F196" s="201"/>
      <c r="G196" s="93"/>
      <c r="H196" s="201"/>
      <c r="I196" s="655"/>
      <c r="J196" s="617" t="s">
        <v>15</v>
      </c>
      <c r="K196" s="618"/>
      <c r="L196" s="645" t="str">
        <f>UPPER(IF(OR(K196="a",K196="as"),J192,IF(OR(K196="b",K196="bs"),J200,)))</f>
        <v/>
      </c>
      <c r="M196" s="646"/>
      <c r="N196" s="647"/>
      <c r="O196" s="649"/>
      <c r="P196" s="637"/>
      <c r="Q196" s="659"/>
      <c r="R196" s="213"/>
    </row>
    <row r="197" spans="1:18" s="50" customFormat="1" ht="9.6" customHeight="1">
      <c r="A197" s="420">
        <v>43</v>
      </c>
      <c r="B197" s="202" t="str">
        <f>IF($D197="","",VLOOKUP($D197,'Girls Do Main Draw Prep'!$A$7:$V$71,20))</f>
        <v/>
      </c>
      <c r="C197" s="202" t="str">
        <f>IF($D197="","",VLOOKUP($D197,'Girls Do Main Draw Prep'!$A$7:$V$71,21))</f>
        <v/>
      </c>
      <c r="D197" s="203"/>
      <c r="E197" s="223" t="str">
        <f>UPPER(IF($D197="","",VLOOKUP($D197,'Girls Do Main Draw Prep'!$A$7:$V$71,2)))</f>
        <v/>
      </c>
      <c r="F197" s="223" t="str">
        <f>IF($D197="","",VLOOKUP($D197,'Girls Do Main Draw Prep'!$A$7:$V$71,3))</f>
        <v/>
      </c>
      <c r="G197" s="415"/>
      <c r="H197" s="223" t="str">
        <f>IF($D197="","",VLOOKUP($D197,'Girls Do Main Draw Prep'!$A$7:$V$71,4))</f>
        <v/>
      </c>
      <c r="I197" s="636"/>
      <c r="J197" s="637"/>
      <c r="K197" s="649"/>
      <c r="L197" s="637"/>
      <c r="M197" s="649"/>
      <c r="N197" s="650"/>
      <c r="O197" s="649"/>
      <c r="P197" s="637"/>
      <c r="Q197" s="659"/>
      <c r="R197" s="213"/>
    </row>
    <row r="198" spans="1:18" s="50" customFormat="1" ht="9.6" customHeight="1">
      <c r="A198" s="338"/>
      <c r="B198" s="408"/>
      <c r="C198" s="408"/>
      <c r="D198" s="408"/>
      <c r="E198" s="223" t="str">
        <f>UPPER(IF($D197="","",VLOOKUP($D197,'Girls Do Main Draw Prep'!$A$7:$V$71,7)))</f>
        <v/>
      </c>
      <c r="F198" s="223" t="str">
        <f>IF($D197="","",VLOOKUP($D197,'Girls Do Main Draw Prep'!$A$7:$V$71,8))</f>
        <v/>
      </c>
      <c r="G198" s="415"/>
      <c r="H198" s="223" t="str">
        <f>IF($D197="","",VLOOKUP($D197,'Girls Do Main Draw Prep'!$A$7:$V$71,9))</f>
        <v/>
      </c>
      <c r="I198" s="639"/>
      <c r="J198" s="640" t="str">
        <f>IF(I198="a",E197,IF(I198="b",E199,""))</f>
        <v/>
      </c>
      <c r="K198" s="649"/>
      <c r="L198" s="637"/>
      <c r="M198" s="649"/>
      <c r="N198" s="647"/>
      <c r="O198" s="649"/>
      <c r="P198" s="637"/>
      <c r="Q198" s="659"/>
      <c r="R198" s="213"/>
    </row>
    <row r="199" spans="1:18" s="50" customFormat="1" ht="9.6" customHeight="1">
      <c r="A199" s="338"/>
      <c r="B199" s="216"/>
      <c r="C199" s="216"/>
      <c r="D199" s="216"/>
      <c r="E199" s="201"/>
      <c r="F199" s="201"/>
      <c r="G199" s="93"/>
      <c r="H199" s="201"/>
      <c r="I199" s="642"/>
      <c r="J199" s="643" t="str">
        <f>UPPER(IF(OR(I200="a",I200="as"),E197,IF(OR(I200="b",I200="bs"),E201,)))</f>
        <v/>
      </c>
      <c r="K199" s="656"/>
      <c r="L199" s="637"/>
      <c r="M199" s="649"/>
      <c r="N199" s="647"/>
      <c r="O199" s="649"/>
      <c r="P199" s="637"/>
      <c r="Q199" s="659"/>
      <c r="R199" s="213"/>
    </row>
    <row r="200" spans="1:18" s="50" customFormat="1" ht="9.6" customHeight="1">
      <c r="A200" s="338"/>
      <c r="B200" s="216"/>
      <c r="C200" s="216"/>
      <c r="D200" s="216"/>
      <c r="E200" s="201"/>
      <c r="F200" s="201"/>
      <c r="G200" s="93"/>
      <c r="H200" s="617" t="s">
        <v>15</v>
      </c>
      <c r="I200" s="618"/>
      <c r="J200" s="645" t="str">
        <f>UPPER(IF(OR(I200="a",I200="as"),E198,IF(OR(I200="b",I200="bs"),E202,)))</f>
        <v/>
      </c>
      <c r="K200" s="657"/>
      <c r="L200" s="647"/>
      <c r="M200" s="649"/>
      <c r="N200" s="647"/>
      <c r="O200" s="649"/>
      <c r="P200" s="637"/>
      <c r="Q200" s="659"/>
      <c r="R200" s="213"/>
    </row>
    <row r="201" spans="1:18" s="50" customFormat="1" ht="9.6" customHeight="1">
      <c r="A201" s="338">
        <v>44</v>
      </c>
      <c r="B201" s="202" t="str">
        <f>IF($D201="","",VLOOKUP($D201,'Girls Do Main Draw Prep'!$A$7:$V$71,20))</f>
        <v/>
      </c>
      <c r="C201" s="202" t="str">
        <f>IF($D201="","",VLOOKUP($D201,'Girls Do Main Draw Prep'!$A$7:$V$71,21))</f>
        <v/>
      </c>
      <c r="D201" s="203"/>
      <c r="E201" s="204" t="str">
        <f>UPPER(IF($D201="","",VLOOKUP($D201,'Girls Do Main Draw Prep'!$A$7:$V$71,2)))</f>
        <v/>
      </c>
      <c r="F201" s="204" t="str">
        <f>IF($D201="","",VLOOKUP($D201,'Girls Do Main Draw Prep'!$A$7:$V$71,3))</f>
        <v/>
      </c>
      <c r="G201" s="406"/>
      <c r="H201" s="204" t="str">
        <f>IF($D201="","",VLOOKUP($D201,'Girls Do Main Draw Prep'!$A$7:$V$71,4))</f>
        <v/>
      </c>
      <c r="I201" s="648"/>
      <c r="J201" s="647"/>
      <c r="K201" s="641"/>
      <c r="L201" s="650"/>
      <c r="M201" s="656"/>
      <c r="N201" s="647"/>
      <c r="O201" s="649"/>
      <c r="P201" s="637"/>
      <c r="Q201" s="659"/>
      <c r="R201" s="213"/>
    </row>
    <row r="202" spans="1:18" s="50" customFormat="1" ht="9.6" customHeight="1">
      <c r="A202" s="338"/>
      <c r="B202" s="408"/>
      <c r="C202" s="408"/>
      <c r="D202" s="408"/>
      <c r="E202" s="204" t="str">
        <f>UPPER(IF($D201="","",VLOOKUP($D201,'Girls Do Main Draw Prep'!$A$7:$V$71,7)))</f>
        <v/>
      </c>
      <c r="F202" s="204" t="str">
        <f>IF($D201="","",VLOOKUP($D201,'Girls Do Main Draw Prep'!$A$7:$V$71,8))</f>
        <v/>
      </c>
      <c r="G202" s="406"/>
      <c r="H202" s="204" t="str">
        <f>IF($D201="","",VLOOKUP($D201,'Girls Do Main Draw Prep'!$A$7:$V$71,9))</f>
        <v/>
      </c>
      <c r="I202" s="639"/>
      <c r="J202" s="647"/>
      <c r="K202" s="641"/>
      <c r="L202" s="651"/>
      <c r="M202" s="658"/>
      <c r="N202" s="647"/>
      <c r="O202" s="649"/>
      <c r="P202" s="637"/>
      <c r="Q202" s="659"/>
      <c r="R202" s="213"/>
    </row>
    <row r="203" spans="1:18" s="50" customFormat="1" ht="9.6" customHeight="1">
      <c r="A203" s="338"/>
      <c r="B203" s="216"/>
      <c r="C203" s="216"/>
      <c r="D203" s="216"/>
      <c r="E203" s="201"/>
      <c r="F203" s="201"/>
      <c r="G203" s="93"/>
      <c r="H203" s="201"/>
      <c r="I203" s="653"/>
      <c r="J203" s="637"/>
      <c r="K203" s="638"/>
      <c r="L203" s="647"/>
      <c r="M203" s="654"/>
      <c r="N203" s="643" t="str">
        <f>UPPER(IF(OR(M204="a",M204="as"),L195,IF(OR(M204="b",M204="bs"),L211,)))</f>
        <v/>
      </c>
      <c r="O203" s="649"/>
      <c r="P203" s="637"/>
      <c r="Q203" s="659"/>
      <c r="R203" s="213"/>
    </row>
    <row r="204" spans="1:18" s="50" customFormat="1" ht="9.6" customHeight="1">
      <c r="A204" s="338"/>
      <c r="B204" s="216"/>
      <c r="C204" s="216"/>
      <c r="D204" s="216"/>
      <c r="E204" s="201"/>
      <c r="F204" s="201"/>
      <c r="G204" s="93"/>
      <c r="H204" s="201"/>
      <c r="I204" s="655"/>
      <c r="J204" s="637"/>
      <c r="K204" s="638"/>
      <c r="L204" s="617" t="s">
        <v>15</v>
      </c>
      <c r="M204" s="618"/>
      <c r="N204" s="645" t="str">
        <f>UPPER(IF(OR(M204="a",M204="as"),L196,IF(OR(M204="b",M204="bs"),L212,)))</f>
        <v/>
      </c>
      <c r="O204" s="657"/>
      <c r="P204" s="647"/>
      <c r="Q204" s="659"/>
      <c r="R204" s="213"/>
    </row>
    <row r="205" spans="1:18" s="50" customFormat="1" ht="9.6" customHeight="1">
      <c r="A205" s="420">
        <v>45</v>
      </c>
      <c r="B205" s="202" t="str">
        <f>IF($D205="","",VLOOKUP($D205,'Girls Do Main Draw Prep'!$A$7:$V$71,20))</f>
        <v/>
      </c>
      <c r="C205" s="202" t="str">
        <f>IF($D205="","",VLOOKUP($D205,'Girls Do Main Draw Prep'!$A$7:$V$71,21))</f>
        <v/>
      </c>
      <c r="D205" s="203"/>
      <c r="E205" s="223" t="str">
        <f>UPPER(IF($D205="","",VLOOKUP($D205,'Girls Do Main Draw Prep'!$A$7:$V$71,2)))</f>
        <v/>
      </c>
      <c r="F205" s="223" t="str">
        <f>IF($D205="","",VLOOKUP($D205,'Girls Do Main Draw Prep'!$A$7:$V$71,3))</f>
        <v/>
      </c>
      <c r="G205" s="415"/>
      <c r="H205" s="223" t="str">
        <f>IF($D205="","",VLOOKUP($D205,'Girls Do Main Draw Prep'!$A$7:$V$71,4))</f>
        <v/>
      </c>
      <c r="I205" s="636"/>
      <c r="J205" s="637"/>
      <c r="K205" s="638"/>
      <c r="L205" s="637"/>
      <c r="M205" s="649"/>
      <c r="N205" s="637"/>
      <c r="O205" s="660"/>
      <c r="P205" s="637"/>
      <c r="Q205" s="627"/>
      <c r="R205" s="213"/>
    </row>
    <row r="206" spans="1:18" s="50" customFormat="1" ht="9.6" customHeight="1">
      <c r="A206" s="338"/>
      <c r="B206" s="408"/>
      <c r="C206" s="408"/>
      <c r="D206" s="408"/>
      <c r="E206" s="223" t="str">
        <f>UPPER(IF($D205="","",VLOOKUP($D205,'Girls Do Main Draw Prep'!$A$7:$V$71,7)))</f>
        <v/>
      </c>
      <c r="F206" s="223" t="str">
        <f>IF($D205="","",VLOOKUP($D205,'Girls Do Main Draw Prep'!$A$7:$V$71,8))</f>
        <v/>
      </c>
      <c r="G206" s="415"/>
      <c r="H206" s="223" t="str">
        <f>IF($D205="","",VLOOKUP($D205,'Girls Do Main Draw Prep'!$A$7:$V$71,9))</f>
        <v/>
      </c>
      <c r="I206" s="639"/>
      <c r="J206" s="640" t="str">
        <f>IF(I206="a",E205,IF(I206="b",E207,""))</f>
        <v/>
      </c>
      <c r="K206" s="641"/>
      <c r="L206" s="637"/>
      <c r="M206" s="649"/>
      <c r="N206" s="637"/>
      <c r="O206" s="641"/>
      <c r="P206" s="637"/>
      <c r="Q206" s="627"/>
      <c r="R206" s="213"/>
    </row>
    <row r="207" spans="1:18" s="50" customFormat="1" ht="9.6" customHeight="1">
      <c r="A207" s="338"/>
      <c r="B207" s="216"/>
      <c r="C207" s="216"/>
      <c r="D207" s="226"/>
      <c r="E207" s="201"/>
      <c r="F207" s="201"/>
      <c r="G207" s="93"/>
      <c r="H207" s="201"/>
      <c r="I207" s="642"/>
      <c r="J207" s="643" t="str">
        <f>UPPER(IF(OR(I208="a",I208="as"),E205,IF(OR(I208="b",I208="bs"),E209,)))</f>
        <v/>
      </c>
      <c r="K207" s="644"/>
      <c r="L207" s="637"/>
      <c r="M207" s="649"/>
      <c r="N207" s="637"/>
      <c r="O207" s="641"/>
      <c r="P207" s="637"/>
      <c r="Q207" s="627"/>
      <c r="R207" s="213"/>
    </row>
    <row r="208" spans="1:18" s="50" customFormat="1" ht="9.6" customHeight="1">
      <c r="A208" s="338"/>
      <c r="B208" s="216"/>
      <c r="C208" s="216"/>
      <c r="D208" s="226"/>
      <c r="E208" s="201"/>
      <c r="F208" s="201"/>
      <c r="G208" s="93"/>
      <c r="H208" s="617" t="s">
        <v>15</v>
      </c>
      <c r="I208" s="618"/>
      <c r="J208" s="645" t="str">
        <f>UPPER(IF(OR(I208="a",I208="as"),E206,IF(OR(I208="b",I208="bs"),E210,)))</f>
        <v/>
      </c>
      <c r="K208" s="646"/>
      <c r="L208" s="647"/>
      <c r="M208" s="649"/>
      <c r="N208" s="637"/>
      <c r="O208" s="641"/>
      <c r="P208" s="637"/>
      <c r="Q208" s="627"/>
      <c r="R208" s="213"/>
    </row>
    <row r="209" spans="1:18" s="50" customFormat="1" ht="9.6" customHeight="1">
      <c r="A209" s="338">
        <v>46</v>
      </c>
      <c r="B209" s="202" t="str">
        <f>IF($D209="","",VLOOKUP($D209,'Girls Do Main Draw Prep'!$A$7:$V$71,20))</f>
        <v/>
      </c>
      <c r="C209" s="202" t="str">
        <f>IF($D209="","",VLOOKUP($D209,'Girls Do Main Draw Prep'!$A$7:$V$71,21))</f>
        <v/>
      </c>
      <c r="D209" s="203"/>
      <c r="E209" s="223" t="str">
        <f>UPPER(IF($D209="","",VLOOKUP($D209,'Girls Do Main Draw Prep'!$A$7:$V$71,2)))</f>
        <v/>
      </c>
      <c r="F209" s="223" t="str">
        <f>IF($D209="","",VLOOKUP($D209,'Girls Do Main Draw Prep'!$A$7:$V$71,3))</f>
        <v/>
      </c>
      <c r="G209" s="415"/>
      <c r="H209" s="223" t="str">
        <f>IF($D209="","",VLOOKUP($D209,'Girls Do Main Draw Prep'!$A$7:$V$71,4))</f>
        <v/>
      </c>
      <c r="I209" s="648"/>
      <c r="J209" s="647"/>
      <c r="K209" s="649"/>
      <c r="L209" s="650"/>
      <c r="M209" s="656"/>
      <c r="N209" s="637"/>
      <c r="O209" s="641"/>
      <c r="P209" s="637"/>
      <c r="Q209" s="627"/>
      <c r="R209" s="213"/>
    </row>
    <row r="210" spans="1:18" s="50" customFormat="1" ht="9.6" customHeight="1">
      <c r="A210" s="338"/>
      <c r="B210" s="408"/>
      <c r="C210" s="408"/>
      <c r="D210" s="408"/>
      <c r="E210" s="223" t="str">
        <f>UPPER(IF($D209="","",VLOOKUP($D209,'Girls Do Main Draw Prep'!$A$7:$V$71,7)))</f>
        <v/>
      </c>
      <c r="F210" s="223" t="str">
        <f>IF($D209="","",VLOOKUP($D209,'Girls Do Main Draw Prep'!$A$7:$V$71,8))</f>
        <v/>
      </c>
      <c r="G210" s="415"/>
      <c r="H210" s="223" t="str">
        <f>IF($D209="","",VLOOKUP($D209,'Girls Do Main Draw Prep'!$A$7:$V$71,9))</f>
        <v/>
      </c>
      <c r="I210" s="639"/>
      <c r="J210" s="647"/>
      <c r="K210" s="649"/>
      <c r="L210" s="651"/>
      <c r="M210" s="658"/>
      <c r="N210" s="637"/>
      <c r="O210" s="641"/>
      <c r="P210" s="637"/>
      <c r="Q210" s="627"/>
      <c r="R210" s="213"/>
    </row>
    <row r="211" spans="1:18" s="50" customFormat="1" ht="9.6" customHeight="1">
      <c r="A211" s="338"/>
      <c r="B211" s="216"/>
      <c r="C211" s="216"/>
      <c r="D211" s="226"/>
      <c r="E211" s="201"/>
      <c r="F211" s="201"/>
      <c r="G211" s="93"/>
      <c r="H211" s="201"/>
      <c r="I211" s="653"/>
      <c r="J211" s="637"/>
      <c r="K211" s="654"/>
      <c r="L211" s="643" t="str">
        <f>UPPER(IF(OR(K212="a",K212="as"),J207,IF(OR(K212="b",K212="bs"),J215,)))</f>
        <v/>
      </c>
      <c r="M211" s="649"/>
      <c r="N211" s="637"/>
      <c r="O211" s="641"/>
      <c r="P211" s="637"/>
      <c r="Q211" s="627"/>
      <c r="R211" s="213"/>
    </row>
    <row r="212" spans="1:18" s="50" customFormat="1" ht="9.6" customHeight="1">
      <c r="A212" s="338"/>
      <c r="B212" s="216"/>
      <c r="C212" s="216"/>
      <c r="D212" s="226"/>
      <c r="E212" s="201"/>
      <c r="F212" s="201"/>
      <c r="G212" s="93"/>
      <c r="H212" s="201"/>
      <c r="I212" s="655"/>
      <c r="J212" s="617" t="s">
        <v>15</v>
      </c>
      <c r="K212" s="618"/>
      <c r="L212" s="645" t="str">
        <f>UPPER(IF(OR(K212="a",K212="as"),J208,IF(OR(K212="b",K212="bs"),J216,)))</f>
        <v/>
      </c>
      <c r="M212" s="657"/>
      <c r="N212" s="647"/>
      <c r="O212" s="641"/>
      <c r="P212" s="637"/>
      <c r="Q212" s="627"/>
      <c r="R212" s="213"/>
    </row>
    <row r="213" spans="1:18" s="50" customFormat="1" ht="9.6" customHeight="1">
      <c r="A213" s="420">
        <v>47</v>
      </c>
      <c r="B213" s="202" t="str">
        <f>IF($D213="","",VLOOKUP($D213,'Girls Do Main Draw Prep'!$A$7:$V$71,20))</f>
        <v/>
      </c>
      <c r="C213" s="202" t="str">
        <f>IF($D213="","",VLOOKUP($D213,'Girls Do Main Draw Prep'!$A$7:$V$71,21))</f>
        <v/>
      </c>
      <c r="D213" s="203"/>
      <c r="E213" s="223" t="str">
        <f>UPPER(IF($D213="","",VLOOKUP($D213,'Girls Do Main Draw Prep'!$A$7:$V$71,2)))</f>
        <v/>
      </c>
      <c r="F213" s="223" t="str">
        <f>IF($D213="","",VLOOKUP($D213,'Girls Do Main Draw Prep'!$A$7:$V$71,3))</f>
        <v/>
      </c>
      <c r="G213" s="415"/>
      <c r="H213" s="223" t="str">
        <f>IF($D213="","",VLOOKUP($D213,'Girls Do Main Draw Prep'!$A$7:$V$71,4))</f>
        <v/>
      </c>
      <c r="I213" s="636"/>
      <c r="J213" s="637"/>
      <c r="K213" s="649"/>
      <c r="L213" s="637"/>
      <c r="M213" s="660"/>
      <c r="N213" s="650"/>
      <c r="O213" s="641"/>
      <c r="P213" s="637"/>
      <c r="Q213" s="627"/>
      <c r="R213" s="213"/>
    </row>
    <row r="214" spans="1:18" s="50" customFormat="1" ht="9.6" customHeight="1">
      <c r="A214" s="338"/>
      <c r="B214" s="408"/>
      <c r="C214" s="408"/>
      <c r="D214" s="408"/>
      <c r="E214" s="223" t="str">
        <f>UPPER(IF($D213="","",VLOOKUP($D213,'Girls Do Main Draw Prep'!$A$7:$V$71,7)))</f>
        <v/>
      </c>
      <c r="F214" s="223" t="str">
        <f>IF($D213="","",VLOOKUP($D213,'Girls Do Main Draw Prep'!$A$7:$V$71,8))</f>
        <v/>
      </c>
      <c r="G214" s="415"/>
      <c r="H214" s="223" t="str">
        <f>IF($D213="","",VLOOKUP($D213,'Girls Do Main Draw Prep'!$A$7:$V$71,9))</f>
        <v/>
      </c>
      <c r="I214" s="639"/>
      <c r="J214" s="640" t="str">
        <f>IF(I214="a",E213,IF(I214="b",E215,""))</f>
        <v/>
      </c>
      <c r="K214" s="649"/>
      <c r="L214" s="637"/>
      <c r="M214" s="641"/>
      <c r="N214" s="647"/>
      <c r="O214" s="641"/>
      <c r="P214" s="637"/>
      <c r="Q214" s="627"/>
      <c r="R214" s="213"/>
    </row>
    <row r="215" spans="1:18" s="50" customFormat="1" ht="9.6" customHeight="1">
      <c r="A215" s="338"/>
      <c r="B215" s="216"/>
      <c r="C215" s="216"/>
      <c r="D215" s="216"/>
      <c r="E215" s="240"/>
      <c r="F215" s="240"/>
      <c r="G215" s="427"/>
      <c r="H215" s="240"/>
      <c r="I215" s="642"/>
      <c r="J215" s="643" t="str">
        <f>UPPER(IF(OR(I216="a",I216="as"),E213,IF(OR(I216="b",I216="bs"),E217,)))</f>
        <v/>
      </c>
      <c r="K215" s="656"/>
      <c r="L215" s="637"/>
      <c r="M215" s="641"/>
      <c r="N215" s="647"/>
      <c r="O215" s="641"/>
      <c r="P215" s="637"/>
      <c r="Q215" s="627"/>
      <c r="R215" s="213"/>
    </row>
    <row r="216" spans="1:18" s="50" customFormat="1" ht="9.6" customHeight="1">
      <c r="A216" s="338"/>
      <c r="B216" s="216"/>
      <c r="C216" s="216"/>
      <c r="D216" s="216"/>
      <c r="E216" s="207"/>
      <c r="F216" s="207"/>
      <c r="G216" s="93"/>
      <c r="H216" s="617" t="s">
        <v>15</v>
      </c>
      <c r="I216" s="618"/>
      <c r="J216" s="645" t="str">
        <f>UPPER(IF(OR(I216="a",I216="as"),E214,IF(OR(I216="b",I216="bs"),E218,)))</f>
        <v/>
      </c>
      <c r="K216" s="657"/>
      <c r="L216" s="647"/>
      <c r="M216" s="641"/>
      <c r="N216" s="647"/>
      <c r="O216" s="641"/>
      <c r="P216" s="637"/>
      <c r="Q216" s="627"/>
      <c r="R216" s="213"/>
    </row>
    <row r="217" spans="1:18" s="50" customFormat="1" ht="9.6" customHeight="1">
      <c r="A217" s="426">
        <v>48</v>
      </c>
      <c r="B217" s="202" t="str">
        <f>IF($D217="","",VLOOKUP($D217,'Girls Do Main Draw Prep'!$A$7:$V$71,20))</f>
        <v/>
      </c>
      <c r="C217" s="202" t="str">
        <f>IF($D217="","",VLOOKUP($D217,'Girls Do Main Draw Prep'!$A$7:$V$71,21))</f>
        <v/>
      </c>
      <c r="D217" s="203"/>
      <c r="E217" s="204" t="str">
        <f>UPPER(IF($D217="","",VLOOKUP($D217,'Girls Do Main Draw Prep'!$A$7:$V$71,2)))</f>
        <v/>
      </c>
      <c r="F217" s="204" t="str">
        <f>IF($D217="","",VLOOKUP($D217,'Girls Do Main Draw Prep'!$A$7:$V$71,3))</f>
        <v/>
      </c>
      <c r="G217" s="406"/>
      <c r="H217" s="204" t="str">
        <f>IF($D217="","",VLOOKUP($D217,'Girls Do Main Draw Prep'!$A$7:$V$71,4))</f>
        <v/>
      </c>
      <c r="I217" s="648"/>
      <c r="J217" s="647"/>
      <c r="K217" s="641"/>
      <c r="L217" s="650"/>
      <c r="M217" s="644"/>
      <c r="N217" s="647"/>
      <c r="O217" s="641"/>
      <c r="P217" s="637"/>
      <c r="Q217" s="627"/>
      <c r="R217" s="213"/>
    </row>
    <row r="218" spans="1:18" s="50" customFormat="1" ht="9.6" customHeight="1">
      <c r="A218" s="338"/>
      <c r="B218" s="408"/>
      <c r="C218" s="408"/>
      <c r="D218" s="408"/>
      <c r="E218" s="204" t="str">
        <f>UPPER(IF($D217="","",VLOOKUP($D217,'Girls Do Main Draw Prep'!$A$7:$V$71,7)))</f>
        <v/>
      </c>
      <c r="F218" s="204" t="str">
        <f>IF($D217="","",VLOOKUP($D217,'Girls Do Main Draw Prep'!$A$7:$V$71,8))</f>
        <v/>
      </c>
      <c r="G218" s="406"/>
      <c r="H218" s="204" t="str">
        <f>IF($D217="","",VLOOKUP($D217,'Girls Do Main Draw Prep'!$A$7:$V$71,9))</f>
        <v/>
      </c>
      <c r="I218" s="639"/>
      <c r="J218" s="647"/>
      <c r="K218" s="641"/>
      <c r="L218" s="651"/>
      <c r="M218" s="652"/>
      <c r="N218" s="647"/>
      <c r="O218" s="641"/>
      <c r="P218" s="637"/>
      <c r="Q218" s="627"/>
      <c r="R218" s="213"/>
    </row>
    <row r="219" spans="1:18" s="50" customFormat="1" ht="9.6" customHeight="1">
      <c r="A219" s="428"/>
      <c r="B219" s="429"/>
      <c r="C219" s="429"/>
      <c r="D219" s="430"/>
      <c r="E219" s="244"/>
      <c r="F219" s="244"/>
      <c r="G219" s="196"/>
      <c r="H219" s="244"/>
      <c r="I219" s="431"/>
      <c r="J219" s="211"/>
      <c r="K219" s="212"/>
      <c r="L219" s="211"/>
      <c r="M219" s="212"/>
      <c r="N219" s="211"/>
      <c r="O219" s="212"/>
      <c r="P219" s="211"/>
      <c r="Q219" s="212"/>
      <c r="R219" s="213"/>
    </row>
    <row r="220" spans="1:18" s="2" customFormat="1" ht="6" customHeight="1">
      <c r="A220" s="428"/>
      <c r="B220" s="429"/>
      <c r="C220" s="429"/>
      <c r="D220" s="430"/>
      <c r="E220" s="244"/>
      <c r="F220" s="244"/>
      <c r="G220" s="432"/>
      <c r="H220" s="244"/>
      <c r="I220" s="431"/>
      <c r="J220" s="211"/>
      <c r="K220" s="212"/>
      <c r="L220" s="251"/>
      <c r="M220" s="252"/>
      <c r="N220" s="251"/>
      <c r="O220" s="252"/>
      <c r="P220" s="251"/>
      <c r="Q220" s="463" t="s">
        <v>271</v>
      </c>
      <c r="R220" s="253"/>
    </row>
    <row r="221" spans="1:18" s="19" customFormat="1" ht="10.5" customHeight="1">
      <c r="A221" s="254" t="s">
        <v>61</v>
      </c>
      <c r="B221" s="255"/>
      <c r="C221" s="256"/>
      <c r="D221" s="257" t="s">
        <v>62</v>
      </c>
      <c r="E221" s="351" t="s">
        <v>266</v>
      </c>
      <c r="F221" s="258" t="s">
        <v>62</v>
      </c>
      <c r="G221" s="258" t="s">
        <v>266</v>
      </c>
      <c r="H221" s="454"/>
      <c r="I221" s="258" t="s">
        <v>62</v>
      </c>
      <c r="J221" s="351" t="s">
        <v>266</v>
      </c>
      <c r="K221" s="258" t="s">
        <v>62</v>
      </c>
      <c r="L221" s="258" t="s">
        <v>266</v>
      </c>
      <c r="M221" s="454"/>
      <c r="N221" s="263" t="s">
        <v>66</v>
      </c>
      <c r="O221" s="263"/>
      <c r="P221" s="264">
        <f>P71</f>
        <v>0</v>
      </c>
      <c r="Q221" s="265"/>
    </row>
    <row r="222" spans="1:18" s="19" customFormat="1" ht="9" customHeight="1">
      <c r="A222" s="267" t="s">
        <v>67</v>
      </c>
      <c r="B222" s="266"/>
      <c r="C222" s="268">
        <f>C72</f>
        <v>0</v>
      </c>
      <c r="D222" s="271">
        <v>1</v>
      </c>
      <c r="E222" s="433">
        <f t="shared" ref="E222:E229" si="0">E72</f>
        <v>0</v>
      </c>
      <c r="F222" s="465" t="s">
        <v>77</v>
      </c>
      <c r="G222" s="465">
        <f t="shared" ref="G222:G229" si="1">G72</f>
        <v>0</v>
      </c>
      <c r="H222" s="433"/>
      <c r="I222" s="434" t="s">
        <v>88</v>
      </c>
      <c r="J222" s="466">
        <f t="shared" ref="J222:J229" si="2">J72</f>
        <v>0</v>
      </c>
      <c r="K222" s="434" t="s">
        <v>92</v>
      </c>
      <c r="L222" s="434">
        <f t="shared" ref="L222:L229" si="3">L72</f>
        <v>0</v>
      </c>
      <c r="M222" s="466"/>
      <c r="N222" s="275" t="s">
        <v>267</v>
      </c>
      <c r="O222" s="276"/>
      <c r="P222" s="276"/>
      <c r="Q222" s="277"/>
    </row>
    <row r="223" spans="1:18" s="19" customFormat="1" ht="9" customHeight="1">
      <c r="A223" s="267" t="s">
        <v>70</v>
      </c>
      <c r="B223" s="266"/>
      <c r="C223" s="268">
        <f>C73</f>
        <v>0</v>
      </c>
      <c r="D223" s="271">
        <v>0</v>
      </c>
      <c r="E223" s="433">
        <f t="shared" si="0"/>
        <v>0</v>
      </c>
      <c r="F223" s="465">
        <v>0</v>
      </c>
      <c r="G223" s="465">
        <f t="shared" si="1"/>
        <v>0</v>
      </c>
      <c r="H223" s="433"/>
      <c r="I223" s="434">
        <v>0</v>
      </c>
      <c r="J223" s="466">
        <f t="shared" si="2"/>
        <v>0</v>
      </c>
      <c r="K223" s="434">
        <v>0</v>
      </c>
      <c r="L223" s="434">
        <f t="shared" si="3"/>
        <v>0</v>
      </c>
      <c r="M223" s="466"/>
      <c r="N223" s="280">
        <f>N73</f>
        <v>0</v>
      </c>
      <c r="O223" s="279"/>
      <c r="P223" s="280"/>
      <c r="Q223" s="281"/>
    </row>
    <row r="224" spans="1:18" s="19" customFormat="1" ht="9" customHeight="1">
      <c r="A224" s="282" t="s">
        <v>72</v>
      </c>
      <c r="B224" s="280"/>
      <c r="C224" s="283">
        <f>C74</f>
        <v>0</v>
      </c>
      <c r="D224" s="271">
        <v>2</v>
      </c>
      <c r="E224" s="433">
        <f t="shared" si="0"/>
        <v>0</v>
      </c>
      <c r="F224" s="465" t="s">
        <v>78</v>
      </c>
      <c r="G224" s="465">
        <f t="shared" si="1"/>
        <v>0</v>
      </c>
      <c r="H224" s="433"/>
      <c r="I224" s="434" t="s">
        <v>89</v>
      </c>
      <c r="J224" s="466">
        <f t="shared" si="2"/>
        <v>0</v>
      </c>
      <c r="K224" s="434" t="s">
        <v>93</v>
      </c>
      <c r="L224" s="434">
        <f t="shared" si="3"/>
        <v>0</v>
      </c>
      <c r="M224" s="466"/>
      <c r="N224" s="275" t="s">
        <v>74</v>
      </c>
      <c r="O224" s="276"/>
      <c r="P224" s="276"/>
      <c r="Q224" s="277"/>
    </row>
    <row r="225" spans="1:20" s="19" customFormat="1" ht="9" customHeight="1">
      <c r="A225" s="284"/>
      <c r="B225" s="188"/>
      <c r="C225" s="285"/>
      <c r="D225" s="271">
        <v>0</v>
      </c>
      <c r="E225" s="433">
        <f t="shared" si="0"/>
        <v>0</v>
      </c>
      <c r="F225" s="465">
        <v>0</v>
      </c>
      <c r="G225" s="465">
        <f t="shared" si="1"/>
        <v>0</v>
      </c>
      <c r="H225" s="433"/>
      <c r="I225" s="434">
        <v>0</v>
      </c>
      <c r="J225" s="466">
        <f t="shared" si="2"/>
        <v>0</v>
      </c>
      <c r="K225" s="434">
        <v>0</v>
      </c>
      <c r="L225" s="434">
        <f t="shared" si="3"/>
        <v>0</v>
      </c>
      <c r="M225" s="466"/>
      <c r="N225" s="266"/>
      <c r="O225" s="272"/>
      <c r="P225" s="266"/>
      <c r="Q225" s="273"/>
    </row>
    <row r="226" spans="1:20" s="19" customFormat="1" ht="9" customHeight="1">
      <c r="A226" s="286" t="s">
        <v>76</v>
      </c>
      <c r="B226" s="287"/>
      <c r="C226" s="288"/>
      <c r="D226" s="271">
        <v>3</v>
      </c>
      <c r="E226" s="433">
        <f t="shared" si="0"/>
        <v>0</v>
      </c>
      <c r="F226" s="465" t="s">
        <v>80</v>
      </c>
      <c r="G226" s="465">
        <f t="shared" si="1"/>
        <v>0</v>
      </c>
      <c r="H226" s="433"/>
      <c r="I226" s="434" t="s">
        <v>90</v>
      </c>
      <c r="J226" s="466">
        <f t="shared" si="2"/>
        <v>0</v>
      </c>
      <c r="K226" s="434" t="s">
        <v>93</v>
      </c>
      <c r="L226" s="434">
        <f t="shared" si="3"/>
        <v>0</v>
      </c>
      <c r="M226" s="466"/>
      <c r="N226" s="280">
        <f>N76</f>
        <v>0</v>
      </c>
      <c r="O226" s="279"/>
      <c r="P226" s="280"/>
      <c r="Q226" s="281"/>
    </row>
    <row r="227" spans="1:20" s="19" customFormat="1" ht="9" customHeight="1">
      <c r="A227" s="267" t="s">
        <v>67</v>
      </c>
      <c r="B227" s="266"/>
      <c r="C227" s="268">
        <f>C77</f>
        <v>0</v>
      </c>
      <c r="D227" s="271">
        <v>0</v>
      </c>
      <c r="E227" s="433">
        <f t="shared" si="0"/>
        <v>0</v>
      </c>
      <c r="F227" s="465">
        <v>0</v>
      </c>
      <c r="G227" s="465">
        <f t="shared" si="1"/>
        <v>0</v>
      </c>
      <c r="H227" s="433"/>
      <c r="I227" s="434">
        <v>0</v>
      </c>
      <c r="J227" s="466">
        <f t="shared" si="2"/>
        <v>0</v>
      </c>
      <c r="K227" s="434">
        <v>0</v>
      </c>
      <c r="L227" s="434">
        <f t="shared" si="3"/>
        <v>0</v>
      </c>
      <c r="M227" s="466"/>
      <c r="N227" s="275" t="s">
        <v>24</v>
      </c>
      <c r="O227" s="276"/>
      <c r="P227" s="276"/>
      <c r="Q227" s="277"/>
    </row>
    <row r="228" spans="1:20" s="19" customFormat="1" ht="9" customHeight="1">
      <c r="A228" s="267" t="s">
        <v>79</v>
      </c>
      <c r="B228" s="266"/>
      <c r="C228" s="268">
        <f>C78</f>
        <v>0</v>
      </c>
      <c r="D228" s="271">
        <v>4</v>
      </c>
      <c r="E228" s="433">
        <f t="shared" si="0"/>
        <v>0</v>
      </c>
      <c r="F228" s="465" t="s">
        <v>82</v>
      </c>
      <c r="G228" s="465">
        <f t="shared" si="1"/>
        <v>0</v>
      </c>
      <c r="H228" s="433"/>
      <c r="I228" s="434" t="s">
        <v>91</v>
      </c>
      <c r="J228" s="466">
        <f t="shared" si="2"/>
        <v>0</v>
      </c>
      <c r="K228" s="434" t="s">
        <v>93</v>
      </c>
      <c r="L228" s="434">
        <f t="shared" si="3"/>
        <v>0</v>
      </c>
      <c r="M228" s="466"/>
      <c r="N228" s="266"/>
      <c r="O228" s="272"/>
      <c r="P228" s="266"/>
      <c r="Q228" s="273"/>
    </row>
    <row r="229" spans="1:20" s="19" customFormat="1" ht="9" customHeight="1">
      <c r="A229" s="282" t="s">
        <v>81</v>
      </c>
      <c r="B229" s="280"/>
      <c r="C229" s="283">
        <f>C79</f>
        <v>0</v>
      </c>
      <c r="D229" s="295">
        <v>0</v>
      </c>
      <c r="E229" s="436">
        <f t="shared" si="0"/>
        <v>0</v>
      </c>
      <c r="F229" s="467">
        <v>0</v>
      </c>
      <c r="G229" s="467">
        <f t="shared" si="1"/>
        <v>0</v>
      </c>
      <c r="H229" s="436"/>
      <c r="I229" s="437">
        <v>0</v>
      </c>
      <c r="J229" s="468">
        <f t="shared" si="2"/>
        <v>0</v>
      </c>
      <c r="K229" s="437">
        <v>0</v>
      </c>
      <c r="L229" s="437">
        <f t="shared" si="3"/>
        <v>0</v>
      </c>
      <c r="M229" s="468"/>
      <c r="N229" s="280">
        <f>N79</f>
        <v>0</v>
      </c>
      <c r="O229" s="279"/>
      <c r="P229" s="280"/>
      <c r="Q229" s="281"/>
    </row>
    <row r="230" spans="1:20" s="20" customFormat="1" ht="9.75">
      <c r="A230" s="401"/>
      <c r="B230" s="65" t="s">
        <v>52</v>
      </c>
      <c r="C230" s="65" t="str">
        <f>IF(OR(F228="Week 3",F228="Masters"),"CP","Rank")</f>
        <v>Rank</v>
      </c>
      <c r="D230" s="65" t="s">
        <v>54</v>
      </c>
      <c r="E230" s="67" t="s">
        <v>55</v>
      </c>
      <c r="F230" s="67" t="s">
        <v>14</v>
      </c>
      <c r="G230" s="67"/>
      <c r="H230" s="67" t="s">
        <v>56</v>
      </c>
      <c r="I230" s="67"/>
      <c r="J230" s="65" t="s">
        <v>57</v>
      </c>
      <c r="K230" s="402"/>
      <c r="L230" s="65" t="s">
        <v>87</v>
      </c>
      <c r="M230" s="402"/>
      <c r="N230" s="65" t="s">
        <v>84</v>
      </c>
      <c r="O230" s="402"/>
      <c r="P230" s="65" t="s">
        <v>269</v>
      </c>
      <c r="Q230" s="403"/>
    </row>
    <row r="231" spans="1:20" s="20" customFormat="1" ht="3.75" customHeight="1" thickBot="1">
      <c r="A231" s="404"/>
      <c r="B231" s="91"/>
      <c r="C231" s="91"/>
      <c r="D231" s="91"/>
      <c r="E231" s="23"/>
      <c r="F231" s="23"/>
      <c r="G231" s="93"/>
      <c r="H231" s="23"/>
      <c r="I231" s="151"/>
      <c r="J231" s="91"/>
      <c r="K231" s="151"/>
      <c r="L231" s="91"/>
      <c r="M231" s="151"/>
      <c r="N231" s="91"/>
      <c r="O231" s="151"/>
      <c r="P231" s="91"/>
      <c r="Q231" s="181"/>
    </row>
    <row r="232" spans="1:20" s="50" customFormat="1" ht="10.5" customHeight="1">
      <c r="A232" s="405">
        <v>49</v>
      </c>
      <c r="B232" s="202" t="str">
        <f>IF($D232="","",VLOOKUP($D232,'Girls Do Main Draw Prep'!$A$7:$V$71,20))</f>
        <v/>
      </c>
      <c r="C232" s="202" t="str">
        <f>IF($D232="","",VLOOKUP($D232,'Girls Do Main Draw Prep'!$A$7:$V$71,21))</f>
        <v/>
      </c>
      <c r="D232" s="203"/>
      <c r="E232" s="204" t="str">
        <f>UPPER(IF($D232="","",VLOOKUP($D232,'Girls Do Main Draw Prep'!$A$7:$V$71,2)))</f>
        <v/>
      </c>
      <c r="F232" s="204" t="str">
        <f>IF($D232="","",VLOOKUP($D232,'Girls Do Main Draw Prep'!$A$7:$V$71,3))</f>
        <v/>
      </c>
      <c r="G232" s="406"/>
      <c r="H232" s="204" t="str">
        <f>IF($D232="","",VLOOKUP($D232,'Girls Do Main Draw Prep'!$A$7:$V$71,4))</f>
        <v/>
      </c>
      <c r="I232" s="636"/>
      <c r="J232" s="637"/>
      <c r="K232" s="638"/>
      <c r="L232" s="637"/>
      <c r="M232" s="638"/>
      <c r="N232" s="637"/>
      <c r="O232" s="638"/>
      <c r="P232" s="637"/>
      <c r="Q232" s="610" t="s">
        <v>275</v>
      </c>
      <c r="R232" s="213"/>
      <c r="T232" s="214" t="e">
        <f>#REF!</f>
        <v>#REF!</v>
      </c>
    </row>
    <row r="233" spans="1:20" s="50" customFormat="1" ht="9.6" customHeight="1">
      <c r="A233" s="338"/>
      <c r="B233" s="408"/>
      <c r="C233" s="408"/>
      <c r="D233" s="408"/>
      <c r="E233" s="204" t="str">
        <f>UPPER(IF($D232="","",VLOOKUP($D232,'Girls Do Main Draw Prep'!$A$7:$V$71,7)))</f>
        <v/>
      </c>
      <c r="F233" s="204" t="str">
        <f>IF($D232="","",VLOOKUP($D232,'Girls Do Main Draw Prep'!$A$7:$V$71,8))</f>
        <v/>
      </c>
      <c r="G233" s="406"/>
      <c r="H233" s="204" t="str">
        <f>IF($D232="","",VLOOKUP($D232,'Girls Do Main Draw Prep'!$A$7:$V$71,9))</f>
        <v/>
      </c>
      <c r="I233" s="639"/>
      <c r="J233" s="640" t="str">
        <f>IF(I233="a",E232,IF(I233="b",E234,""))</f>
        <v/>
      </c>
      <c r="K233" s="641"/>
      <c r="L233" s="637"/>
      <c r="M233" s="638"/>
      <c r="N233" s="637"/>
      <c r="O233" s="638"/>
      <c r="P233" s="637"/>
      <c r="Q233" s="627"/>
      <c r="R233" s="213"/>
      <c r="T233" s="222" t="e">
        <f>#REF!</f>
        <v>#REF!</v>
      </c>
    </row>
    <row r="234" spans="1:20" s="50" customFormat="1" ht="9.6" customHeight="1">
      <c r="A234" s="338"/>
      <c r="B234" s="216"/>
      <c r="C234" s="216"/>
      <c r="D234" s="216"/>
      <c r="E234" s="201"/>
      <c r="F234" s="201"/>
      <c r="G234" s="93"/>
      <c r="H234" s="201"/>
      <c r="I234" s="642"/>
      <c r="J234" s="643" t="str">
        <f>UPPER(IF(OR(I235="a",I235="as"),E232,IF(OR(I235="b",I235="bs"),E236,)))</f>
        <v/>
      </c>
      <c r="K234" s="644"/>
      <c r="L234" s="637"/>
      <c r="M234" s="638"/>
      <c r="N234" s="637"/>
      <c r="O234" s="638"/>
      <c r="P234" s="637"/>
      <c r="Q234" s="627"/>
      <c r="R234" s="213"/>
      <c r="T234" s="222" t="e">
        <f>#REF!</f>
        <v>#REF!</v>
      </c>
    </row>
    <row r="235" spans="1:20" s="50" customFormat="1" ht="9.6" customHeight="1">
      <c r="A235" s="338"/>
      <c r="B235" s="216"/>
      <c r="C235" s="216"/>
      <c r="D235" s="216"/>
      <c r="E235" s="201"/>
      <c r="F235" s="201"/>
      <c r="G235" s="93"/>
      <c r="H235" s="617" t="s">
        <v>15</v>
      </c>
      <c r="I235" s="618"/>
      <c r="J235" s="645" t="str">
        <f>UPPER(IF(OR(I235="a",I235="as"),E233,IF(OR(I235="b",I235="bs"),E237,)))</f>
        <v/>
      </c>
      <c r="K235" s="646"/>
      <c r="L235" s="647"/>
      <c r="M235" s="641"/>
      <c r="N235" s="637"/>
      <c r="O235" s="638"/>
      <c r="P235" s="637"/>
      <c r="Q235" s="627"/>
      <c r="R235" s="213"/>
      <c r="T235" s="222" t="e">
        <f>#REF!</f>
        <v>#REF!</v>
      </c>
    </row>
    <row r="236" spans="1:20" s="50" customFormat="1" ht="9.6" customHeight="1">
      <c r="A236" s="338">
        <v>50</v>
      </c>
      <c r="B236" s="202" t="str">
        <f>IF($D236="","",VLOOKUP($D236,'Girls Do Main Draw Prep'!$A$7:$V$71,20))</f>
        <v/>
      </c>
      <c r="C236" s="202" t="str">
        <f>IF($D236="","",VLOOKUP($D236,'Girls Do Main Draw Prep'!$A$7:$V$71,21))</f>
        <v/>
      </c>
      <c r="D236" s="203"/>
      <c r="E236" s="223" t="str">
        <f>UPPER(IF($D236="","",VLOOKUP($D236,'Girls Do Main Draw Prep'!$A$7:$V$71,2)))</f>
        <v/>
      </c>
      <c r="F236" s="223" t="str">
        <f>IF($D236="","",VLOOKUP($D236,'Girls Do Main Draw Prep'!$A$7:$V$71,3))</f>
        <v/>
      </c>
      <c r="G236" s="415"/>
      <c r="H236" s="223" t="str">
        <f>IF($D236="","",VLOOKUP($D236,'Girls Do Main Draw Prep'!$A$7:$V$71,4))</f>
        <v/>
      </c>
      <c r="I236" s="648"/>
      <c r="J236" s="647"/>
      <c r="K236" s="649"/>
      <c r="L236" s="650"/>
      <c r="M236" s="644"/>
      <c r="N236" s="637"/>
      <c r="O236" s="638"/>
      <c r="P236" s="637"/>
      <c r="Q236" s="627"/>
      <c r="R236" s="213"/>
      <c r="T236" s="222" t="e">
        <f>#REF!</f>
        <v>#REF!</v>
      </c>
    </row>
    <row r="237" spans="1:20" s="50" customFormat="1" ht="9.6" customHeight="1">
      <c r="A237" s="338"/>
      <c r="B237" s="408"/>
      <c r="C237" s="408"/>
      <c r="D237" s="408"/>
      <c r="E237" s="223" t="str">
        <f>UPPER(IF($D236="","",VLOOKUP($D236,'Girls Do Main Draw Prep'!$A$7:$V$71,7)))</f>
        <v/>
      </c>
      <c r="F237" s="223" t="str">
        <f>IF($D236="","",VLOOKUP($D236,'Girls Do Main Draw Prep'!$A$7:$V$71,8))</f>
        <v/>
      </c>
      <c r="G237" s="415"/>
      <c r="H237" s="223" t="str">
        <f>IF($D236="","",VLOOKUP($D236,'Girls Do Main Draw Prep'!$A$7:$V$71,9))</f>
        <v/>
      </c>
      <c r="I237" s="639"/>
      <c r="J237" s="647"/>
      <c r="K237" s="649"/>
      <c r="L237" s="651"/>
      <c r="M237" s="652"/>
      <c r="N237" s="637"/>
      <c r="O237" s="638"/>
      <c r="P237" s="637"/>
      <c r="Q237" s="627"/>
      <c r="R237" s="213"/>
      <c r="T237" s="222" t="e">
        <f>#REF!</f>
        <v>#REF!</v>
      </c>
    </row>
    <row r="238" spans="1:20" s="50" customFormat="1" ht="9.6" customHeight="1">
      <c r="A238" s="338"/>
      <c r="B238" s="216"/>
      <c r="C238" s="216"/>
      <c r="D238" s="226"/>
      <c r="E238" s="201"/>
      <c r="F238" s="201"/>
      <c r="G238" s="93"/>
      <c r="H238" s="201"/>
      <c r="I238" s="653"/>
      <c r="J238" s="637"/>
      <c r="K238" s="654"/>
      <c r="L238" s="643" t="str">
        <f>UPPER(IF(OR(K239="a",K239="as"),J234,IF(OR(K239="b",K239="bs"),J242,)))</f>
        <v/>
      </c>
      <c r="M238" s="641"/>
      <c r="N238" s="637"/>
      <c r="O238" s="638"/>
      <c r="P238" s="637"/>
      <c r="Q238" s="627"/>
      <c r="R238" s="213"/>
      <c r="T238" s="222" t="e">
        <f>#REF!</f>
        <v>#REF!</v>
      </c>
    </row>
    <row r="239" spans="1:20" s="50" customFormat="1" ht="9.6" customHeight="1">
      <c r="A239" s="338"/>
      <c r="B239" s="216"/>
      <c r="C239" s="216"/>
      <c r="D239" s="226"/>
      <c r="E239" s="201"/>
      <c r="F239" s="201"/>
      <c r="G239" s="93"/>
      <c r="H239" s="201"/>
      <c r="I239" s="655"/>
      <c r="J239" s="617" t="s">
        <v>15</v>
      </c>
      <c r="K239" s="618"/>
      <c r="L239" s="645" t="str">
        <f>UPPER(IF(OR(K239="a",K239="as"),J235,IF(OR(K239="b",K239="bs"),J243,)))</f>
        <v/>
      </c>
      <c r="M239" s="646"/>
      <c r="N239" s="647"/>
      <c r="O239" s="641"/>
      <c r="P239" s="637"/>
      <c r="Q239" s="627"/>
      <c r="R239" s="213"/>
      <c r="T239" s="222" t="e">
        <f>#REF!</f>
        <v>#REF!</v>
      </c>
    </row>
    <row r="240" spans="1:20" s="50" customFormat="1" ht="9.6" customHeight="1">
      <c r="A240" s="420">
        <v>51</v>
      </c>
      <c r="B240" s="202" t="str">
        <f>IF($D240="","",VLOOKUP($D240,'Girls Do Main Draw Prep'!$A$7:$V$71,20))</f>
        <v/>
      </c>
      <c r="C240" s="202" t="str">
        <f>IF($D240="","",VLOOKUP($D240,'Girls Do Main Draw Prep'!$A$7:$V$71,21))</f>
        <v/>
      </c>
      <c r="D240" s="203"/>
      <c r="E240" s="223" t="str">
        <f>UPPER(IF($D240="","",VLOOKUP($D240,'Girls Do Main Draw Prep'!$A$7:$V$71,2)))</f>
        <v/>
      </c>
      <c r="F240" s="223" t="str">
        <f>IF($D240="","",VLOOKUP($D240,'Girls Do Main Draw Prep'!$A$7:$V$71,3))</f>
        <v/>
      </c>
      <c r="G240" s="415"/>
      <c r="H240" s="223" t="str">
        <f>IF($D240="","",VLOOKUP($D240,'Girls Do Main Draw Prep'!$A$7:$V$71,4))</f>
        <v/>
      </c>
      <c r="I240" s="636"/>
      <c r="J240" s="637"/>
      <c r="K240" s="649"/>
      <c r="L240" s="637"/>
      <c r="M240" s="649"/>
      <c r="N240" s="650"/>
      <c r="O240" s="641"/>
      <c r="P240" s="637"/>
      <c r="Q240" s="627"/>
      <c r="R240" s="213"/>
      <c r="T240" s="222" t="e">
        <f>#REF!</f>
        <v>#REF!</v>
      </c>
    </row>
    <row r="241" spans="1:20" s="50" customFormat="1" ht="9.6" customHeight="1" thickBot="1">
      <c r="A241" s="338"/>
      <c r="B241" s="408"/>
      <c r="C241" s="408"/>
      <c r="D241" s="408"/>
      <c r="E241" s="223" t="str">
        <f>UPPER(IF($D240="","",VLOOKUP($D240,'Girls Do Main Draw Prep'!$A$7:$V$71,7)))</f>
        <v/>
      </c>
      <c r="F241" s="223" t="str">
        <f>IF($D240="","",VLOOKUP($D240,'Girls Do Main Draw Prep'!$A$7:$V$71,8))</f>
        <v/>
      </c>
      <c r="G241" s="415"/>
      <c r="H241" s="223" t="str">
        <f>IF($D240="","",VLOOKUP($D240,'Girls Do Main Draw Prep'!$A$7:$V$71,9))</f>
        <v/>
      </c>
      <c r="I241" s="639"/>
      <c r="J241" s="640" t="str">
        <f>IF(I241="a",E240,IF(I241="b",E242,""))</f>
        <v/>
      </c>
      <c r="K241" s="649"/>
      <c r="L241" s="637"/>
      <c r="M241" s="649"/>
      <c r="N241" s="647"/>
      <c r="O241" s="641"/>
      <c r="P241" s="637"/>
      <c r="Q241" s="627"/>
      <c r="R241" s="213"/>
      <c r="T241" s="237" t="e">
        <f>#REF!</f>
        <v>#REF!</v>
      </c>
    </row>
    <row r="242" spans="1:20" s="50" customFormat="1" ht="9.6" customHeight="1">
      <c r="A242" s="338"/>
      <c r="B242" s="216"/>
      <c r="C242" s="216"/>
      <c r="D242" s="226"/>
      <c r="E242" s="201"/>
      <c r="F242" s="201"/>
      <c r="G242" s="93"/>
      <c r="H242" s="201"/>
      <c r="I242" s="642"/>
      <c r="J242" s="643" t="str">
        <f>UPPER(IF(OR(I243="a",I243="as"),E240,IF(OR(I243="b",I243="bs"),E244,)))</f>
        <v/>
      </c>
      <c r="K242" s="656"/>
      <c r="L242" s="637"/>
      <c r="M242" s="649"/>
      <c r="N242" s="647"/>
      <c r="O242" s="641"/>
      <c r="P242" s="637"/>
      <c r="Q242" s="627"/>
      <c r="R242" s="213"/>
    </row>
    <row r="243" spans="1:20" s="50" customFormat="1" ht="9.6" customHeight="1">
      <c r="A243" s="338"/>
      <c r="B243" s="216"/>
      <c r="C243" s="216"/>
      <c r="D243" s="226"/>
      <c r="E243" s="201"/>
      <c r="F243" s="201"/>
      <c r="G243" s="93"/>
      <c r="H243" s="617" t="s">
        <v>15</v>
      </c>
      <c r="I243" s="618"/>
      <c r="J243" s="645" t="str">
        <f>UPPER(IF(OR(I243="a",I243="as"),E241,IF(OR(I243="b",I243="bs"),E245,)))</f>
        <v/>
      </c>
      <c r="K243" s="657"/>
      <c r="L243" s="647"/>
      <c r="M243" s="649"/>
      <c r="N243" s="647"/>
      <c r="O243" s="641"/>
      <c r="P243" s="637"/>
      <c r="Q243" s="627"/>
      <c r="R243" s="213"/>
    </row>
    <row r="244" spans="1:20" s="50" customFormat="1" ht="9.6" customHeight="1">
      <c r="A244" s="338">
        <v>52</v>
      </c>
      <c r="B244" s="202" t="str">
        <f>IF($D244="","",VLOOKUP($D244,'Girls Do Main Draw Prep'!$A$7:$V$71,20))</f>
        <v/>
      </c>
      <c r="C244" s="202" t="str">
        <f>IF($D244="","",VLOOKUP($D244,'Girls Do Main Draw Prep'!$A$7:$V$71,21))</f>
        <v/>
      </c>
      <c r="D244" s="203"/>
      <c r="E244" s="223" t="str">
        <f>UPPER(IF($D244="","",VLOOKUP($D244,'Girls Do Main Draw Prep'!$A$7:$V$71,2)))</f>
        <v/>
      </c>
      <c r="F244" s="223" t="str">
        <f>IF($D244="","",VLOOKUP($D244,'Girls Do Main Draw Prep'!$A$7:$V$71,3))</f>
        <v/>
      </c>
      <c r="G244" s="415"/>
      <c r="H244" s="223" t="str">
        <f>IF($D244="","",VLOOKUP($D244,'Girls Do Main Draw Prep'!$A$7:$V$71,4))</f>
        <v/>
      </c>
      <c r="I244" s="648"/>
      <c r="J244" s="647"/>
      <c r="K244" s="641"/>
      <c r="L244" s="650"/>
      <c r="M244" s="656"/>
      <c r="N244" s="647"/>
      <c r="O244" s="641"/>
      <c r="P244" s="637"/>
      <c r="Q244" s="627"/>
      <c r="R244" s="213"/>
    </row>
    <row r="245" spans="1:20" s="50" customFormat="1" ht="9.6" customHeight="1">
      <c r="A245" s="338"/>
      <c r="B245" s="408"/>
      <c r="C245" s="408"/>
      <c r="D245" s="408"/>
      <c r="E245" s="223" t="str">
        <f>UPPER(IF($D244="","",VLOOKUP($D244,'Girls Do Main Draw Prep'!$A$7:$V$71,7)))</f>
        <v/>
      </c>
      <c r="F245" s="223" t="str">
        <f>IF($D244="","",VLOOKUP($D244,'Girls Do Main Draw Prep'!$A$7:$V$71,8))</f>
        <v/>
      </c>
      <c r="G245" s="415"/>
      <c r="H245" s="223" t="str">
        <f>IF($D244="","",VLOOKUP($D244,'Girls Do Main Draw Prep'!$A$7:$V$71,9))</f>
        <v/>
      </c>
      <c r="I245" s="639"/>
      <c r="J245" s="647"/>
      <c r="K245" s="641"/>
      <c r="L245" s="651"/>
      <c r="M245" s="658"/>
      <c r="N245" s="647"/>
      <c r="O245" s="641"/>
      <c r="P245" s="637"/>
      <c r="Q245" s="627"/>
      <c r="R245" s="213"/>
    </row>
    <row r="246" spans="1:20" s="50" customFormat="1" ht="9.6" customHeight="1">
      <c r="A246" s="338"/>
      <c r="B246" s="216"/>
      <c r="C246" s="216"/>
      <c r="D246" s="216"/>
      <c r="E246" s="201"/>
      <c r="F246" s="201"/>
      <c r="G246" s="93"/>
      <c r="H246" s="201"/>
      <c r="I246" s="653"/>
      <c r="J246" s="637"/>
      <c r="K246" s="638"/>
      <c r="L246" s="647"/>
      <c r="M246" s="654"/>
      <c r="N246" s="643" t="str">
        <f>UPPER(IF(OR(M247="a",M247="as"),L238,IF(OR(M247="b",M247="bs"),L254,)))</f>
        <v/>
      </c>
      <c r="O246" s="641"/>
      <c r="P246" s="637"/>
      <c r="Q246" s="627"/>
      <c r="R246" s="213"/>
    </row>
    <row r="247" spans="1:20" s="50" customFormat="1" ht="9.6" customHeight="1">
      <c r="A247" s="338"/>
      <c r="B247" s="216"/>
      <c r="C247" s="216"/>
      <c r="D247" s="216"/>
      <c r="E247" s="201"/>
      <c r="F247" s="201"/>
      <c r="G247" s="93"/>
      <c r="H247" s="201"/>
      <c r="I247" s="655"/>
      <c r="J247" s="637"/>
      <c r="K247" s="638"/>
      <c r="L247" s="617" t="s">
        <v>15</v>
      </c>
      <c r="M247" s="618"/>
      <c r="N247" s="645" t="str">
        <f>UPPER(IF(OR(M247="a",M247="as"),L239,IF(OR(M247="b",M247="bs"),L255,)))</f>
        <v/>
      </c>
      <c r="O247" s="646"/>
      <c r="P247" s="647"/>
      <c r="Q247" s="659"/>
      <c r="R247" s="213"/>
    </row>
    <row r="248" spans="1:20" s="50" customFormat="1" ht="9.6" customHeight="1">
      <c r="A248" s="338">
        <v>53</v>
      </c>
      <c r="B248" s="202" t="str">
        <f>IF($D248="","",VLOOKUP($D248,'Girls Do Main Draw Prep'!$A$7:$V$71,20))</f>
        <v/>
      </c>
      <c r="C248" s="202" t="str">
        <f>IF($D248="","",VLOOKUP($D248,'Girls Do Main Draw Prep'!$A$7:$V$71,21))</f>
        <v/>
      </c>
      <c r="D248" s="203"/>
      <c r="E248" s="204" t="str">
        <f>UPPER(IF($D248="","",VLOOKUP($D248,'Girls Do Main Draw Prep'!$A$7:$V$71,2)))</f>
        <v/>
      </c>
      <c r="F248" s="204" t="str">
        <f>IF($D248="","",VLOOKUP($D248,'Girls Do Main Draw Prep'!$A$7:$V$71,3))</f>
        <v/>
      </c>
      <c r="G248" s="406"/>
      <c r="H248" s="204" t="str">
        <f>IF($D248="","",VLOOKUP($D248,'Girls Do Main Draw Prep'!$A$7:$V$71,4))</f>
        <v/>
      </c>
      <c r="I248" s="636"/>
      <c r="J248" s="637"/>
      <c r="K248" s="638"/>
      <c r="L248" s="637"/>
      <c r="M248" s="649"/>
      <c r="N248" s="637"/>
      <c r="O248" s="649"/>
      <c r="P248" s="637"/>
      <c r="Q248" s="659"/>
      <c r="R248" s="213"/>
    </row>
    <row r="249" spans="1:20" s="50" customFormat="1" ht="9.6" customHeight="1">
      <c r="A249" s="338"/>
      <c r="B249" s="408"/>
      <c r="C249" s="408"/>
      <c r="D249" s="408"/>
      <c r="E249" s="204" t="str">
        <f>UPPER(IF($D248="","",VLOOKUP($D248,'Girls Do Main Draw Prep'!$A$7:$V$71,7)))</f>
        <v/>
      </c>
      <c r="F249" s="204" t="str">
        <f>IF($D248="","",VLOOKUP($D248,'Girls Do Main Draw Prep'!$A$7:$V$71,8))</f>
        <v/>
      </c>
      <c r="G249" s="406"/>
      <c r="H249" s="204" t="str">
        <f>IF($D248="","",VLOOKUP($D248,'Girls Do Main Draw Prep'!$A$7:$V$71,9))</f>
        <v/>
      </c>
      <c r="I249" s="639"/>
      <c r="J249" s="640" t="str">
        <f>IF(I249="a",E248,IF(I249="b",E250,""))</f>
        <v/>
      </c>
      <c r="K249" s="641"/>
      <c r="L249" s="637"/>
      <c r="M249" s="649"/>
      <c r="N249" s="637"/>
      <c r="O249" s="649"/>
      <c r="P249" s="637"/>
      <c r="Q249" s="659"/>
      <c r="R249" s="213"/>
    </row>
    <row r="250" spans="1:20" s="50" customFormat="1" ht="9.6" customHeight="1">
      <c r="A250" s="338"/>
      <c r="B250" s="216"/>
      <c r="C250" s="216"/>
      <c r="D250" s="216"/>
      <c r="E250" s="201"/>
      <c r="F250" s="201"/>
      <c r="G250" s="93"/>
      <c r="H250" s="201"/>
      <c r="I250" s="642"/>
      <c r="J250" s="643" t="str">
        <f>UPPER(IF(OR(I251="a",I251="as"),E248,IF(OR(I251="b",I251="bs"),E252,)))</f>
        <v/>
      </c>
      <c r="K250" s="644"/>
      <c r="L250" s="637"/>
      <c r="M250" s="649"/>
      <c r="N250" s="637"/>
      <c r="O250" s="649"/>
      <c r="P250" s="637"/>
      <c r="Q250" s="659"/>
      <c r="R250" s="213"/>
    </row>
    <row r="251" spans="1:20" s="50" customFormat="1" ht="9.6" customHeight="1">
      <c r="A251" s="338"/>
      <c r="B251" s="216"/>
      <c r="C251" s="216"/>
      <c r="D251" s="216"/>
      <c r="E251" s="201"/>
      <c r="F251" s="201"/>
      <c r="G251" s="93"/>
      <c r="H251" s="617" t="s">
        <v>15</v>
      </c>
      <c r="I251" s="618"/>
      <c r="J251" s="645" t="str">
        <f>UPPER(IF(OR(I251="a",I251="as"),E249,IF(OR(I251="b",I251="bs"),E253,)))</f>
        <v/>
      </c>
      <c r="K251" s="646"/>
      <c r="L251" s="647"/>
      <c r="M251" s="649"/>
      <c r="N251" s="637"/>
      <c r="O251" s="649"/>
      <c r="P251" s="637"/>
      <c r="Q251" s="659"/>
      <c r="R251" s="213"/>
    </row>
    <row r="252" spans="1:20" s="50" customFormat="1" ht="9.6" customHeight="1">
      <c r="A252" s="338">
        <v>54</v>
      </c>
      <c r="B252" s="202" t="str">
        <f>IF($D252="","",VLOOKUP($D252,'Girls Do Main Draw Prep'!$A$7:$V$71,20))</f>
        <v/>
      </c>
      <c r="C252" s="202" t="str">
        <f>IF($D252="","",VLOOKUP($D252,'Girls Do Main Draw Prep'!$A$7:$V$71,21))</f>
        <v/>
      </c>
      <c r="D252" s="203"/>
      <c r="E252" s="223" t="str">
        <f>UPPER(IF($D252="","",VLOOKUP($D252,'Girls Do Main Draw Prep'!$A$7:$V$71,2)))</f>
        <v/>
      </c>
      <c r="F252" s="223" t="str">
        <f>IF($D252="","",VLOOKUP($D252,'Girls Do Main Draw Prep'!$A$7:$V$71,3))</f>
        <v/>
      </c>
      <c r="G252" s="415"/>
      <c r="H252" s="223" t="str">
        <f>IF($D252="","",VLOOKUP($D252,'Girls Do Main Draw Prep'!$A$7:$V$71,4))</f>
        <v/>
      </c>
      <c r="I252" s="648"/>
      <c r="J252" s="647"/>
      <c r="K252" s="649"/>
      <c r="L252" s="650"/>
      <c r="M252" s="656"/>
      <c r="N252" s="637"/>
      <c r="O252" s="649"/>
      <c r="P252" s="637"/>
      <c r="Q252" s="659"/>
      <c r="R252" s="213"/>
    </row>
    <row r="253" spans="1:20" s="50" customFormat="1" ht="9.6" customHeight="1">
      <c r="A253" s="338"/>
      <c r="B253" s="408"/>
      <c r="C253" s="408"/>
      <c r="D253" s="408"/>
      <c r="E253" s="223" t="str">
        <f>UPPER(IF($D252="","",VLOOKUP($D252,'Girls Do Main Draw Prep'!$A$7:$V$71,7)))</f>
        <v/>
      </c>
      <c r="F253" s="223" t="str">
        <f>IF($D252="","",VLOOKUP($D252,'Girls Do Main Draw Prep'!$A$7:$V$71,8))</f>
        <v/>
      </c>
      <c r="G253" s="415"/>
      <c r="H253" s="223" t="str">
        <f>IF($D252="","",VLOOKUP($D252,'Girls Do Main Draw Prep'!$A$7:$V$71,9))</f>
        <v/>
      </c>
      <c r="I253" s="639"/>
      <c r="J253" s="647"/>
      <c r="K253" s="649"/>
      <c r="L253" s="651"/>
      <c r="M253" s="658"/>
      <c r="N253" s="637"/>
      <c r="O253" s="649"/>
      <c r="P253" s="637"/>
      <c r="Q253" s="659"/>
      <c r="R253" s="213"/>
    </row>
    <row r="254" spans="1:20" s="50" customFormat="1" ht="9.6" customHeight="1">
      <c r="A254" s="338"/>
      <c r="B254" s="216"/>
      <c r="C254" s="216"/>
      <c r="D254" s="226"/>
      <c r="E254" s="201"/>
      <c r="F254" s="201"/>
      <c r="G254" s="93"/>
      <c r="H254" s="201"/>
      <c r="I254" s="653"/>
      <c r="J254" s="637"/>
      <c r="K254" s="654"/>
      <c r="L254" s="643" t="str">
        <f>UPPER(IF(OR(K255="a",K255="as"),J250,IF(OR(K255="b",K255="bs"),J258,)))</f>
        <v/>
      </c>
      <c r="M254" s="649"/>
      <c r="N254" s="637"/>
      <c r="O254" s="649"/>
      <c r="P254" s="637"/>
      <c r="Q254" s="659"/>
      <c r="R254" s="213"/>
    </row>
    <row r="255" spans="1:20" s="50" customFormat="1" ht="9.6" customHeight="1">
      <c r="A255" s="338"/>
      <c r="B255" s="216"/>
      <c r="C255" s="216"/>
      <c r="D255" s="226"/>
      <c r="E255" s="201"/>
      <c r="F255" s="201"/>
      <c r="G255" s="93"/>
      <c r="H255" s="201"/>
      <c r="I255" s="655"/>
      <c r="J255" s="617" t="s">
        <v>15</v>
      </c>
      <c r="K255" s="618"/>
      <c r="L255" s="645" t="str">
        <f>UPPER(IF(OR(K255="a",K255="as"),J251,IF(OR(K255="b",K255="bs"),J259,)))</f>
        <v/>
      </c>
      <c r="M255" s="657"/>
      <c r="N255" s="647"/>
      <c r="O255" s="649"/>
      <c r="P255" s="637"/>
      <c r="Q255" s="659"/>
      <c r="R255" s="213"/>
    </row>
    <row r="256" spans="1:20" s="50" customFormat="1" ht="9.6" customHeight="1">
      <c r="A256" s="420">
        <v>55</v>
      </c>
      <c r="B256" s="202" t="str">
        <f>IF($D256="","",VLOOKUP($D256,'Girls Do Main Draw Prep'!$A$7:$V$71,20))</f>
        <v/>
      </c>
      <c r="C256" s="202" t="str">
        <f>IF($D256="","",VLOOKUP($D256,'Girls Do Main Draw Prep'!$A$7:$V$71,21))</f>
        <v/>
      </c>
      <c r="D256" s="203"/>
      <c r="E256" s="223" t="str">
        <f>UPPER(IF($D256="","",VLOOKUP($D256,'Girls Do Main Draw Prep'!$A$7:$V$71,2)))</f>
        <v/>
      </c>
      <c r="F256" s="223" t="str">
        <f>IF($D256="","",VLOOKUP($D256,'Girls Do Main Draw Prep'!$A$7:$V$71,3))</f>
        <v/>
      </c>
      <c r="G256" s="415"/>
      <c r="H256" s="223" t="str">
        <f>IF($D256="","",VLOOKUP($D256,'Girls Do Main Draw Prep'!$A$7:$V$71,4))</f>
        <v/>
      </c>
      <c r="I256" s="636"/>
      <c r="J256" s="637"/>
      <c r="K256" s="649"/>
      <c r="L256" s="637"/>
      <c r="M256" s="660"/>
      <c r="N256" s="650"/>
      <c r="O256" s="649"/>
      <c r="P256" s="637"/>
      <c r="Q256" s="659"/>
      <c r="R256" s="213"/>
    </row>
    <row r="257" spans="1:18" s="50" customFormat="1" ht="9.6" customHeight="1">
      <c r="A257" s="338"/>
      <c r="B257" s="408"/>
      <c r="C257" s="408"/>
      <c r="D257" s="408"/>
      <c r="E257" s="223" t="str">
        <f>UPPER(IF($D256="","",VLOOKUP($D256,'Girls Do Main Draw Prep'!$A$7:$V$71,7)))</f>
        <v/>
      </c>
      <c r="F257" s="223" t="str">
        <f>IF($D256="","",VLOOKUP($D256,'Girls Do Main Draw Prep'!$A$7:$V$71,8))</f>
        <v/>
      </c>
      <c r="G257" s="415"/>
      <c r="H257" s="223" t="str">
        <f>IF($D256="","",VLOOKUP($D256,'Girls Do Main Draw Prep'!$A$7:$V$71,9))</f>
        <v/>
      </c>
      <c r="I257" s="639"/>
      <c r="J257" s="640" t="str">
        <f>IF(I257="a",E256,IF(I257="b",E258,""))</f>
        <v/>
      </c>
      <c r="K257" s="649"/>
      <c r="L257" s="637"/>
      <c r="M257" s="641"/>
      <c r="N257" s="647"/>
      <c r="O257" s="649"/>
      <c r="P257" s="637"/>
      <c r="Q257" s="659"/>
      <c r="R257" s="213"/>
    </row>
    <row r="258" spans="1:18" s="50" customFormat="1" ht="9.6" customHeight="1">
      <c r="A258" s="338"/>
      <c r="B258" s="216"/>
      <c r="C258" s="216"/>
      <c r="D258" s="226"/>
      <c r="E258" s="201"/>
      <c r="F258" s="201"/>
      <c r="G258" s="93"/>
      <c r="H258" s="201"/>
      <c r="I258" s="642"/>
      <c r="J258" s="643" t="str">
        <f>UPPER(IF(OR(I259="a",I259="as"),E256,IF(OR(I259="b",I259="bs"),E260,)))</f>
        <v/>
      </c>
      <c r="K258" s="656"/>
      <c r="L258" s="637"/>
      <c r="M258" s="641"/>
      <c r="N258" s="647"/>
      <c r="O258" s="649"/>
      <c r="P258" s="637"/>
      <c r="Q258" s="659"/>
      <c r="R258" s="213"/>
    </row>
    <row r="259" spans="1:18" s="50" customFormat="1" ht="9.6" customHeight="1">
      <c r="A259" s="338"/>
      <c r="B259" s="216"/>
      <c r="C259" s="216"/>
      <c r="D259" s="226"/>
      <c r="E259" s="201"/>
      <c r="F259" s="201"/>
      <c r="G259" s="93"/>
      <c r="H259" s="617" t="s">
        <v>15</v>
      </c>
      <c r="I259" s="618"/>
      <c r="J259" s="645" t="str">
        <f>UPPER(IF(OR(I259="a",I259="as"),E257,IF(OR(I259="b",I259="bs"),E261,)))</f>
        <v/>
      </c>
      <c r="K259" s="657"/>
      <c r="L259" s="647"/>
      <c r="M259" s="641"/>
      <c r="N259" s="647"/>
      <c r="O259" s="649"/>
      <c r="P259" s="637"/>
      <c r="Q259" s="659"/>
      <c r="R259" s="213"/>
    </row>
    <row r="260" spans="1:18" s="50" customFormat="1" ht="9.6" customHeight="1">
      <c r="A260" s="405">
        <v>56</v>
      </c>
      <c r="B260" s="202" t="str">
        <f>IF($D260="","",VLOOKUP($D260,'Girls Do Main Draw Prep'!$A$7:$V$71,20))</f>
        <v/>
      </c>
      <c r="C260" s="202" t="str">
        <f>IF($D260="","",VLOOKUP($D260,'Girls Do Main Draw Prep'!$A$7:$V$71,21))</f>
        <v/>
      </c>
      <c r="D260" s="203"/>
      <c r="E260" s="204" t="str">
        <f>UPPER(IF($D260="","",VLOOKUP($D260,'Girls Do Main Draw Prep'!$A$7:$V$71,2)))</f>
        <v/>
      </c>
      <c r="F260" s="204" t="str">
        <f>IF($D260="","",VLOOKUP($D260,'Girls Do Main Draw Prep'!$A$7:$V$71,3))</f>
        <v/>
      </c>
      <c r="G260" s="406"/>
      <c r="H260" s="204" t="str">
        <f>IF($D260="","",VLOOKUP($D260,'Girls Do Main Draw Prep'!$A$7:$V$71,4))</f>
        <v/>
      </c>
      <c r="I260" s="648"/>
      <c r="J260" s="647"/>
      <c r="K260" s="641"/>
      <c r="L260" s="650"/>
      <c r="M260" s="644"/>
      <c r="N260" s="647"/>
      <c r="O260" s="649"/>
      <c r="P260" s="637"/>
      <c r="Q260" s="659"/>
      <c r="R260" s="213"/>
    </row>
    <row r="261" spans="1:18" s="50" customFormat="1" ht="9.6" customHeight="1">
      <c r="A261" s="338"/>
      <c r="B261" s="408"/>
      <c r="C261" s="408"/>
      <c r="D261" s="408"/>
      <c r="E261" s="204" t="str">
        <f>UPPER(IF($D260="","",VLOOKUP($D260,'Girls Do Main Draw Prep'!$A$7:$V$71,7)))</f>
        <v/>
      </c>
      <c r="F261" s="204" t="str">
        <f>IF($D260="","",VLOOKUP($D260,'Girls Do Main Draw Prep'!$A$7:$V$71,8))</f>
        <v/>
      </c>
      <c r="G261" s="406"/>
      <c r="H261" s="204" t="str">
        <f>IF($D260="","",VLOOKUP($D260,'Girls Do Main Draw Prep'!$A$7:$V$71,9))</f>
        <v/>
      </c>
      <c r="I261" s="639"/>
      <c r="J261" s="647"/>
      <c r="K261" s="641"/>
      <c r="L261" s="651"/>
      <c r="M261" s="652"/>
      <c r="N261" s="647"/>
      <c r="O261" s="649"/>
      <c r="P261" s="637"/>
      <c r="Q261" s="659"/>
      <c r="R261" s="213"/>
    </row>
    <row r="262" spans="1:18" s="50" customFormat="1" ht="9.6" customHeight="1">
      <c r="A262" s="338"/>
      <c r="B262" s="216"/>
      <c r="C262" s="216"/>
      <c r="D262" s="226"/>
      <c r="E262" s="201"/>
      <c r="F262" s="201"/>
      <c r="G262" s="93"/>
      <c r="H262" s="201"/>
      <c r="I262" s="653"/>
      <c r="J262" s="637"/>
      <c r="K262" s="638"/>
      <c r="L262" s="647"/>
      <c r="M262" s="641"/>
      <c r="N262" s="641"/>
      <c r="O262" s="654"/>
      <c r="P262" s="643" t="str">
        <f>UPPER(IF(OR(O263="a",O263="as"),N246,IF(OR(O263="b",O263="bs"),N278,)))</f>
        <v/>
      </c>
      <c r="Q262" s="661"/>
      <c r="R262" s="213"/>
    </row>
    <row r="263" spans="1:18" s="50" customFormat="1" ht="9.6" customHeight="1">
      <c r="A263" s="338"/>
      <c r="B263" s="216"/>
      <c r="C263" s="216"/>
      <c r="D263" s="226"/>
      <c r="E263" s="201"/>
      <c r="F263" s="201"/>
      <c r="G263" s="93"/>
      <c r="H263" s="201"/>
      <c r="I263" s="655"/>
      <c r="J263" s="637"/>
      <c r="K263" s="638"/>
      <c r="L263" s="647"/>
      <c r="M263" s="641"/>
      <c r="N263" s="617" t="s">
        <v>15</v>
      </c>
      <c r="O263" s="618"/>
      <c r="P263" s="645" t="str">
        <f>UPPER(IF(OR(O263="a",O263="as"),N247,IF(OR(O263="b",O263="bs"),N279,)))</f>
        <v/>
      </c>
      <c r="Q263" s="662"/>
      <c r="R263" s="213"/>
    </row>
    <row r="264" spans="1:18" s="50" customFormat="1" ht="9.6" customHeight="1">
      <c r="A264" s="405">
        <v>57</v>
      </c>
      <c r="B264" s="202" t="str">
        <f>IF($D264="","",VLOOKUP($D264,'Girls Do Main Draw Prep'!$A$7:$V$71,20))</f>
        <v/>
      </c>
      <c r="C264" s="202" t="str">
        <f>IF($D264="","",VLOOKUP($D264,'Girls Do Main Draw Prep'!$A$7:$V$71,21))</f>
        <v/>
      </c>
      <c r="D264" s="203"/>
      <c r="E264" s="204" t="str">
        <f>UPPER(IF($D264="","",VLOOKUP($D264,'Girls Do Main Draw Prep'!$A$7:$V$71,2)))</f>
        <v/>
      </c>
      <c r="F264" s="204" t="str">
        <f>IF($D264="","",VLOOKUP($D264,'Girls Do Main Draw Prep'!$A$7:$V$71,3))</f>
        <v/>
      </c>
      <c r="G264" s="406"/>
      <c r="H264" s="204" t="str">
        <f>IF($D264="","",VLOOKUP($D264,'Girls Do Main Draw Prep'!$A$7:$V$71,4))</f>
        <v/>
      </c>
      <c r="I264" s="636"/>
      <c r="J264" s="637"/>
      <c r="K264" s="638"/>
      <c r="L264" s="637"/>
      <c r="M264" s="638"/>
      <c r="N264" s="637"/>
      <c r="O264" s="649"/>
      <c r="P264" s="650"/>
      <c r="Q264" s="659"/>
      <c r="R264" s="213"/>
    </row>
    <row r="265" spans="1:18" s="50" customFormat="1" ht="9.6" customHeight="1">
      <c r="A265" s="338"/>
      <c r="B265" s="408"/>
      <c r="C265" s="408"/>
      <c r="D265" s="408"/>
      <c r="E265" s="204" t="str">
        <f>UPPER(IF($D264="","",VLOOKUP($D264,'Girls Do Main Draw Prep'!$A$7:$V$71,7)))</f>
        <v/>
      </c>
      <c r="F265" s="204" t="str">
        <f>IF($D264="","",VLOOKUP($D264,'Girls Do Main Draw Prep'!$A$7:$V$71,8))</f>
        <v/>
      </c>
      <c r="G265" s="406"/>
      <c r="H265" s="204" t="str">
        <f>IF($D264="","",VLOOKUP($D264,'Girls Do Main Draw Prep'!$A$7:$V$71,9))</f>
        <v/>
      </c>
      <c r="I265" s="639"/>
      <c r="J265" s="640" t="str">
        <f>IF(I265="a",E264,IF(I265="b",E266,""))</f>
        <v/>
      </c>
      <c r="K265" s="641"/>
      <c r="L265" s="637"/>
      <c r="M265" s="638"/>
      <c r="N265" s="637"/>
      <c r="O265" s="649"/>
      <c r="P265" s="651"/>
      <c r="Q265" s="663"/>
      <c r="R265" s="213"/>
    </row>
    <row r="266" spans="1:18" s="50" customFormat="1" ht="9.6" customHeight="1">
      <c r="A266" s="338"/>
      <c r="B266" s="216"/>
      <c r="C266" s="216"/>
      <c r="D266" s="226"/>
      <c r="E266" s="201"/>
      <c r="F266" s="201"/>
      <c r="G266" s="93"/>
      <c r="H266" s="201"/>
      <c r="I266" s="642"/>
      <c r="J266" s="643" t="str">
        <f>UPPER(IF(OR(I267="a",I267="as"),E264,IF(OR(I267="b",I267="bs"),E268,)))</f>
        <v/>
      </c>
      <c r="K266" s="644"/>
      <c r="L266" s="637"/>
      <c r="M266" s="638"/>
      <c r="N266" s="637"/>
      <c r="O266" s="649"/>
      <c r="P266" s="637"/>
      <c r="Q266" s="659"/>
      <c r="R266" s="213"/>
    </row>
    <row r="267" spans="1:18" s="50" customFormat="1" ht="9.6" customHeight="1">
      <c r="A267" s="338"/>
      <c r="B267" s="216"/>
      <c r="C267" s="216"/>
      <c r="D267" s="226"/>
      <c r="E267" s="201"/>
      <c r="F267" s="201"/>
      <c r="G267" s="93"/>
      <c r="H267" s="617" t="s">
        <v>15</v>
      </c>
      <c r="I267" s="618"/>
      <c r="J267" s="645" t="str">
        <f>UPPER(IF(OR(I267="a",I267="as"),E265,IF(OR(I267="b",I267="bs"),E269,)))</f>
        <v/>
      </c>
      <c r="K267" s="646"/>
      <c r="L267" s="647"/>
      <c r="M267" s="641"/>
      <c r="N267" s="637"/>
      <c r="O267" s="649"/>
      <c r="P267" s="637"/>
      <c r="Q267" s="659"/>
      <c r="R267" s="213"/>
    </row>
    <row r="268" spans="1:18" s="50" customFormat="1" ht="9.6" customHeight="1">
      <c r="A268" s="338">
        <v>58</v>
      </c>
      <c r="B268" s="202" t="str">
        <f>IF($D268="","",VLOOKUP($D268,'Girls Do Main Draw Prep'!$A$7:$V$71,20))</f>
        <v/>
      </c>
      <c r="C268" s="202" t="str">
        <f>IF($D268="","",VLOOKUP($D268,'Girls Do Main Draw Prep'!$A$7:$V$71,21))</f>
        <v/>
      </c>
      <c r="D268" s="203"/>
      <c r="E268" s="223" t="str">
        <f>UPPER(IF($D268="","",VLOOKUP($D268,'Girls Do Main Draw Prep'!$A$7:$V$71,2)))</f>
        <v/>
      </c>
      <c r="F268" s="223" t="str">
        <f>IF($D268="","",VLOOKUP($D268,'Girls Do Main Draw Prep'!$A$7:$V$71,3))</f>
        <v/>
      </c>
      <c r="G268" s="415"/>
      <c r="H268" s="223" t="str">
        <f>IF($D268="","",VLOOKUP($D268,'Girls Do Main Draw Prep'!$A$7:$V$71,4))</f>
        <v/>
      </c>
      <c r="I268" s="648"/>
      <c r="J268" s="647"/>
      <c r="K268" s="649"/>
      <c r="L268" s="650"/>
      <c r="M268" s="644"/>
      <c r="N268" s="637"/>
      <c r="O268" s="649"/>
      <c r="P268" s="637"/>
      <c r="Q268" s="659"/>
      <c r="R268" s="213"/>
    </row>
    <row r="269" spans="1:18" s="50" customFormat="1" ht="9.6" customHeight="1">
      <c r="A269" s="338"/>
      <c r="B269" s="408"/>
      <c r="C269" s="408"/>
      <c r="D269" s="408"/>
      <c r="E269" s="223" t="str">
        <f>UPPER(IF($D268="","",VLOOKUP($D268,'Girls Do Main Draw Prep'!$A$7:$V$71,7)))</f>
        <v/>
      </c>
      <c r="F269" s="223" t="str">
        <f>IF($D268="","",VLOOKUP($D268,'Girls Do Main Draw Prep'!$A$7:$V$71,8))</f>
        <v/>
      </c>
      <c r="G269" s="415"/>
      <c r="H269" s="223" t="str">
        <f>IF($D268="","",VLOOKUP($D268,'Girls Do Main Draw Prep'!$A$7:$V$71,9))</f>
        <v/>
      </c>
      <c r="I269" s="639"/>
      <c r="J269" s="647"/>
      <c r="K269" s="649"/>
      <c r="L269" s="651"/>
      <c r="M269" s="652"/>
      <c r="N269" s="637"/>
      <c r="O269" s="649"/>
      <c r="P269" s="637"/>
      <c r="Q269" s="659"/>
      <c r="R269" s="213"/>
    </row>
    <row r="270" spans="1:18" s="50" customFormat="1" ht="9.6" customHeight="1">
      <c r="A270" s="338"/>
      <c r="B270" s="216"/>
      <c r="C270" s="216"/>
      <c r="D270" s="226"/>
      <c r="E270" s="201"/>
      <c r="F270" s="201"/>
      <c r="G270" s="93"/>
      <c r="H270" s="201"/>
      <c r="I270" s="653"/>
      <c r="J270" s="637"/>
      <c r="K270" s="654"/>
      <c r="L270" s="643" t="str">
        <f>UPPER(IF(OR(K271="a",K271="as"),J266,IF(OR(K271="b",K271="bs"),J274,)))</f>
        <v/>
      </c>
      <c r="M270" s="641"/>
      <c r="N270" s="637"/>
      <c r="O270" s="649"/>
      <c r="P270" s="637"/>
      <c r="Q270" s="659"/>
      <c r="R270" s="213"/>
    </row>
    <row r="271" spans="1:18" s="50" customFormat="1" ht="9.6" customHeight="1">
      <c r="A271" s="338"/>
      <c r="B271" s="216"/>
      <c r="C271" s="216"/>
      <c r="D271" s="226"/>
      <c r="E271" s="201"/>
      <c r="F271" s="201"/>
      <c r="G271" s="93"/>
      <c r="H271" s="201"/>
      <c r="I271" s="655"/>
      <c r="J271" s="617" t="s">
        <v>15</v>
      </c>
      <c r="K271" s="618"/>
      <c r="L271" s="645" t="str">
        <f>UPPER(IF(OR(K271="a",K271="as"),J267,IF(OR(K271="b",K271="bs"),J275,)))</f>
        <v/>
      </c>
      <c r="M271" s="646"/>
      <c r="N271" s="647"/>
      <c r="O271" s="649"/>
      <c r="P271" s="637"/>
      <c r="Q271" s="659"/>
      <c r="R271" s="213"/>
    </row>
    <row r="272" spans="1:18" s="50" customFormat="1" ht="9.6" customHeight="1">
      <c r="A272" s="420">
        <v>59</v>
      </c>
      <c r="B272" s="202" t="str">
        <f>IF($D272="","",VLOOKUP($D272,'Girls Do Main Draw Prep'!$A$7:$V$71,20))</f>
        <v/>
      </c>
      <c r="C272" s="202" t="str">
        <f>IF($D272="","",VLOOKUP($D272,'Girls Do Main Draw Prep'!$A$7:$V$71,21))</f>
        <v/>
      </c>
      <c r="D272" s="203"/>
      <c r="E272" s="223" t="str">
        <f>UPPER(IF($D272="","",VLOOKUP($D272,'Girls Do Main Draw Prep'!$A$7:$V$71,2)))</f>
        <v/>
      </c>
      <c r="F272" s="223" t="str">
        <f>IF($D272="","",VLOOKUP($D272,'Girls Do Main Draw Prep'!$A$7:$V$71,3))</f>
        <v/>
      </c>
      <c r="G272" s="415"/>
      <c r="H272" s="223" t="str">
        <f>IF($D272="","",VLOOKUP($D272,'Girls Do Main Draw Prep'!$A$7:$V$71,4))</f>
        <v/>
      </c>
      <c r="I272" s="636"/>
      <c r="J272" s="637"/>
      <c r="K272" s="649"/>
      <c r="L272" s="637"/>
      <c r="M272" s="649"/>
      <c r="N272" s="650"/>
      <c r="O272" s="649"/>
      <c r="P272" s="637"/>
      <c r="Q272" s="659"/>
      <c r="R272" s="213"/>
    </row>
    <row r="273" spans="1:18" s="50" customFormat="1" ht="9.6" customHeight="1">
      <c r="A273" s="338"/>
      <c r="B273" s="408"/>
      <c r="C273" s="408"/>
      <c r="D273" s="408"/>
      <c r="E273" s="223" t="str">
        <f>UPPER(IF($D272="","",VLOOKUP($D272,'Girls Do Main Draw Prep'!$A$7:$V$71,7)))</f>
        <v/>
      </c>
      <c r="F273" s="223" t="str">
        <f>IF($D272="","",VLOOKUP($D272,'Girls Do Main Draw Prep'!$A$7:$V$71,8))</f>
        <v/>
      </c>
      <c r="G273" s="415"/>
      <c r="H273" s="223" t="str">
        <f>IF($D272="","",VLOOKUP($D272,'Girls Do Main Draw Prep'!$A$7:$V$71,9))</f>
        <v/>
      </c>
      <c r="I273" s="639"/>
      <c r="J273" s="640" t="str">
        <f>IF(I273="a",E272,IF(I273="b",E274,""))</f>
        <v/>
      </c>
      <c r="K273" s="649"/>
      <c r="L273" s="637"/>
      <c r="M273" s="649"/>
      <c r="N273" s="647"/>
      <c r="O273" s="649"/>
      <c r="P273" s="637"/>
      <c r="Q273" s="659"/>
      <c r="R273" s="213"/>
    </row>
    <row r="274" spans="1:18" s="50" customFormat="1" ht="9.6" customHeight="1">
      <c r="A274" s="338"/>
      <c r="B274" s="216"/>
      <c r="C274" s="216"/>
      <c r="D274" s="216"/>
      <c r="E274" s="201"/>
      <c r="F274" s="201"/>
      <c r="G274" s="93"/>
      <c r="H274" s="201"/>
      <c r="I274" s="642"/>
      <c r="J274" s="643" t="str">
        <f>UPPER(IF(OR(I275="a",I275="as"),E272,IF(OR(I275="b",I275="bs"),E276,)))</f>
        <v/>
      </c>
      <c r="K274" s="656"/>
      <c r="L274" s="637"/>
      <c r="M274" s="649"/>
      <c r="N274" s="647"/>
      <c r="O274" s="649"/>
      <c r="P274" s="637"/>
      <c r="Q274" s="659"/>
      <c r="R274" s="213"/>
    </row>
    <row r="275" spans="1:18" s="50" customFormat="1" ht="9.6" customHeight="1">
      <c r="A275" s="338"/>
      <c r="B275" s="216"/>
      <c r="C275" s="216"/>
      <c r="D275" s="216"/>
      <c r="E275" s="201"/>
      <c r="F275" s="201"/>
      <c r="G275" s="93"/>
      <c r="H275" s="617" t="s">
        <v>15</v>
      </c>
      <c r="I275" s="618"/>
      <c r="J275" s="645" t="str">
        <f>UPPER(IF(OR(I275="a",I275="as"),E273,IF(OR(I275="b",I275="bs"),E277,)))</f>
        <v/>
      </c>
      <c r="K275" s="657"/>
      <c r="L275" s="647"/>
      <c r="M275" s="649"/>
      <c r="N275" s="647"/>
      <c r="O275" s="649"/>
      <c r="P275" s="637"/>
      <c r="Q275" s="659"/>
      <c r="R275" s="213"/>
    </row>
    <row r="276" spans="1:18" s="50" customFormat="1" ht="9.6" customHeight="1">
      <c r="A276" s="338">
        <v>60</v>
      </c>
      <c r="B276" s="202" t="str">
        <f>IF($D276="","",VLOOKUP($D276,'Girls Do Main Draw Prep'!$A$7:$V$71,20))</f>
        <v/>
      </c>
      <c r="C276" s="202" t="str">
        <f>IF($D276="","",VLOOKUP($D276,'Girls Do Main Draw Prep'!$A$7:$V$71,21))</f>
        <v/>
      </c>
      <c r="D276" s="203"/>
      <c r="E276" s="204" t="str">
        <f>UPPER(IF($D276="","",VLOOKUP($D276,'Girls Do Main Draw Prep'!$A$7:$V$71,2)))</f>
        <v/>
      </c>
      <c r="F276" s="204" t="str">
        <f>IF($D276="","",VLOOKUP($D276,'Girls Do Main Draw Prep'!$A$7:$V$71,3))</f>
        <v/>
      </c>
      <c r="G276" s="406"/>
      <c r="H276" s="204" t="str">
        <f>IF($D276="","",VLOOKUP($D276,'Girls Do Main Draw Prep'!$A$7:$V$71,4))</f>
        <v/>
      </c>
      <c r="I276" s="648"/>
      <c r="J276" s="647"/>
      <c r="K276" s="641"/>
      <c r="L276" s="650"/>
      <c r="M276" s="656"/>
      <c r="N276" s="647"/>
      <c r="O276" s="649"/>
      <c r="P276" s="637"/>
      <c r="Q276" s="659"/>
      <c r="R276" s="213"/>
    </row>
    <row r="277" spans="1:18" s="50" customFormat="1" ht="9.6" customHeight="1">
      <c r="A277" s="338"/>
      <c r="B277" s="408"/>
      <c r="C277" s="408"/>
      <c r="D277" s="408"/>
      <c r="E277" s="204" t="str">
        <f>UPPER(IF($D276="","",VLOOKUP($D276,'Girls Do Main Draw Prep'!$A$7:$V$71,7)))</f>
        <v/>
      </c>
      <c r="F277" s="204" t="str">
        <f>IF($D276="","",VLOOKUP($D276,'Girls Do Main Draw Prep'!$A$7:$V$71,8))</f>
        <v/>
      </c>
      <c r="G277" s="406"/>
      <c r="H277" s="204" t="str">
        <f>IF($D276="","",VLOOKUP($D276,'Girls Do Main Draw Prep'!$A$7:$V$71,9))</f>
        <v/>
      </c>
      <c r="I277" s="639"/>
      <c r="J277" s="647"/>
      <c r="K277" s="641"/>
      <c r="L277" s="651"/>
      <c r="M277" s="658"/>
      <c r="N277" s="647"/>
      <c r="O277" s="649"/>
      <c r="P277" s="637"/>
      <c r="Q277" s="659"/>
      <c r="R277" s="213"/>
    </row>
    <row r="278" spans="1:18" s="50" customFormat="1" ht="9.6" customHeight="1">
      <c r="A278" s="338"/>
      <c r="B278" s="216"/>
      <c r="C278" s="216"/>
      <c r="D278" s="216"/>
      <c r="E278" s="201"/>
      <c r="F278" s="201"/>
      <c r="G278" s="93"/>
      <c r="H278" s="201"/>
      <c r="I278" s="653"/>
      <c r="J278" s="637"/>
      <c r="K278" s="638"/>
      <c r="L278" s="647"/>
      <c r="M278" s="654"/>
      <c r="N278" s="643" t="str">
        <f>UPPER(IF(OR(M279="a",M279="as"),L270,IF(OR(M279="b",M279="bs"),L286,)))</f>
        <v/>
      </c>
      <c r="O278" s="649"/>
      <c r="P278" s="637"/>
      <c r="Q278" s="659"/>
      <c r="R278" s="213"/>
    </row>
    <row r="279" spans="1:18" s="50" customFormat="1" ht="9.6" customHeight="1">
      <c r="A279" s="338"/>
      <c r="B279" s="216"/>
      <c r="C279" s="216"/>
      <c r="D279" s="216"/>
      <c r="E279" s="201"/>
      <c r="F279" s="201"/>
      <c r="G279" s="93"/>
      <c r="H279" s="201"/>
      <c r="I279" s="655"/>
      <c r="J279" s="637"/>
      <c r="K279" s="638"/>
      <c r="L279" s="617" t="s">
        <v>15</v>
      </c>
      <c r="M279" s="618"/>
      <c r="N279" s="645" t="str">
        <f>UPPER(IF(OR(M279="a",M279="as"),L271,IF(OR(M279="b",M279="bs"),L287,)))</f>
        <v/>
      </c>
      <c r="O279" s="657"/>
      <c r="P279" s="647"/>
      <c r="Q279" s="659"/>
      <c r="R279" s="213"/>
    </row>
    <row r="280" spans="1:18" s="50" customFormat="1" ht="9.6" customHeight="1">
      <c r="A280" s="420">
        <v>61</v>
      </c>
      <c r="B280" s="202" t="str">
        <f>IF($D280="","",VLOOKUP($D280,'Girls Do Main Draw Prep'!$A$7:$V$71,20))</f>
        <v/>
      </c>
      <c r="C280" s="202" t="str">
        <f>IF($D280="","",VLOOKUP($D280,'Girls Do Main Draw Prep'!$A$7:$V$71,21))</f>
        <v/>
      </c>
      <c r="D280" s="203"/>
      <c r="E280" s="223" t="str">
        <f>UPPER(IF($D280="","",VLOOKUP($D280,'Girls Do Main Draw Prep'!$A$7:$V$71,2)))</f>
        <v/>
      </c>
      <c r="F280" s="223" t="str">
        <f>IF($D280="","",VLOOKUP($D280,'Girls Do Main Draw Prep'!$A$7:$V$71,3))</f>
        <v/>
      </c>
      <c r="G280" s="415"/>
      <c r="H280" s="223" t="str">
        <f>IF($D280="","",VLOOKUP($D280,'Girls Do Main Draw Prep'!$A$7:$V$71,4))</f>
        <v/>
      </c>
      <c r="I280" s="636"/>
      <c r="J280" s="637"/>
      <c r="K280" s="638"/>
      <c r="L280" s="637"/>
      <c r="M280" s="649"/>
      <c r="N280" s="637"/>
      <c r="O280" s="660"/>
      <c r="P280" s="637"/>
      <c r="Q280" s="627"/>
      <c r="R280" s="213"/>
    </row>
    <row r="281" spans="1:18" s="50" customFormat="1" ht="9.6" customHeight="1">
      <c r="A281" s="338"/>
      <c r="B281" s="408"/>
      <c r="C281" s="408"/>
      <c r="D281" s="408"/>
      <c r="E281" s="223" t="str">
        <f>UPPER(IF($D280="","",VLOOKUP($D280,'Girls Do Main Draw Prep'!$A$7:$V$71,7)))</f>
        <v/>
      </c>
      <c r="F281" s="223" t="str">
        <f>IF($D280="","",VLOOKUP($D280,'Girls Do Main Draw Prep'!$A$7:$V$71,8))</f>
        <v/>
      </c>
      <c r="G281" s="415"/>
      <c r="H281" s="223" t="str">
        <f>IF($D280="","",VLOOKUP($D280,'Girls Do Main Draw Prep'!$A$7:$V$71,9))</f>
        <v/>
      </c>
      <c r="I281" s="639"/>
      <c r="J281" s="640" t="str">
        <f>IF(I281="a",E280,IF(I281="b",E282,""))</f>
        <v/>
      </c>
      <c r="K281" s="641"/>
      <c r="L281" s="637"/>
      <c r="M281" s="649"/>
      <c r="N281" s="637"/>
      <c r="O281" s="641"/>
      <c r="P281" s="637"/>
      <c r="Q281" s="627"/>
      <c r="R281" s="213"/>
    </row>
    <row r="282" spans="1:18" s="50" customFormat="1" ht="9.6" customHeight="1">
      <c r="A282" s="338"/>
      <c r="B282" s="216"/>
      <c r="C282" s="216"/>
      <c r="D282" s="226"/>
      <c r="E282" s="201"/>
      <c r="F282" s="201"/>
      <c r="G282" s="93"/>
      <c r="H282" s="201"/>
      <c r="I282" s="642"/>
      <c r="J282" s="643" t="str">
        <f>UPPER(IF(OR(I283="a",I283="as"),E280,IF(OR(I283="b",I283="bs"),E284,)))</f>
        <v/>
      </c>
      <c r="K282" s="644"/>
      <c r="L282" s="637"/>
      <c r="M282" s="649"/>
      <c r="N282" s="637"/>
      <c r="O282" s="641"/>
      <c r="P282" s="637"/>
      <c r="Q282" s="627"/>
      <c r="R282" s="213"/>
    </row>
    <row r="283" spans="1:18" s="50" customFormat="1" ht="9.6" customHeight="1">
      <c r="A283" s="338"/>
      <c r="B283" s="216"/>
      <c r="C283" s="216"/>
      <c r="D283" s="226"/>
      <c r="E283" s="201"/>
      <c r="F283" s="201"/>
      <c r="G283" s="93"/>
      <c r="H283" s="617" t="s">
        <v>15</v>
      </c>
      <c r="I283" s="618"/>
      <c r="J283" s="645" t="str">
        <f>UPPER(IF(OR(I283="a",I283="as"),E281,IF(OR(I283="b",I283="bs"),E285,)))</f>
        <v/>
      </c>
      <c r="K283" s="646"/>
      <c r="L283" s="647"/>
      <c r="M283" s="649"/>
      <c r="N283" s="637"/>
      <c r="O283" s="641"/>
      <c r="P283" s="637"/>
      <c r="Q283" s="627"/>
      <c r="R283" s="213"/>
    </row>
    <row r="284" spans="1:18" s="50" customFormat="1" ht="9.6" customHeight="1">
      <c r="A284" s="338">
        <v>62</v>
      </c>
      <c r="B284" s="202" t="str">
        <f>IF($D284="","",VLOOKUP($D284,'Girls Do Main Draw Prep'!$A$7:$V$71,20))</f>
        <v/>
      </c>
      <c r="C284" s="202" t="str">
        <f>IF($D284="","",VLOOKUP($D284,'Girls Do Main Draw Prep'!$A$7:$V$71,21))</f>
        <v/>
      </c>
      <c r="D284" s="203"/>
      <c r="E284" s="223" t="str">
        <f>UPPER(IF($D284="","",VLOOKUP($D284,'Girls Do Main Draw Prep'!$A$7:$V$71,2)))</f>
        <v/>
      </c>
      <c r="F284" s="223" t="str">
        <f>IF($D284="","",VLOOKUP($D284,'Girls Do Main Draw Prep'!$A$7:$V$71,3))</f>
        <v/>
      </c>
      <c r="G284" s="415"/>
      <c r="H284" s="223" t="str">
        <f>IF($D284="","",VLOOKUP($D284,'Girls Do Main Draw Prep'!$A$7:$V$71,4))</f>
        <v/>
      </c>
      <c r="I284" s="648"/>
      <c r="J284" s="647"/>
      <c r="K284" s="649"/>
      <c r="L284" s="650"/>
      <c r="M284" s="656"/>
      <c r="N284" s="637"/>
      <c r="O284" s="641"/>
      <c r="P284" s="637"/>
      <c r="Q284" s="627"/>
      <c r="R284" s="213"/>
    </row>
    <row r="285" spans="1:18" s="50" customFormat="1" ht="9.6" customHeight="1">
      <c r="A285" s="338"/>
      <c r="B285" s="408"/>
      <c r="C285" s="408"/>
      <c r="D285" s="408"/>
      <c r="E285" s="223" t="str">
        <f>UPPER(IF($D284="","",VLOOKUP($D284,'Girls Do Main Draw Prep'!$A$7:$V$71,7)))</f>
        <v/>
      </c>
      <c r="F285" s="223" t="str">
        <f>IF($D284="","",VLOOKUP($D284,'Girls Do Main Draw Prep'!$A$7:$V$71,8))</f>
        <v/>
      </c>
      <c r="G285" s="415"/>
      <c r="H285" s="223" t="str">
        <f>IF($D284="","",VLOOKUP($D284,'Girls Do Main Draw Prep'!$A$7:$V$71,9))</f>
        <v/>
      </c>
      <c r="I285" s="639"/>
      <c r="J285" s="647"/>
      <c r="K285" s="649"/>
      <c r="L285" s="651"/>
      <c r="M285" s="658"/>
      <c r="N285" s="637"/>
      <c r="O285" s="641"/>
      <c r="P285" s="637"/>
      <c r="Q285" s="627"/>
      <c r="R285" s="213"/>
    </row>
    <row r="286" spans="1:18" s="50" customFormat="1" ht="9.6" customHeight="1">
      <c r="A286" s="338"/>
      <c r="B286" s="216"/>
      <c r="C286" s="216"/>
      <c r="D286" s="226"/>
      <c r="E286" s="201"/>
      <c r="F286" s="201"/>
      <c r="G286" s="93"/>
      <c r="H286" s="201"/>
      <c r="I286" s="653"/>
      <c r="J286" s="637"/>
      <c r="K286" s="654"/>
      <c r="L286" s="643" t="str">
        <f>UPPER(IF(OR(K287="a",K287="as"),J282,IF(OR(K287="b",K287="bs"),J290,)))</f>
        <v/>
      </c>
      <c r="M286" s="649"/>
      <c r="N286" s="637"/>
      <c r="O286" s="641"/>
      <c r="P286" s="637"/>
      <c r="Q286" s="627"/>
      <c r="R286" s="213"/>
    </row>
    <row r="287" spans="1:18" s="50" customFormat="1" ht="9.6" customHeight="1">
      <c r="A287" s="338"/>
      <c r="B287" s="216"/>
      <c r="C287" s="216"/>
      <c r="D287" s="226"/>
      <c r="E287" s="201"/>
      <c r="F287" s="201"/>
      <c r="G287" s="93"/>
      <c r="H287" s="201"/>
      <c r="I287" s="655"/>
      <c r="J287" s="617" t="s">
        <v>15</v>
      </c>
      <c r="K287" s="618"/>
      <c r="L287" s="645" t="str">
        <f>UPPER(IF(OR(K287="a",K287="as"),J283,IF(OR(K287="b",K287="bs"),J291,)))</f>
        <v/>
      </c>
      <c r="M287" s="657"/>
      <c r="N287" s="647"/>
      <c r="O287" s="641"/>
      <c r="P287" s="637"/>
      <c r="Q287" s="627"/>
      <c r="R287" s="213"/>
    </row>
    <row r="288" spans="1:18" s="50" customFormat="1" ht="9.6" customHeight="1">
      <c r="A288" s="420">
        <v>63</v>
      </c>
      <c r="B288" s="202" t="str">
        <f>IF($D288="","",VLOOKUP($D288,'Girls Do Main Draw Prep'!$A$7:$V$71,20))</f>
        <v/>
      </c>
      <c r="C288" s="202" t="str">
        <f>IF($D288="","",VLOOKUP($D288,'Girls Do Main Draw Prep'!$A$7:$V$71,21))</f>
        <v/>
      </c>
      <c r="D288" s="203"/>
      <c r="E288" s="223" t="str">
        <f>UPPER(IF($D288="","",VLOOKUP($D288,'Girls Do Main Draw Prep'!$A$7:$V$71,2)))</f>
        <v/>
      </c>
      <c r="F288" s="223" t="str">
        <f>IF($D288="","",VLOOKUP($D288,'Girls Do Main Draw Prep'!$A$7:$V$71,3))</f>
        <v/>
      </c>
      <c r="G288" s="415"/>
      <c r="H288" s="223" t="str">
        <f>IF($D288="","",VLOOKUP($D288,'Girls Do Main Draw Prep'!$A$7:$V$71,4))</f>
        <v/>
      </c>
      <c r="I288" s="636"/>
      <c r="J288" s="637"/>
      <c r="K288" s="649"/>
      <c r="L288" s="637"/>
      <c r="M288" s="660"/>
      <c r="N288" s="650"/>
      <c r="O288" s="641"/>
      <c r="P288" s="637"/>
      <c r="Q288" s="627"/>
      <c r="R288" s="213"/>
    </row>
    <row r="289" spans="1:18" s="50" customFormat="1" ht="9.6" customHeight="1">
      <c r="A289" s="338"/>
      <c r="B289" s="408"/>
      <c r="C289" s="408"/>
      <c r="D289" s="408"/>
      <c r="E289" s="223" t="str">
        <f>UPPER(IF($D288="","",VLOOKUP($D288,'Girls Do Main Draw Prep'!$A$7:$V$71,7)))</f>
        <v/>
      </c>
      <c r="F289" s="223" t="str">
        <f>IF($D288="","",VLOOKUP($D288,'Girls Do Main Draw Prep'!$A$7:$V$71,8))</f>
        <v/>
      </c>
      <c r="G289" s="415"/>
      <c r="H289" s="223" t="str">
        <f>IF($D288="","",VLOOKUP($D288,'Girls Do Main Draw Prep'!$A$7:$V$71,9))</f>
        <v/>
      </c>
      <c r="I289" s="639"/>
      <c r="J289" s="640" t="str">
        <f>IF(I289="a",E288,IF(I289="b",E290,""))</f>
        <v/>
      </c>
      <c r="K289" s="649"/>
      <c r="L289" s="637"/>
      <c r="M289" s="641"/>
      <c r="N289" s="647"/>
      <c r="O289" s="641"/>
      <c r="P289" s="637"/>
      <c r="Q289" s="627"/>
      <c r="R289" s="213"/>
    </row>
    <row r="290" spans="1:18" s="50" customFormat="1" ht="9.6" customHeight="1">
      <c r="A290" s="338"/>
      <c r="B290" s="216"/>
      <c r="C290" s="216"/>
      <c r="D290" s="216"/>
      <c r="E290" s="240"/>
      <c r="F290" s="240"/>
      <c r="G290" s="427"/>
      <c r="H290" s="240"/>
      <c r="I290" s="642"/>
      <c r="J290" s="643" t="str">
        <f>UPPER(IF(OR(I291="a",I291="as"),E288,IF(OR(I291="b",I291="bs"),E292,)))</f>
        <v/>
      </c>
      <c r="K290" s="656"/>
      <c r="L290" s="637"/>
      <c r="M290" s="641"/>
      <c r="N290" s="647"/>
      <c r="O290" s="641"/>
      <c r="P290" s="637"/>
      <c r="Q290" s="627"/>
      <c r="R290" s="213"/>
    </row>
    <row r="291" spans="1:18" s="50" customFormat="1" ht="9.6" customHeight="1">
      <c r="A291" s="338"/>
      <c r="B291" s="216"/>
      <c r="C291" s="216"/>
      <c r="D291" s="216"/>
      <c r="E291" s="207"/>
      <c r="F291" s="207"/>
      <c r="G291" s="93"/>
      <c r="H291" s="617" t="s">
        <v>15</v>
      </c>
      <c r="I291" s="618"/>
      <c r="J291" s="645" t="str">
        <f>UPPER(IF(OR(I291="a",I291="as"),E289,IF(OR(I291="b",I291="bs"),E293,)))</f>
        <v/>
      </c>
      <c r="K291" s="657"/>
      <c r="L291" s="647"/>
      <c r="M291" s="641"/>
      <c r="N291" s="647"/>
      <c r="O291" s="641"/>
      <c r="P291" s="637"/>
      <c r="Q291" s="627"/>
      <c r="R291" s="213"/>
    </row>
    <row r="292" spans="1:18" s="50" customFormat="1" ht="9.6" customHeight="1">
      <c r="A292" s="426">
        <v>64</v>
      </c>
      <c r="B292" s="202" t="str">
        <f>IF($D292="","",VLOOKUP($D292,'Girls Do Main Draw Prep'!$A$7:$V$71,20))</f>
        <v/>
      </c>
      <c r="C292" s="202" t="str">
        <f>IF($D292="","",VLOOKUP($D292,'Girls Do Main Draw Prep'!$A$7:$V$71,21))</f>
        <v/>
      </c>
      <c r="D292" s="203"/>
      <c r="E292" s="204" t="str">
        <f>UPPER(IF($D292="","",VLOOKUP($D292,'Girls Do Main Draw Prep'!$A$7:$V$71,2)))</f>
        <v/>
      </c>
      <c r="F292" s="204" t="str">
        <f>IF($D292="","",VLOOKUP($D292,'Girls Do Main Draw Prep'!$A$7:$V$71,3))</f>
        <v/>
      </c>
      <c r="G292" s="406"/>
      <c r="H292" s="204" t="str">
        <f>IF($D292="","",VLOOKUP($D292,'Girls Do Main Draw Prep'!$A$7:$V$71,4))</f>
        <v/>
      </c>
      <c r="I292" s="648"/>
      <c r="J292" s="647"/>
      <c r="K292" s="641"/>
      <c r="L292" s="650"/>
      <c r="M292" s="644"/>
      <c r="N292" s="647"/>
      <c r="O292" s="641"/>
      <c r="P292" s="637"/>
      <c r="Q292" s="627"/>
      <c r="R292" s="213"/>
    </row>
    <row r="293" spans="1:18" s="50" customFormat="1" ht="9.6" customHeight="1">
      <c r="A293" s="338"/>
      <c r="B293" s="408"/>
      <c r="C293" s="408"/>
      <c r="D293" s="408"/>
      <c r="E293" s="204" t="str">
        <f>UPPER(IF($D292="","",VLOOKUP($D292,'Girls Do Main Draw Prep'!$A$7:$V$71,7)))</f>
        <v/>
      </c>
      <c r="F293" s="204" t="str">
        <f>IF($D292="","",VLOOKUP($D292,'Girls Do Main Draw Prep'!$A$7:$V$71,8))</f>
        <v/>
      </c>
      <c r="G293" s="406"/>
      <c r="H293" s="204" t="str">
        <f>IF($D292="","",VLOOKUP($D292,'Girls Do Main Draw Prep'!$A$7:$V$71,9))</f>
        <v/>
      </c>
      <c r="I293" s="639"/>
      <c r="J293" s="647"/>
      <c r="K293" s="641"/>
      <c r="L293" s="651"/>
      <c r="M293" s="652"/>
      <c r="N293" s="647"/>
      <c r="O293" s="641"/>
      <c r="P293" s="637"/>
      <c r="Q293" s="627"/>
      <c r="R293" s="213"/>
    </row>
    <row r="294" spans="1:18" s="50" customFormat="1" ht="9.6" customHeight="1">
      <c r="A294" s="428"/>
      <c r="B294" s="429"/>
      <c r="C294" s="429"/>
      <c r="D294" s="430"/>
      <c r="E294" s="244"/>
      <c r="F294" s="244"/>
      <c r="G294" s="196"/>
      <c r="H294" s="244"/>
      <c r="I294" s="431"/>
      <c r="J294" s="211"/>
      <c r="K294" s="212"/>
      <c r="L294" s="211"/>
      <c r="M294" s="212"/>
      <c r="N294" s="211"/>
      <c r="O294" s="212"/>
      <c r="P294" s="211"/>
      <c r="Q294" s="212"/>
      <c r="R294" s="213"/>
    </row>
    <row r="295" spans="1:18" s="2" customFormat="1" ht="6" customHeight="1">
      <c r="A295" s="428"/>
      <c r="B295" s="429"/>
      <c r="C295" s="429"/>
      <c r="D295" s="430"/>
      <c r="E295" s="244"/>
      <c r="F295" s="244"/>
      <c r="G295" s="432"/>
      <c r="H295" s="244"/>
      <c r="I295" s="431"/>
      <c r="J295" s="211"/>
      <c r="K295" s="212"/>
      <c r="L295" s="251"/>
      <c r="M295" s="252"/>
      <c r="N295" s="251"/>
      <c r="O295" s="252"/>
      <c r="P295" s="251"/>
      <c r="Q295" s="463" t="s">
        <v>273</v>
      </c>
      <c r="R295" s="253"/>
    </row>
    <row r="296" spans="1:18" s="19" customFormat="1" ht="10.5" customHeight="1">
      <c r="A296" s="254" t="s">
        <v>61</v>
      </c>
      <c r="B296" s="255"/>
      <c r="C296" s="256"/>
      <c r="D296" s="258" t="s">
        <v>62</v>
      </c>
      <c r="E296" s="258" t="s">
        <v>64</v>
      </c>
      <c r="F296" s="261"/>
      <c r="G296" s="258" t="s">
        <v>65</v>
      </c>
      <c r="H296" s="454"/>
      <c r="I296" s="258" t="s">
        <v>62</v>
      </c>
      <c r="J296" s="258" t="s">
        <v>64</v>
      </c>
      <c r="K296" s="261"/>
      <c r="L296" s="258" t="s">
        <v>65</v>
      </c>
      <c r="M296" s="262"/>
      <c r="N296" s="263" t="s">
        <v>66</v>
      </c>
      <c r="O296" s="263"/>
      <c r="P296" s="264">
        <f>P71</f>
        <v>0</v>
      </c>
      <c r="Q296" s="265"/>
    </row>
    <row r="297" spans="1:18" s="19" customFormat="1" ht="9" customHeight="1">
      <c r="A297" s="267" t="s">
        <v>67</v>
      </c>
      <c r="B297" s="266"/>
      <c r="C297" s="268">
        <f>C72</f>
        <v>0</v>
      </c>
      <c r="D297" s="434" t="s">
        <v>68</v>
      </c>
      <c r="E297" s="266"/>
      <c r="F297" s="272"/>
      <c r="G297" s="266"/>
      <c r="H297" s="433"/>
      <c r="I297" s="434" t="s">
        <v>77</v>
      </c>
      <c r="J297" s="266"/>
      <c r="K297" s="272"/>
      <c r="L297" s="266"/>
      <c r="M297" s="273"/>
      <c r="N297" s="275" t="s">
        <v>267</v>
      </c>
      <c r="O297" s="276"/>
      <c r="P297" s="276"/>
      <c r="Q297" s="277"/>
    </row>
    <row r="298" spans="1:18" s="19" customFormat="1" ht="9" customHeight="1">
      <c r="A298" s="267" t="s">
        <v>70</v>
      </c>
      <c r="B298" s="266"/>
      <c r="C298" s="268">
        <f>C73</f>
        <v>0</v>
      </c>
      <c r="D298" s="434"/>
      <c r="E298" s="266"/>
      <c r="F298" s="272"/>
      <c r="G298" s="266"/>
      <c r="H298" s="433"/>
      <c r="I298" s="434"/>
      <c r="J298" s="266"/>
      <c r="K298" s="272"/>
      <c r="L298" s="266"/>
      <c r="M298" s="273"/>
      <c r="N298" s="280">
        <f>N73</f>
        <v>0</v>
      </c>
      <c r="O298" s="279"/>
      <c r="P298" s="280"/>
      <c r="Q298" s="281"/>
    </row>
    <row r="299" spans="1:18" s="19" customFormat="1" ht="9" customHeight="1">
      <c r="A299" s="282" t="s">
        <v>72</v>
      </c>
      <c r="B299" s="280"/>
      <c r="C299" s="283">
        <f>C74</f>
        <v>0</v>
      </c>
      <c r="D299" s="434" t="s">
        <v>71</v>
      </c>
      <c r="E299" s="266"/>
      <c r="F299" s="272"/>
      <c r="G299" s="266"/>
      <c r="H299" s="433"/>
      <c r="I299" s="434" t="s">
        <v>78</v>
      </c>
      <c r="J299" s="266"/>
      <c r="K299" s="272"/>
      <c r="L299" s="266"/>
      <c r="M299" s="273"/>
      <c r="N299" s="275" t="s">
        <v>74</v>
      </c>
      <c r="O299" s="276"/>
      <c r="P299" s="276"/>
      <c r="Q299" s="277"/>
    </row>
    <row r="300" spans="1:18" s="19" customFormat="1" ht="9" customHeight="1">
      <c r="A300" s="284"/>
      <c r="B300" s="188"/>
      <c r="C300" s="285"/>
      <c r="D300" s="434"/>
      <c r="E300" s="266"/>
      <c r="F300" s="272"/>
      <c r="G300" s="266"/>
      <c r="H300" s="433"/>
      <c r="I300" s="434"/>
      <c r="J300" s="266"/>
      <c r="K300" s="272"/>
      <c r="L300" s="266"/>
      <c r="M300" s="273"/>
      <c r="N300" s="266"/>
      <c r="O300" s="272"/>
      <c r="P300" s="266"/>
      <c r="Q300" s="273"/>
    </row>
    <row r="301" spans="1:18" s="19" customFormat="1" ht="9" customHeight="1">
      <c r="A301" s="286" t="s">
        <v>76</v>
      </c>
      <c r="B301" s="287"/>
      <c r="C301" s="288"/>
      <c r="D301" s="434" t="s">
        <v>73</v>
      </c>
      <c r="E301" s="266"/>
      <c r="F301" s="272"/>
      <c r="G301" s="266"/>
      <c r="H301" s="433"/>
      <c r="I301" s="434" t="s">
        <v>80</v>
      </c>
      <c r="J301" s="266"/>
      <c r="K301" s="272"/>
      <c r="L301" s="266"/>
      <c r="M301" s="273"/>
      <c r="N301" s="280">
        <f>N76</f>
        <v>0</v>
      </c>
      <c r="O301" s="279">
        <f>O76</f>
        <v>0</v>
      </c>
      <c r="P301" s="280">
        <f>P76</f>
        <v>0</v>
      </c>
      <c r="Q301" s="281">
        <f>Q76</f>
        <v>0</v>
      </c>
    </row>
    <row r="302" spans="1:18" s="19" customFormat="1" ht="9" customHeight="1">
      <c r="A302" s="267" t="s">
        <v>67</v>
      </c>
      <c r="B302" s="266"/>
      <c r="C302" s="268">
        <f>C77</f>
        <v>0</v>
      </c>
      <c r="D302" s="434"/>
      <c r="E302" s="266"/>
      <c r="F302" s="272"/>
      <c r="G302" s="266"/>
      <c r="H302" s="433"/>
      <c r="I302" s="434"/>
      <c r="J302" s="266"/>
      <c r="K302" s="272"/>
      <c r="L302" s="266"/>
      <c r="M302" s="273"/>
      <c r="N302" s="275" t="s">
        <v>24</v>
      </c>
      <c r="O302" s="276"/>
      <c r="P302" s="276"/>
      <c r="Q302" s="277"/>
    </row>
    <row r="303" spans="1:18" s="19" customFormat="1" ht="9" customHeight="1">
      <c r="A303" s="267" t="s">
        <v>79</v>
      </c>
      <c r="B303" s="266"/>
      <c r="C303" s="268">
        <f>C78</f>
        <v>0</v>
      </c>
      <c r="D303" s="434" t="s">
        <v>75</v>
      </c>
      <c r="E303" s="266"/>
      <c r="F303" s="272"/>
      <c r="G303" s="266"/>
      <c r="H303" s="433"/>
      <c r="I303" s="434" t="s">
        <v>82</v>
      </c>
      <c r="J303" s="266"/>
      <c r="K303" s="272"/>
      <c r="L303" s="266"/>
      <c r="M303" s="273"/>
      <c r="N303" s="266">
        <f t="shared" ref="N303:P304" si="4">N78</f>
        <v>0</v>
      </c>
      <c r="O303" s="272">
        <f t="shared" si="4"/>
        <v>0</v>
      </c>
      <c r="P303" s="266">
        <f t="shared" si="4"/>
        <v>0</v>
      </c>
      <c r="Q303" s="273"/>
    </row>
    <row r="304" spans="1:18" s="19" customFormat="1" ht="9" customHeight="1">
      <c r="A304" s="282" t="s">
        <v>81</v>
      </c>
      <c r="B304" s="280"/>
      <c r="C304" s="283">
        <f>C79</f>
        <v>0</v>
      </c>
      <c r="D304" s="437"/>
      <c r="E304" s="280"/>
      <c r="F304" s="279"/>
      <c r="G304" s="280"/>
      <c r="H304" s="436"/>
      <c r="I304" s="437"/>
      <c r="J304" s="280"/>
      <c r="K304" s="279"/>
      <c r="L304" s="280"/>
      <c r="M304" s="281"/>
      <c r="N304" s="280">
        <f t="shared" si="4"/>
        <v>0</v>
      </c>
      <c r="O304" s="279">
        <f t="shared" si="4"/>
        <v>0</v>
      </c>
      <c r="P304" s="280">
        <f t="shared" si="4"/>
        <v>0</v>
      </c>
      <c r="Q304" s="281"/>
    </row>
    <row r="305" spans="1:20" s="20" customFormat="1" ht="9.75">
      <c r="A305" s="401"/>
      <c r="B305" s="65"/>
      <c r="C305" s="65"/>
      <c r="D305" s="65"/>
      <c r="E305" s="67"/>
      <c r="F305" s="67"/>
      <c r="G305" s="26"/>
      <c r="H305" s="67"/>
      <c r="I305" s="402"/>
      <c r="J305" s="65" t="s">
        <v>269</v>
      </c>
      <c r="K305" s="402"/>
      <c r="L305" s="65" t="s">
        <v>58</v>
      </c>
      <c r="M305" s="402"/>
      <c r="N305" s="65" t="s">
        <v>59</v>
      </c>
      <c r="O305" s="402"/>
      <c r="P305" s="65" t="s">
        <v>265</v>
      </c>
      <c r="Q305" s="403"/>
    </row>
    <row r="306" spans="1:20" s="20" customFormat="1" ht="3.75" customHeight="1" thickBot="1">
      <c r="A306" s="404"/>
      <c r="B306" s="91"/>
      <c r="C306" s="91"/>
      <c r="D306" s="91"/>
      <c r="E306" s="23"/>
      <c r="F306" s="23"/>
      <c r="G306" s="93"/>
      <c r="H306" s="23"/>
      <c r="I306" s="151"/>
      <c r="J306" s="91"/>
      <c r="K306" s="151"/>
      <c r="L306" s="91"/>
      <c r="M306" s="151"/>
      <c r="N306" s="91"/>
      <c r="O306" s="151"/>
      <c r="P306" s="91"/>
      <c r="Q306" s="181"/>
    </row>
    <row r="307" spans="1:20" s="50" customFormat="1" ht="10.5" customHeight="1">
      <c r="A307" s="405"/>
      <c r="B307" s="201"/>
      <c r="C307" s="201"/>
      <c r="D307" s="226"/>
      <c r="E307" s="199"/>
      <c r="F307" s="199"/>
      <c r="G307" s="35"/>
      <c r="H307" s="199"/>
      <c r="I307" s="419"/>
      <c r="J307" s="207"/>
      <c r="K307" s="209"/>
      <c r="L307" s="207"/>
      <c r="M307" s="209"/>
      <c r="N307" s="207"/>
      <c r="O307" s="209"/>
      <c r="P307" s="207"/>
      <c r="Q307" s="332" t="s">
        <v>276</v>
      </c>
      <c r="R307" s="213"/>
      <c r="T307" s="214" t="e">
        <f>#REF!</f>
        <v>#REF!</v>
      </c>
    </row>
    <row r="308" spans="1:20" s="50" customFormat="1" ht="9.6" customHeight="1">
      <c r="A308" s="338"/>
      <c r="B308" s="408"/>
      <c r="C308" s="408"/>
      <c r="D308" s="226"/>
      <c r="E308" s="199"/>
      <c r="F308" s="199"/>
      <c r="G308" s="35"/>
      <c r="H308" s="199"/>
      <c r="I308" s="418"/>
      <c r="J308" s="199" t="str">
        <f>IF(I308="a",E307,IF(I308="b",E309,""))</f>
        <v/>
      </c>
      <c r="K308" s="209"/>
      <c r="L308" s="207"/>
      <c r="M308" s="209"/>
      <c r="N308" s="207"/>
      <c r="O308" s="209"/>
      <c r="P308" s="207"/>
      <c r="Q308" s="210"/>
      <c r="R308" s="213"/>
      <c r="T308" s="222" t="e">
        <f>#REF!</f>
        <v>#REF!</v>
      </c>
    </row>
    <row r="309" spans="1:20" s="50" customFormat="1" ht="9.6" customHeight="1">
      <c r="A309" s="338"/>
      <c r="B309" s="216"/>
      <c r="C309" s="216"/>
      <c r="D309" s="345"/>
      <c r="E309" s="201"/>
      <c r="F309" s="201"/>
      <c r="G309" s="93"/>
      <c r="H309" s="201"/>
      <c r="I309" s="470"/>
      <c r="J309" s="664" t="str">
        <f>UPPER(IF(OR(O38="a",O38="as"),N21,IF(OR(O38="b",O38="bs"),N53,)))</f>
        <v/>
      </c>
      <c r="K309" s="644"/>
      <c r="L309" s="637"/>
      <c r="M309" s="638"/>
      <c r="N309" s="637"/>
      <c r="O309" s="638"/>
      <c r="P309" s="207"/>
      <c r="Q309" s="210"/>
      <c r="R309" s="213"/>
      <c r="T309" s="222" t="e">
        <f>#REF!</f>
        <v>#REF!</v>
      </c>
    </row>
    <row r="310" spans="1:20" s="50" customFormat="1" ht="9.6" customHeight="1">
      <c r="A310" s="338"/>
      <c r="B310" s="216"/>
      <c r="C310" s="216"/>
      <c r="D310" s="408"/>
      <c r="E310" s="201"/>
      <c r="F310" s="201"/>
      <c r="G310" s="93"/>
      <c r="H310" s="199"/>
      <c r="I310" s="470"/>
      <c r="J310" s="645" t="str">
        <f>UPPER(IF(OR(O38="a",O38="as"),N22,IF(OR(O38="b",O38="bs"),N54,)))</f>
        <v/>
      </c>
      <c r="K310" s="646"/>
      <c r="L310" s="647"/>
      <c r="M310" s="641"/>
      <c r="N310" s="637"/>
      <c r="O310" s="638"/>
      <c r="P310" s="207"/>
      <c r="Q310" s="210"/>
      <c r="R310" s="213"/>
      <c r="T310" s="222" t="e">
        <f>#REF!</f>
        <v>#REF!</v>
      </c>
    </row>
    <row r="311" spans="1:20" s="50" customFormat="1" ht="9.6" customHeight="1">
      <c r="A311" s="338"/>
      <c r="B311" s="201"/>
      <c r="C311" s="201"/>
      <c r="D311" s="226"/>
      <c r="E311" s="207"/>
      <c r="F311" s="207"/>
      <c r="H311" s="207"/>
      <c r="I311" s="419"/>
      <c r="J311" s="647"/>
      <c r="K311" s="649"/>
      <c r="L311" s="650"/>
      <c r="M311" s="644"/>
      <c r="N311" s="637"/>
      <c r="O311" s="638"/>
      <c r="P311" s="207"/>
      <c r="Q311" s="210"/>
      <c r="R311" s="213"/>
      <c r="T311" s="222" t="e">
        <f>#REF!</f>
        <v>#REF!</v>
      </c>
    </row>
    <row r="312" spans="1:20" s="50" customFormat="1" ht="9.6" customHeight="1">
      <c r="A312" s="338"/>
      <c r="B312" s="408"/>
      <c r="C312" s="408"/>
      <c r="D312" s="226"/>
      <c r="E312" s="207"/>
      <c r="F312" s="207"/>
      <c r="H312" s="207"/>
      <c r="I312" s="418"/>
      <c r="J312" s="647"/>
      <c r="K312" s="649"/>
      <c r="L312" s="651"/>
      <c r="M312" s="652"/>
      <c r="N312" s="637"/>
      <c r="O312" s="638"/>
      <c r="P312" s="207"/>
      <c r="Q312" s="210"/>
      <c r="R312" s="213"/>
      <c r="T312" s="222" t="e">
        <f>#REF!</f>
        <v>#REF!</v>
      </c>
    </row>
    <row r="313" spans="1:20" s="50" customFormat="1" ht="9.6" customHeight="1">
      <c r="A313" s="338"/>
      <c r="B313" s="216"/>
      <c r="C313" s="216"/>
      <c r="D313" s="345"/>
      <c r="E313" s="201"/>
      <c r="F313" s="201"/>
      <c r="G313" s="93"/>
      <c r="H313" s="201"/>
      <c r="I313" s="419"/>
      <c r="J313" s="637"/>
      <c r="K313" s="654"/>
      <c r="L313" s="643" t="str">
        <f>UPPER(IF(OR(K314="a",K314="as"),J309,IF(OR(K314="b",K314="bs"),J317,)))</f>
        <v/>
      </c>
      <c r="M313" s="641"/>
      <c r="N313" s="637"/>
      <c r="O313" s="638"/>
      <c r="P313" s="207"/>
      <c r="Q313" s="210"/>
      <c r="R313" s="213"/>
      <c r="T313" s="222" t="e">
        <f>#REF!</f>
        <v>#REF!</v>
      </c>
    </row>
    <row r="314" spans="1:20" s="50" customFormat="1" ht="9.6" customHeight="1">
      <c r="A314" s="338"/>
      <c r="B314" s="216"/>
      <c r="C314" s="216"/>
      <c r="D314" s="408"/>
      <c r="E314" s="201"/>
      <c r="F314" s="201"/>
      <c r="G314" s="93"/>
      <c r="H314" s="201"/>
      <c r="I314" s="419"/>
      <c r="J314" s="617" t="s">
        <v>15</v>
      </c>
      <c r="K314" s="618"/>
      <c r="L314" s="645" t="str">
        <f>UPPER(IF(OR(K314="a",K314="as"),J310,IF(OR(K314="b",K314="bs"),J318,)))</f>
        <v/>
      </c>
      <c r="M314" s="646"/>
      <c r="N314" s="647"/>
      <c r="O314" s="641"/>
      <c r="P314" s="207"/>
      <c r="Q314" s="210"/>
      <c r="R314" s="213"/>
      <c r="T314" s="222" t="e">
        <f>#REF!</f>
        <v>#REF!</v>
      </c>
    </row>
    <row r="315" spans="1:20" s="50" customFormat="1" ht="9.6" customHeight="1">
      <c r="A315" s="420"/>
      <c r="B315" s="201"/>
      <c r="C315" s="201"/>
      <c r="D315" s="226"/>
      <c r="E315" s="207"/>
      <c r="F315" s="207"/>
      <c r="H315" s="207"/>
      <c r="I315" s="419"/>
      <c r="J315" s="637"/>
      <c r="K315" s="649"/>
      <c r="L315" s="637"/>
      <c r="M315" s="649"/>
      <c r="N315" s="650"/>
      <c r="O315" s="641"/>
      <c r="P315" s="207"/>
      <c r="Q315" s="210"/>
      <c r="R315" s="213"/>
      <c r="T315" s="222" t="e">
        <f>#REF!</f>
        <v>#REF!</v>
      </c>
    </row>
    <row r="316" spans="1:20" s="50" customFormat="1" ht="9.6" customHeight="1" thickBot="1">
      <c r="A316" s="338"/>
      <c r="B316" s="408"/>
      <c r="C316" s="408"/>
      <c r="D316" s="226"/>
      <c r="E316" s="207"/>
      <c r="F316" s="207"/>
      <c r="H316" s="207"/>
      <c r="I316" s="418"/>
      <c r="J316" s="640" t="str">
        <f>IF(I316="a",E315,IF(I316="b",E317,""))</f>
        <v/>
      </c>
      <c r="K316" s="649"/>
      <c r="L316" s="637"/>
      <c r="M316" s="649"/>
      <c r="N316" s="647"/>
      <c r="O316" s="641"/>
      <c r="P316" s="207"/>
      <c r="Q316" s="210"/>
      <c r="R316" s="213"/>
      <c r="T316" s="237" t="e">
        <f>#REF!</f>
        <v>#REF!</v>
      </c>
    </row>
    <row r="317" spans="1:20" s="50" customFormat="1" ht="9.6" customHeight="1">
      <c r="A317" s="338"/>
      <c r="B317" s="216"/>
      <c r="C317" s="216"/>
      <c r="D317" s="345"/>
      <c r="E317" s="201"/>
      <c r="F317" s="201"/>
      <c r="G317" s="93"/>
      <c r="H317" s="201"/>
      <c r="I317" s="470"/>
      <c r="J317" s="664" t="str">
        <f>UPPER(IF(OR(O113="a",O113="as"),N96,IF(OR(O113="b",O113="bs"),N128,)))</f>
        <v/>
      </c>
      <c r="K317" s="656"/>
      <c r="L317" s="637"/>
      <c r="M317" s="649"/>
      <c r="N317" s="647"/>
      <c r="O317" s="641"/>
      <c r="P317" s="207"/>
      <c r="Q317" s="210"/>
      <c r="R317" s="213"/>
    </row>
    <row r="318" spans="1:20" s="50" customFormat="1" ht="9.6" customHeight="1">
      <c r="A318" s="338"/>
      <c r="B318" s="216"/>
      <c r="C318" s="216"/>
      <c r="D318" s="226"/>
      <c r="E318" s="201"/>
      <c r="F318" s="201"/>
      <c r="G318" s="93"/>
      <c r="H318" s="199"/>
      <c r="I318" s="470"/>
      <c r="J318" s="645" t="str">
        <f>UPPER(IF(OR(O113="a",O113="as"),N97,IF(OR(O113="b",O113="bs"),N129,)))</f>
        <v/>
      </c>
      <c r="K318" s="657"/>
      <c r="L318" s="647"/>
      <c r="M318" s="649"/>
      <c r="N318" s="647"/>
      <c r="O318" s="641"/>
      <c r="P318" s="207"/>
      <c r="Q318" s="210"/>
      <c r="R318" s="213"/>
    </row>
    <row r="319" spans="1:20" s="50" customFormat="1" ht="9.6" customHeight="1">
      <c r="A319" s="338"/>
      <c r="B319" s="201"/>
      <c r="C319" s="201"/>
      <c r="D319" s="226"/>
      <c r="E319" s="207"/>
      <c r="F319" s="207"/>
      <c r="H319" s="207"/>
      <c r="I319" s="419"/>
      <c r="J319" s="647"/>
      <c r="K319" s="641"/>
      <c r="L319" s="650"/>
      <c r="M319" s="656"/>
      <c r="N319" s="647"/>
      <c r="O319" s="641"/>
      <c r="P319" s="207"/>
      <c r="Q319" s="210"/>
      <c r="R319" s="213"/>
    </row>
    <row r="320" spans="1:20" s="50" customFormat="1" ht="9.6" customHeight="1">
      <c r="A320" s="338"/>
      <c r="B320" s="408"/>
      <c r="C320" s="408"/>
      <c r="D320" s="345"/>
      <c r="E320" s="207"/>
      <c r="F320" s="207"/>
      <c r="H320" s="207"/>
      <c r="I320" s="418"/>
      <c r="J320" s="647"/>
      <c r="K320" s="641"/>
      <c r="L320" s="651"/>
      <c r="M320" s="658"/>
      <c r="N320" s="647"/>
      <c r="O320" s="641"/>
      <c r="P320" s="207"/>
      <c r="Q320" s="210"/>
      <c r="R320" s="213"/>
    </row>
    <row r="321" spans="1:18" s="50" customFormat="1" ht="9.6" customHeight="1">
      <c r="A321" s="338"/>
      <c r="B321" s="216"/>
      <c r="C321" s="216"/>
      <c r="D321" s="408"/>
      <c r="E321" s="201"/>
      <c r="F321" s="201"/>
      <c r="G321" s="93"/>
      <c r="H321" s="201"/>
      <c r="I321" s="419"/>
      <c r="J321" s="637"/>
      <c r="K321" s="638"/>
      <c r="L321" s="647"/>
      <c r="M321" s="654"/>
      <c r="N321" s="643" t="str">
        <f>UPPER(IF(OR(M322="a",M322="as"),L313,IF(OR(M322="b",M322="bs"),L329,)))</f>
        <v/>
      </c>
      <c r="O321" s="641"/>
      <c r="P321" s="207"/>
      <c r="Q321" s="210"/>
      <c r="R321" s="213"/>
    </row>
    <row r="322" spans="1:18" s="50" customFormat="1" ht="9.6" customHeight="1">
      <c r="A322" s="338"/>
      <c r="B322" s="216"/>
      <c r="C322" s="216"/>
      <c r="D322" s="226"/>
      <c r="E322" s="201"/>
      <c r="F322" s="201"/>
      <c r="G322" s="93"/>
      <c r="H322" s="201"/>
      <c r="I322" s="419"/>
      <c r="J322" s="637"/>
      <c r="K322" s="638"/>
      <c r="L322" s="617" t="s">
        <v>15</v>
      </c>
      <c r="M322" s="618"/>
      <c r="N322" s="645" t="str">
        <f>UPPER(IF(OR(M322="a",M322="as"),L314,IF(OR(M322="b",M322="bs"),L330,)))</f>
        <v/>
      </c>
      <c r="O322" s="646"/>
      <c r="P322" s="207"/>
      <c r="Q322" s="210"/>
      <c r="R322" s="213"/>
    </row>
    <row r="323" spans="1:18" s="50" customFormat="1" ht="9.6" customHeight="1">
      <c r="A323" s="338"/>
      <c r="B323" s="201"/>
      <c r="C323" s="201"/>
      <c r="D323" s="226"/>
      <c r="E323" s="199"/>
      <c r="F323" s="199"/>
      <c r="G323" s="35"/>
      <c r="H323" s="199"/>
      <c r="I323" s="419"/>
      <c r="J323" s="637"/>
      <c r="K323" s="638"/>
      <c r="L323" s="637"/>
      <c r="M323" s="649"/>
      <c r="N323" s="637"/>
      <c r="O323" s="660"/>
      <c r="P323" s="207"/>
      <c r="Q323" s="210"/>
      <c r="R323" s="213"/>
    </row>
    <row r="324" spans="1:18" s="50" customFormat="1" ht="9.6" customHeight="1">
      <c r="A324" s="338"/>
      <c r="B324" s="408"/>
      <c r="C324" s="408"/>
      <c r="D324" s="345"/>
      <c r="E324" s="199"/>
      <c r="F324" s="199"/>
      <c r="G324" s="35"/>
      <c r="H324" s="199"/>
      <c r="I324" s="418"/>
      <c r="J324" s="640" t="str">
        <f>IF(I324="a",E323,IF(I324="b",E325,""))</f>
        <v/>
      </c>
      <c r="K324" s="641"/>
      <c r="L324" s="637"/>
      <c r="M324" s="649"/>
      <c r="N324" s="637"/>
      <c r="O324" s="641"/>
      <c r="P324" s="207"/>
      <c r="Q324" s="210"/>
      <c r="R324" s="213"/>
    </row>
    <row r="325" spans="1:18" s="50" customFormat="1" ht="9.6" customHeight="1">
      <c r="A325" s="338"/>
      <c r="B325" s="216"/>
      <c r="C325" s="216"/>
      <c r="D325" s="408"/>
      <c r="E325" s="201"/>
      <c r="F325" s="201"/>
      <c r="G325" s="93"/>
      <c r="H325" s="201"/>
      <c r="I325" s="470"/>
      <c r="J325" s="664" t="str">
        <f>UPPER(IF(OR(O188="a",O188="as"),N171,IF(OR(O188="b",O188="bs"),N203,)))</f>
        <v/>
      </c>
      <c r="K325" s="644"/>
      <c r="L325" s="637"/>
      <c r="M325" s="649"/>
      <c r="N325" s="637"/>
      <c r="O325" s="641"/>
      <c r="P325" s="207"/>
      <c r="Q325" s="210"/>
      <c r="R325" s="213"/>
    </row>
    <row r="326" spans="1:18" s="50" customFormat="1" ht="9.6" customHeight="1">
      <c r="A326" s="338"/>
      <c r="B326" s="216"/>
      <c r="C326" s="216"/>
      <c r="D326" s="226"/>
      <c r="E326" s="201"/>
      <c r="F326" s="201"/>
      <c r="G326" s="93"/>
      <c r="H326" s="199"/>
      <c r="I326" s="470"/>
      <c r="J326" s="645" t="str">
        <f>UPPER(IF(OR(O188="a",O188="as"),N172,IF(OR(O188="b",O188="bs"),N204,)))</f>
        <v/>
      </c>
      <c r="K326" s="646"/>
      <c r="L326" s="647"/>
      <c r="M326" s="649"/>
      <c r="N326" s="637"/>
      <c r="O326" s="641"/>
      <c r="P326" s="207"/>
      <c r="Q326" s="210"/>
      <c r="R326" s="213"/>
    </row>
    <row r="327" spans="1:18" s="50" customFormat="1" ht="9.6" customHeight="1">
      <c r="A327" s="338"/>
      <c r="B327" s="201"/>
      <c r="C327" s="201"/>
      <c r="D327" s="226"/>
      <c r="E327" s="207"/>
      <c r="F327" s="207"/>
      <c r="H327" s="207"/>
      <c r="I327" s="419"/>
      <c r="J327" s="647"/>
      <c r="K327" s="649"/>
      <c r="L327" s="650"/>
      <c r="M327" s="656"/>
      <c r="N327" s="637"/>
      <c r="O327" s="641"/>
      <c r="P327" s="207"/>
      <c r="Q327" s="210"/>
      <c r="R327" s="213"/>
    </row>
    <row r="328" spans="1:18" s="50" customFormat="1" ht="9.6" customHeight="1">
      <c r="A328" s="338"/>
      <c r="B328" s="408"/>
      <c r="C328" s="408"/>
      <c r="D328" s="345"/>
      <c r="E328" s="207"/>
      <c r="F328" s="207"/>
      <c r="H328" s="207"/>
      <c r="I328" s="418"/>
      <c r="J328" s="647"/>
      <c r="K328" s="649"/>
      <c r="L328" s="651"/>
      <c r="M328" s="658"/>
      <c r="N328" s="637"/>
      <c r="O328" s="641"/>
      <c r="P328" s="207"/>
      <c r="Q328" s="210"/>
      <c r="R328" s="213"/>
    </row>
    <row r="329" spans="1:18" s="50" customFormat="1" ht="9.6" customHeight="1">
      <c r="A329" s="338"/>
      <c r="B329" s="216"/>
      <c r="C329" s="216"/>
      <c r="D329" s="226"/>
      <c r="E329" s="201"/>
      <c r="F329" s="201"/>
      <c r="G329" s="93"/>
      <c r="H329" s="201"/>
      <c r="I329" s="419"/>
      <c r="J329" s="637"/>
      <c r="K329" s="654"/>
      <c r="L329" s="643" t="str">
        <f>UPPER(IF(OR(K330="a",K330="as"),J325,IF(OR(K330="b",K330="bs"),J333,)))</f>
        <v/>
      </c>
      <c r="M329" s="649"/>
      <c r="N329" s="637"/>
      <c r="O329" s="641"/>
      <c r="P329" s="207"/>
      <c r="Q329" s="210"/>
      <c r="R329" s="213"/>
    </row>
    <row r="330" spans="1:18" s="50" customFormat="1" ht="9.6" customHeight="1">
      <c r="A330" s="338"/>
      <c r="B330" s="216"/>
      <c r="C330" s="216"/>
      <c r="D330" s="226"/>
      <c r="E330" s="201"/>
      <c r="F330" s="201"/>
      <c r="G330" s="93"/>
      <c r="H330" s="201"/>
      <c r="I330" s="419"/>
      <c r="J330" s="617" t="s">
        <v>15</v>
      </c>
      <c r="K330" s="618"/>
      <c r="L330" s="645" t="str">
        <f>UPPER(IF(OR(K330="a",K330="as"),J326,IF(OR(K330="b",K330="bs"),J334,)))</f>
        <v/>
      </c>
      <c r="M330" s="657"/>
      <c r="N330" s="647"/>
      <c r="O330" s="641"/>
      <c r="P330" s="207"/>
      <c r="Q330" s="210"/>
      <c r="R330" s="213"/>
    </row>
    <row r="331" spans="1:18" s="50" customFormat="1" ht="9.6" customHeight="1">
      <c r="A331" s="420"/>
      <c r="B331" s="201"/>
      <c r="C331" s="201"/>
      <c r="D331" s="345"/>
      <c r="E331" s="207"/>
      <c r="F331" s="207"/>
      <c r="H331" s="207"/>
      <c r="I331" s="419"/>
      <c r="J331" s="637"/>
      <c r="K331" s="649"/>
      <c r="L331" s="637"/>
      <c r="M331" s="660"/>
      <c r="N331" s="650"/>
      <c r="O331" s="641"/>
      <c r="P331" s="207"/>
      <c r="Q331" s="210"/>
      <c r="R331" s="213"/>
    </row>
    <row r="332" spans="1:18" s="50" customFormat="1" ht="9.6" customHeight="1">
      <c r="A332" s="338"/>
      <c r="B332" s="408"/>
      <c r="C332" s="408"/>
      <c r="D332" s="408"/>
      <c r="E332" s="207"/>
      <c r="F332" s="207"/>
      <c r="H332" s="207"/>
      <c r="I332" s="418"/>
      <c r="J332" s="640" t="str">
        <f>IF(I332="a",E331,IF(I332="b",E333,""))</f>
        <v/>
      </c>
      <c r="K332" s="649"/>
      <c r="L332" s="637"/>
      <c r="M332" s="641"/>
      <c r="N332" s="647"/>
      <c r="O332" s="641"/>
      <c r="P332" s="207"/>
      <c r="Q332" s="210"/>
      <c r="R332" s="213"/>
    </row>
    <row r="333" spans="1:18" s="50" customFormat="1" ht="9.6" customHeight="1">
      <c r="A333" s="338"/>
      <c r="B333" s="216"/>
      <c r="C333" s="216"/>
      <c r="D333" s="226"/>
      <c r="E333" s="201"/>
      <c r="F333" s="201"/>
      <c r="G333" s="93"/>
      <c r="H333" s="201"/>
      <c r="I333" s="470"/>
      <c r="J333" s="664" t="str">
        <f>UPPER(IF(OR(O263="a",O263="as"),N246,IF(OR(O263="b",O263="bs"),N278,)))</f>
        <v/>
      </c>
      <c r="K333" s="656"/>
      <c r="L333" s="637"/>
      <c r="M333" s="641"/>
      <c r="N333" s="647"/>
      <c r="O333" s="641"/>
      <c r="P333" s="207"/>
      <c r="Q333" s="210"/>
      <c r="R333" s="213"/>
    </row>
    <row r="334" spans="1:18" s="50" customFormat="1" ht="9.6" customHeight="1">
      <c r="A334" s="338"/>
      <c r="B334" s="216"/>
      <c r="C334" s="216"/>
      <c r="D334" s="226"/>
      <c r="E334" s="201"/>
      <c r="F334" s="201"/>
      <c r="G334" s="93"/>
      <c r="H334" s="199"/>
      <c r="I334" s="470"/>
      <c r="J334" s="645" t="str">
        <f>UPPER(IF(OR(O263="a",O263="as"),N247,IF(OR(O263="b",O263="bs"),N279,)))</f>
        <v/>
      </c>
      <c r="K334" s="657"/>
      <c r="L334" s="647"/>
      <c r="M334" s="641"/>
      <c r="N334" s="647"/>
      <c r="O334" s="641"/>
      <c r="P334" s="207"/>
      <c r="Q334" s="210"/>
      <c r="R334" s="213"/>
    </row>
    <row r="335" spans="1:18" s="50" customFormat="1" ht="9.6" customHeight="1">
      <c r="A335" s="471"/>
      <c r="B335" s="201"/>
      <c r="C335" s="201"/>
      <c r="D335" s="345"/>
      <c r="E335" s="207"/>
      <c r="F335" s="207"/>
      <c r="H335" s="207"/>
      <c r="I335" s="419"/>
      <c r="J335" s="207"/>
      <c r="K335" s="209"/>
      <c r="L335" s="246"/>
      <c r="M335" s="412"/>
      <c r="N335" s="207"/>
      <c r="O335" s="209"/>
      <c r="P335" s="207"/>
      <c r="Q335" s="210"/>
      <c r="R335" s="213"/>
    </row>
    <row r="336" spans="1:18" s="50" customFormat="1" ht="9.6" customHeight="1">
      <c r="A336" s="216"/>
      <c r="B336" s="408"/>
      <c r="C336" s="408"/>
      <c r="D336" s="408"/>
      <c r="E336" s="207"/>
      <c r="F336" s="207"/>
      <c r="H336" s="207"/>
      <c r="I336" s="418"/>
      <c r="J336" s="207"/>
      <c r="K336" s="209"/>
      <c r="L336" s="358"/>
      <c r="M336" s="418"/>
      <c r="N336" s="207"/>
      <c r="O336" s="209"/>
      <c r="P336" s="207"/>
      <c r="Q336" s="210"/>
      <c r="R336" s="213"/>
    </row>
    <row r="337" spans="1:18" s="50" customFormat="1" ht="9.6" customHeight="1">
      <c r="A337" s="216"/>
      <c r="B337" s="216"/>
      <c r="C337" s="216"/>
      <c r="D337" s="226"/>
      <c r="E337" s="201"/>
      <c r="F337" s="201"/>
      <c r="G337" s="93"/>
      <c r="H337" s="201"/>
      <c r="I337" s="419"/>
      <c r="J337" s="207"/>
      <c r="K337" s="209"/>
      <c r="L337" s="207"/>
      <c r="M337" s="209"/>
      <c r="N337" s="209"/>
      <c r="O337" s="470"/>
      <c r="P337" s="411"/>
      <c r="Q337" s="423"/>
      <c r="R337" s="213"/>
    </row>
    <row r="338" spans="1:18" s="50" customFormat="1" ht="9.6" customHeight="1">
      <c r="A338" s="216"/>
      <c r="B338" s="216"/>
      <c r="C338" s="216"/>
      <c r="D338" s="226"/>
      <c r="E338" s="201"/>
      <c r="F338" s="201"/>
      <c r="G338" s="93"/>
      <c r="H338" s="201"/>
      <c r="I338" s="419"/>
      <c r="J338" s="207"/>
      <c r="K338" s="209"/>
      <c r="L338" s="207"/>
      <c r="M338" s="209"/>
      <c r="N338" s="209"/>
      <c r="O338" s="470"/>
      <c r="P338" s="411"/>
      <c r="Q338" s="423"/>
      <c r="R338" s="213"/>
    </row>
    <row r="339" spans="1:18" s="50" customFormat="1" ht="9.6" customHeight="1">
      <c r="A339" s="471"/>
      <c r="B339" s="201"/>
      <c r="C339" s="201"/>
      <c r="D339" s="345"/>
      <c r="E339" s="207"/>
      <c r="F339" s="207"/>
      <c r="H339" s="207"/>
      <c r="I339" s="419"/>
      <c r="J339" s="207"/>
      <c r="K339" s="209"/>
      <c r="L339" s="207"/>
      <c r="M339" s="209"/>
      <c r="N339" s="207"/>
      <c r="O339" s="209"/>
      <c r="P339" s="246"/>
      <c r="Q339" s="210"/>
      <c r="R339" s="213"/>
    </row>
    <row r="340" spans="1:18" s="50" customFormat="1" ht="9.6" customHeight="1">
      <c r="A340" s="216"/>
      <c r="B340" s="408"/>
      <c r="C340" s="408"/>
      <c r="D340" s="408"/>
      <c r="E340" s="207"/>
      <c r="F340" s="207"/>
      <c r="H340" s="207"/>
      <c r="I340" s="418"/>
      <c r="J340" s="199" t="str">
        <f>IF(I340="a",E339,IF(I340="b",E341,""))</f>
        <v/>
      </c>
      <c r="K340" s="209"/>
      <c r="L340" s="207"/>
      <c r="M340" s="209"/>
      <c r="N340" s="207"/>
      <c r="O340" s="209"/>
      <c r="P340" s="358"/>
      <c r="Q340" s="425"/>
      <c r="R340" s="213"/>
    </row>
    <row r="341" spans="1:18" s="50" customFormat="1" ht="9.6" customHeight="1">
      <c r="A341" s="216"/>
      <c r="B341" s="216"/>
      <c r="C341" s="216"/>
      <c r="D341" s="226"/>
      <c r="E341" s="201"/>
      <c r="F341" s="201"/>
      <c r="G341" s="93"/>
      <c r="H341" s="201"/>
      <c r="I341" s="470"/>
      <c r="J341" s="411" t="str">
        <f>UPPER(IF(OR(I342="a",I342="as"),E339,IF(OR(I342="b",I342="bs"),E343,)))</f>
        <v/>
      </c>
      <c r="K341" s="412"/>
      <c r="L341" s="207"/>
      <c r="M341" s="209"/>
      <c r="N341" s="207"/>
      <c r="O341" s="209"/>
      <c r="P341" s="207"/>
      <c r="Q341" s="210"/>
      <c r="R341" s="213"/>
    </row>
    <row r="342" spans="1:18" s="50" customFormat="1" ht="9.6" customHeight="1">
      <c r="A342" s="216"/>
      <c r="B342" s="216"/>
      <c r="C342" s="216"/>
      <c r="D342" s="226"/>
      <c r="E342" s="201"/>
      <c r="F342" s="201"/>
      <c r="G342" s="93"/>
      <c r="H342" s="201"/>
      <c r="I342" s="419"/>
      <c r="J342" s="207"/>
      <c r="K342" s="209"/>
      <c r="L342" s="207"/>
      <c r="M342" s="209"/>
      <c r="N342" s="209"/>
      <c r="O342" s="470"/>
      <c r="P342" s="411"/>
      <c r="Q342" s="423"/>
      <c r="R342" s="213"/>
    </row>
    <row r="343" spans="1:18" s="50" customFormat="1" ht="9.6" customHeight="1">
      <c r="A343" s="216"/>
      <c r="B343" s="216"/>
      <c r="C343" s="216"/>
      <c r="D343" s="226"/>
      <c r="E343" s="201"/>
      <c r="F343" s="201"/>
      <c r="G343" s="93"/>
      <c r="H343" s="201"/>
      <c r="I343" s="419"/>
      <c r="J343" s="207"/>
      <c r="K343" s="209"/>
      <c r="L343" s="207"/>
      <c r="M343" s="209"/>
      <c r="N343" s="209"/>
      <c r="O343" s="470"/>
      <c r="P343" s="411"/>
      <c r="Q343" s="423"/>
      <c r="R343" s="213"/>
    </row>
    <row r="344" spans="1:18" s="50" customFormat="1" ht="9.6" customHeight="1">
      <c r="A344" s="471"/>
      <c r="B344" s="201"/>
      <c r="C344" s="201"/>
      <c r="D344" s="345"/>
      <c r="E344" s="207"/>
      <c r="F344" s="207"/>
      <c r="H344" s="207"/>
      <c r="I344" s="419"/>
      <c r="J344" s="207"/>
      <c r="K344" s="209"/>
      <c r="L344" s="207"/>
      <c r="M344" s="209"/>
      <c r="N344" s="207"/>
      <c r="O344" s="209"/>
      <c r="P344" s="246"/>
      <c r="Q344" s="210"/>
      <c r="R344" s="213"/>
    </row>
    <row r="345" spans="1:18" s="50" customFormat="1" ht="9.6" customHeight="1">
      <c r="A345" s="216"/>
      <c r="B345" s="408"/>
      <c r="C345" s="408"/>
      <c r="D345" s="408"/>
      <c r="E345" s="207"/>
      <c r="F345" s="207"/>
      <c r="H345" s="207"/>
      <c r="I345" s="418"/>
      <c r="J345" s="199" t="str">
        <f>IF(I345="a",E344,IF(I345="b",E346,""))</f>
        <v/>
      </c>
      <c r="K345" s="209"/>
      <c r="L345" s="207"/>
      <c r="M345" s="209"/>
      <c r="N345" s="207"/>
      <c r="O345" s="209"/>
      <c r="P345" s="358"/>
      <c r="Q345" s="425"/>
      <c r="R345" s="213"/>
    </row>
    <row r="346" spans="1:18" s="50" customFormat="1" ht="9.6" customHeight="1">
      <c r="A346" s="216"/>
      <c r="B346" s="216"/>
      <c r="C346" s="216"/>
      <c r="D346" s="226"/>
      <c r="E346" s="201"/>
      <c r="F346" s="201"/>
      <c r="G346" s="93"/>
      <c r="H346" s="201"/>
      <c r="I346" s="470"/>
      <c r="J346" s="411" t="str">
        <f>UPPER(IF(OR(I347="a",I347="as"),E344,IF(OR(I347="b",I347="bs"),E348,)))</f>
        <v/>
      </c>
      <c r="K346" s="412"/>
      <c r="L346" s="207"/>
      <c r="M346" s="209"/>
      <c r="N346" s="207"/>
      <c r="O346" s="209"/>
      <c r="P346" s="207"/>
      <c r="Q346" s="210"/>
      <c r="R346" s="213"/>
    </row>
    <row r="347" spans="1:18" s="50" customFormat="1" ht="9.6" customHeight="1">
      <c r="A347" s="216"/>
      <c r="B347" s="216"/>
      <c r="C347" s="216"/>
      <c r="D347" s="226"/>
      <c r="E347" s="201"/>
      <c r="F347" s="201"/>
      <c r="G347" s="93"/>
      <c r="H347" s="201"/>
      <c r="I347" s="419"/>
      <c r="J347" s="207"/>
      <c r="K347" s="209"/>
      <c r="L347" s="207"/>
      <c r="M347" s="209"/>
      <c r="N347" s="209"/>
      <c r="O347" s="470"/>
      <c r="P347" s="411"/>
      <c r="Q347" s="423"/>
      <c r="R347" s="213"/>
    </row>
    <row r="348" spans="1:18" s="50" customFormat="1" ht="9.6" customHeight="1">
      <c r="A348" s="216"/>
      <c r="B348" s="216"/>
      <c r="C348" s="216"/>
      <c r="D348" s="226"/>
      <c r="E348" s="201"/>
      <c r="F348" s="201"/>
      <c r="G348" s="93"/>
      <c r="H348" s="201"/>
      <c r="I348" s="419"/>
      <c r="J348" s="207"/>
      <c r="K348" s="209"/>
      <c r="L348" s="207"/>
      <c r="M348" s="209"/>
      <c r="N348" s="209"/>
      <c r="O348" s="470"/>
      <c r="P348" s="411"/>
      <c r="Q348" s="423"/>
      <c r="R348" s="213"/>
    </row>
    <row r="349" spans="1:18" s="50" customFormat="1" ht="9.6" customHeight="1">
      <c r="A349" s="471"/>
      <c r="B349" s="201"/>
      <c r="C349" s="201"/>
      <c r="D349" s="345"/>
      <c r="E349" s="207"/>
      <c r="F349" s="207"/>
      <c r="H349" s="207"/>
      <c r="I349" s="419"/>
      <c r="J349" s="207"/>
      <c r="K349" s="209"/>
      <c r="L349" s="207"/>
      <c r="M349" s="209"/>
      <c r="N349" s="207"/>
      <c r="O349" s="209"/>
      <c r="P349" s="246"/>
      <c r="Q349" s="210"/>
      <c r="R349" s="213"/>
    </row>
    <row r="350" spans="1:18" s="50" customFormat="1" ht="9.6" customHeight="1">
      <c r="A350" s="216"/>
      <c r="B350" s="408"/>
      <c r="C350" s="408"/>
      <c r="D350" s="408"/>
      <c r="E350" s="207"/>
      <c r="F350" s="207"/>
      <c r="H350" s="207"/>
      <c r="I350" s="418"/>
      <c r="J350" s="199" t="str">
        <f>IF(I350="a",E349,IF(I350="b",E351,""))</f>
        <v/>
      </c>
      <c r="K350" s="209"/>
      <c r="L350" s="207"/>
      <c r="M350" s="209"/>
      <c r="N350" s="207"/>
      <c r="O350" s="209"/>
      <c r="P350" s="358"/>
      <c r="Q350" s="425"/>
      <c r="R350" s="213"/>
    </row>
    <row r="351" spans="1:18" s="50" customFormat="1" ht="9.6" customHeight="1">
      <c r="A351" s="216"/>
      <c r="B351" s="216"/>
      <c r="C351" s="216"/>
      <c r="D351" s="226"/>
      <c r="E351" s="201"/>
      <c r="F351" s="201"/>
      <c r="G351" s="93"/>
      <c r="H351" s="201"/>
      <c r="I351" s="470"/>
      <c r="J351" s="411" t="str">
        <f>UPPER(IF(OR(I352="a",I352="as"),E349,IF(OR(I352="b",I352="bs"),E353,)))</f>
        <v/>
      </c>
      <c r="K351" s="412"/>
      <c r="L351" s="207"/>
      <c r="M351" s="209"/>
      <c r="N351" s="207"/>
      <c r="O351" s="209"/>
      <c r="P351" s="207"/>
      <c r="Q351" s="210"/>
      <c r="R351" s="213"/>
    </row>
    <row r="352" spans="1:18" s="50" customFormat="1" ht="9.6" customHeight="1">
      <c r="A352" s="216"/>
      <c r="B352" s="216"/>
      <c r="C352" s="216"/>
      <c r="D352" s="226"/>
      <c r="E352" s="201"/>
      <c r="F352" s="201"/>
      <c r="G352" s="93"/>
      <c r="H352" s="201"/>
      <c r="I352" s="419"/>
      <c r="J352" s="207"/>
      <c r="K352" s="209"/>
      <c r="L352" s="207"/>
      <c r="M352" s="209"/>
      <c r="N352" s="209"/>
      <c r="O352" s="470"/>
      <c r="P352" s="411"/>
      <c r="Q352" s="423"/>
      <c r="R352" s="213"/>
    </row>
    <row r="353" spans="1:18" s="50" customFormat="1" ht="9.6" customHeight="1">
      <c r="A353" s="216"/>
      <c r="B353" s="216"/>
      <c r="C353" s="216"/>
      <c r="D353" s="226"/>
      <c r="E353" s="201"/>
      <c r="F353" s="201"/>
      <c r="G353" s="93"/>
      <c r="H353" s="201"/>
      <c r="I353" s="419"/>
      <c r="J353" s="207"/>
      <c r="K353" s="209"/>
      <c r="L353" s="207"/>
      <c r="M353" s="209"/>
      <c r="N353" s="209"/>
      <c r="O353" s="470"/>
      <c r="P353" s="411"/>
      <c r="Q353" s="423"/>
      <c r="R353" s="213"/>
    </row>
    <row r="354" spans="1:18" s="50" customFormat="1" ht="9.6" customHeight="1">
      <c r="A354" s="471"/>
      <c r="B354" s="201"/>
      <c r="C354" s="201"/>
      <c r="D354" s="345"/>
      <c r="E354" s="207"/>
      <c r="F354" s="207"/>
      <c r="H354" s="207"/>
      <c r="I354" s="419"/>
      <c r="J354" s="207"/>
      <c r="K354" s="209"/>
      <c r="L354" s="207"/>
      <c r="M354" s="209"/>
      <c r="N354" s="207"/>
      <c r="O354" s="209"/>
      <c r="P354" s="246"/>
      <c r="Q354" s="210"/>
      <c r="R354" s="213"/>
    </row>
    <row r="355" spans="1:18" s="50" customFormat="1" ht="9.6" customHeight="1">
      <c r="A355" s="216"/>
      <c r="B355" s="408"/>
      <c r="C355" s="408"/>
      <c r="D355" s="408"/>
      <c r="E355" s="207"/>
      <c r="F355" s="207"/>
      <c r="H355" s="207"/>
      <c r="I355" s="418"/>
      <c r="J355" s="199" t="str">
        <f>IF(I355="a",E354,IF(I355="b",E356,""))</f>
        <v/>
      </c>
      <c r="K355" s="209"/>
      <c r="L355" s="207"/>
      <c r="M355" s="209"/>
      <c r="N355" s="207"/>
      <c r="O355" s="209"/>
      <c r="P355" s="358"/>
      <c r="Q355" s="425"/>
      <c r="R355" s="213"/>
    </row>
    <row r="356" spans="1:18" s="50" customFormat="1" ht="9.6" customHeight="1">
      <c r="A356" s="216"/>
      <c r="B356" s="216"/>
      <c r="C356" s="216"/>
      <c r="D356" s="226"/>
      <c r="E356" s="201"/>
      <c r="F356" s="201"/>
      <c r="G356" s="93"/>
      <c r="H356" s="201"/>
      <c r="I356" s="470"/>
      <c r="J356" s="411" t="str">
        <f>UPPER(IF(OR(I357="a",I357="as"),E354,IF(OR(I357="b",I357="bs"),E358,)))</f>
        <v/>
      </c>
      <c r="K356" s="412"/>
      <c r="L356" s="207"/>
      <c r="M356" s="209"/>
      <c r="N356" s="207"/>
      <c r="O356" s="209"/>
      <c r="P356" s="207"/>
      <c r="Q356" s="210"/>
      <c r="R356" s="213"/>
    </row>
    <row r="357" spans="1:18" s="50" customFormat="1" ht="9.6" customHeight="1">
      <c r="A357" s="216"/>
      <c r="B357" s="216"/>
      <c r="C357" s="216"/>
      <c r="D357" s="226"/>
      <c r="E357" s="201"/>
      <c r="F357" s="201"/>
      <c r="G357" s="93"/>
      <c r="H357" s="201"/>
      <c r="I357" s="419"/>
      <c r="J357" s="207"/>
      <c r="K357" s="209"/>
      <c r="L357" s="207"/>
      <c r="M357" s="209"/>
      <c r="N357" s="209"/>
      <c r="O357" s="470"/>
      <c r="P357" s="411"/>
      <c r="Q357" s="423"/>
      <c r="R357" s="213"/>
    </row>
    <row r="358" spans="1:18" s="50" customFormat="1" ht="9.6" customHeight="1">
      <c r="A358" s="216"/>
      <c r="B358" s="216"/>
      <c r="C358" s="216"/>
      <c r="D358" s="226"/>
      <c r="E358" s="201"/>
      <c r="F358" s="201"/>
      <c r="G358" s="93"/>
      <c r="H358" s="201"/>
      <c r="I358" s="419"/>
      <c r="J358" s="207"/>
      <c r="K358" s="209"/>
      <c r="L358" s="207"/>
      <c r="M358" s="209"/>
      <c r="N358" s="209"/>
      <c r="O358" s="470"/>
      <c r="P358" s="411"/>
      <c r="Q358" s="423"/>
      <c r="R358" s="213"/>
    </row>
    <row r="359" spans="1:18" s="50" customFormat="1" ht="9.6" customHeight="1">
      <c r="A359" s="471"/>
      <c r="B359" s="201"/>
      <c r="C359" s="201"/>
      <c r="D359" s="345"/>
      <c r="E359" s="207"/>
      <c r="F359" s="207"/>
      <c r="H359" s="207"/>
      <c r="I359" s="419"/>
      <c r="J359" s="207"/>
      <c r="K359" s="209"/>
      <c r="L359" s="207"/>
      <c r="M359" s="209"/>
      <c r="N359" s="207"/>
      <c r="O359" s="209"/>
      <c r="P359" s="246"/>
      <c r="Q359" s="210"/>
      <c r="R359" s="213"/>
    </row>
    <row r="360" spans="1:18" s="50" customFormat="1" ht="9.6" customHeight="1">
      <c r="A360" s="216"/>
      <c r="B360" s="408"/>
      <c r="C360" s="408"/>
      <c r="D360" s="408"/>
      <c r="E360" s="207"/>
      <c r="F360" s="207"/>
      <c r="H360" s="207"/>
      <c r="I360" s="418"/>
      <c r="J360" s="199" t="str">
        <f>IF(I360="a",E359,IF(I360="b",E361,""))</f>
        <v/>
      </c>
      <c r="K360" s="209"/>
      <c r="L360" s="207"/>
      <c r="M360" s="209"/>
      <c r="N360" s="207"/>
      <c r="O360" s="209"/>
      <c r="P360" s="358"/>
      <c r="Q360" s="425"/>
      <c r="R360" s="213"/>
    </row>
    <row r="361" spans="1:18" s="50" customFormat="1" ht="9.6" customHeight="1">
      <c r="A361" s="216"/>
      <c r="B361" s="216"/>
      <c r="C361" s="216"/>
      <c r="D361" s="226"/>
      <c r="E361" s="201"/>
      <c r="F361" s="201"/>
      <c r="G361" s="93"/>
      <c r="H361" s="201"/>
      <c r="I361" s="470"/>
      <c r="J361" s="411" t="str">
        <f>UPPER(IF(OR(I362="a",I362="as"),E359,IF(OR(I362="b",I362="bs"),E363,)))</f>
        <v/>
      </c>
      <c r="K361" s="412"/>
      <c r="L361" s="207"/>
      <c r="M361" s="209"/>
      <c r="N361" s="207"/>
      <c r="O361" s="209"/>
      <c r="P361" s="207"/>
      <c r="Q361" s="210"/>
      <c r="R361" s="213"/>
    </row>
    <row r="362" spans="1:18" s="50" customFormat="1" ht="9" customHeight="1">
      <c r="A362" s="254" t="s">
        <v>61</v>
      </c>
      <c r="B362" s="255"/>
      <c r="C362" s="256"/>
      <c r="D362" s="257" t="s">
        <v>62</v>
      </c>
      <c r="E362" s="351" t="s">
        <v>266</v>
      </c>
      <c r="F362" s="258" t="s">
        <v>62</v>
      </c>
      <c r="G362" s="258" t="s">
        <v>266</v>
      </c>
      <c r="H362" s="454"/>
      <c r="I362" s="258" t="s">
        <v>62</v>
      </c>
      <c r="J362" s="351" t="s">
        <v>266</v>
      </c>
      <c r="K362" s="258" t="s">
        <v>62</v>
      </c>
      <c r="L362" s="258" t="s">
        <v>266</v>
      </c>
      <c r="M362" s="454"/>
      <c r="N362" s="472"/>
      <c r="O362" s="473"/>
      <c r="P362" s="472"/>
      <c r="Q362" s="474"/>
      <c r="R362" s="213"/>
    </row>
    <row r="363" spans="1:18" s="50" customFormat="1" ht="9" customHeight="1">
      <c r="A363" s="267" t="s">
        <v>67</v>
      </c>
      <c r="B363" s="266"/>
      <c r="C363" s="268">
        <f>C72</f>
        <v>0</v>
      </c>
      <c r="D363" s="271">
        <v>1</v>
      </c>
      <c r="E363" s="433">
        <f t="shared" ref="E363:E370" si="5">E72</f>
        <v>0</v>
      </c>
      <c r="F363" s="465" t="s">
        <v>77</v>
      </c>
      <c r="G363" s="465">
        <f t="shared" ref="G363:G370" si="6">G72</f>
        <v>0</v>
      </c>
      <c r="H363" s="433"/>
      <c r="I363" s="434" t="s">
        <v>88</v>
      </c>
      <c r="J363" s="466">
        <f t="shared" ref="J363:J370" si="7">J72</f>
        <v>0</v>
      </c>
      <c r="K363" s="434" t="s">
        <v>92</v>
      </c>
      <c r="L363" s="434">
        <f t="shared" ref="L363:L370" si="8">L72</f>
        <v>0</v>
      </c>
      <c r="M363" s="466"/>
      <c r="N363" s="274"/>
      <c r="O363" s="192"/>
      <c r="P363" s="25"/>
      <c r="Q363" s="277"/>
      <c r="R363" s="213"/>
    </row>
    <row r="364" spans="1:18" s="50" customFormat="1" ht="9" customHeight="1">
      <c r="A364" s="267" t="s">
        <v>70</v>
      </c>
      <c r="B364" s="266"/>
      <c r="C364" s="268">
        <f>C73</f>
        <v>0</v>
      </c>
      <c r="D364" s="271">
        <v>0</v>
      </c>
      <c r="E364" s="433">
        <f t="shared" si="5"/>
        <v>0</v>
      </c>
      <c r="F364" s="465">
        <v>0</v>
      </c>
      <c r="G364" s="465">
        <f t="shared" si="6"/>
        <v>0</v>
      </c>
      <c r="H364" s="433"/>
      <c r="I364" s="434">
        <v>0</v>
      </c>
      <c r="J364" s="466">
        <f t="shared" si="7"/>
        <v>0</v>
      </c>
      <c r="K364" s="434">
        <v>0</v>
      </c>
      <c r="L364" s="434">
        <f t="shared" si="8"/>
        <v>0</v>
      </c>
      <c r="M364" s="466"/>
      <c r="N364" s="25"/>
      <c r="O364" s="192"/>
      <c r="P364" s="25"/>
      <c r="Q364" s="277"/>
      <c r="R364" s="213"/>
    </row>
    <row r="365" spans="1:18" s="50" customFormat="1" ht="9" customHeight="1">
      <c r="A365" s="282" t="s">
        <v>72</v>
      </c>
      <c r="B365" s="280"/>
      <c r="C365" s="283">
        <f>C74</f>
        <v>0</v>
      </c>
      <c r="D365" s="271">
        <v>2</v>
      </c>
      <c r="E365" s="433">
        <f t="shared" si="5"/>
        <v>0</v>
      </c>
      <c r="F365" s="465" t="s">
        <v>78</v>
      </c>
      <c r="G365" s="465">
        <f t="shared" si="6"/>
        <v>0</v>
      </c>
      <c r="H365" s="433"/>
      <c r="I365" s="434" t="s">
        <v>89</v>
      </c>
      <c r="J365" s="466">
        <f t="shared" si="7"/>
        <v>0</v>
      </c>
      <c r="K365" s="434" t="s">
        <v>93</v>
      </c>
      <c r="L365" s="434">
        <f t="shared" si="8"/>
        <v>0</v>
      </c>
      <c r="M365" s="466"/>
      <c r="N365" s="274"/>
      <c r="O365" s="192"/>
      <c r="P365" s="25"/>
      <c r="Q365" s="277"/>
      <c r="R365" s="213"/>
    </row>
    <row r="366" spans="1:18" s="50" customFormat="1" ht="9" customHeight="1">
      <c r="A366" s="284"/>
      <c r="B366" s="188"/>
      <c r="C366" s="285"/>
      <c r="D366" s="271">
        <v>0</v>
      </c>
      <c r="E366" s="433">
        <f t="shared" si="5"/>
        <v>0</v>
      </c>
      <c r="F366" s="465">
        <v>0</v>
      </c>
      <c r="G366" s="465">
        <f t="shared" si="6"/>
        <v>0</v>
      </c>
      <c r="H366" s="433"/>
      <c r="I366" s="434">
        <v>0</v>
      </c>
      <c r="J366" s="466">
        <f t="shared" si="7"/>
        <v>0</v>
      </c>
      <c r="K366" s="434">
        <v>0</v>
      </c>
      <c r="L366" s="434">
        <f t="shared" si="8"/>
        <v>0</v>
      </c>
      <c r="M366" s="466"/>
      <c r="N366" s="25"/>
      <c r="O366" s="192"/>
      <c r="P366" s="25"/>
      <c r="Q366" s="277"/>
      <c r="R366" s="213"/>
    </row>
    <row r="367" spans="1:18" s="50" customFormat="1" ht="9" customHeight="1">
      <c r="A367" s="286" t="s">
        <v>76</v>
      </c>
      <c r="B367" s="287"/>
      <c r="C367" s="288"/>
      <c r="D367" s="271">
        <v>3</v>
      </c>
      <c r="E367" s="433">
        <f t="shared" si="5"/>
        <v>0</v>
      </c>
      <c r="F367" s="465" t="s">
        <v>80</v>
      </c>
      <c r="G367" s="465">
        <f t="shared" si="6"/>
        <v>0</v>
      </c>
      <c r="H367" s="433"/>
      <c r="I367" s="434" t="s">
        <v>90</v>
      </c>
      <c r="J367" s="466">
        <f t="shared" si="7"/>
        <v>0</v>
      </c>
      <c r="K367" s="434" t="s">
        <v>94</v>
      </c>
      <c r="L367" s="434">
        <f t="shared" si="8"/>
        <v>0</v>
      </c>
      <c r="M367" s="466"/>
      <c r="N367" s="25"/>
      <c r="O367" s="192"/>
      <c r="P367" s="25"/>
      <c r="Q367" s="277"/>
      <c r="R367" s="213"/>
    </row>
    <row r="368" spans="1:18" s="50" customFormat="1" ht="9" customHeight="1">
      <c r="A368" s="267" t="s">
        <v>67</v>
      </c>
      <c r="B368" s="266"/>
      <c r="C368" s="268">
        <f>C77</f>
        <v>0</v>
      </c>
      <c r="D368" s="271">
        <v>0</v>
      </c>
      <c r="E368" s="433">
        <f t="shared" si="5"/>
        <v>0</v>
      </c>
      <c r="F368" s="465">
        <v>0</v>
      </c>
      <c r="G368" s="465">
        <f t="shared" si="6"/>
        <v>0</v>
      </c>
      <c r="H368" s="433"/>
      <c r="I368" s="434">
        <v>0</v>
      </c>
      <c r="J368" s="466">
        <f t="shared" si="7"/>
        <v>0</v>
      </c>
      <c r="K368" s="434">
        <v>0</v>
      </c>
      <c r="L368" s="434">
        <f t="shared" si="8"/>
        <v>0</v>
      </c>
      <c r="M368" s="466"/>
      <c r="N368" s="274"/>
      <c r="O368" s="192"/>
      <c r="P368" s="25"/>
      <c r="Q368" s="277"/>
      <c r="R368" s="213"/>
    </row>
    <row r="369" spans="1:18" s="50" customFormat="1" ht="9" customHeight="1">
      <c r="A369" s="267" t="s">
        <v>79</v>
      </c>
      <c r="B369" s="266"/>
      <c r="C369" s="268">
        <f>C78</f>
        <v>0</v>
      </c>
      <c r="D369" s="271">
        <v>4</v>
      </c>
      <c r="E369" s="433">
        <f t="shared" si="5"/>
        <v>0</v>
      </c>
      <c r="F369" s="465" t="s">
        <v>82</v>
      </c>
      <c r="G369" s="465">
        <f t="shared" si="6"/>
        <v>0</v>
      </c>
      <c r="H369" s="433"/>
      <c r="I369" s="434" t="s">
        <v>91</v>
      </c>
      <c r="J369" s="466">
        <f t="shared" si="7"/>
        <v>0</v>
      </c>
      <c r="K369" s="434" t="s">
        <v>95</v>
      </c>
      <c r="L369" s="434">
        <f t="shared" si="8"/>
        <v>0</v>
      </c>
      <c r="M369" s="466"/>
      <c r="N369" s="25"/>
      <c r="O369" s="192"/>
      <c r="P369" s="25"/>
      <c r="Q369" s="277"/>
      <c r="R369" s="213"/>
    </row>
    <row r="370" spans="1:18" s="2" customFormat="1" ht="9" customHeight="1">
      <c r="A370" s="282" t="s">
        <v>81</v>
      </c>
      <c r="B370" s="280"/>
      <c r="C370" s="283">
        <f>C79</f>
        <v>0</v>
      </c>
      <c r="D370" s="295">
        <v>0</v>
      </c>
      <c r="E370" s="436">
        <f t="shared" si="5"/>
        <v>0</v>
      </c>
      <c r="F370" s="467">
        <v>0</v>
      </c>
      <c r="G370" s="467">
        <f t="shared" si="6"/>
        <v>0</v>
      </c>
      <c r="H370" s="436"/>
      <c r="I370" s="437">
        <v>0</v>
      </c>
      <c r="J370" s="468">
        <f t="shared" si="7"/>
        <v>0</v>
      </c>
      <c r="K370" s="437">
        <v>0</v>
      </c>
      <c r="L370" s="437">
        <f t="shared" si="8"/>
        <v>0</v>
      </c>
      <c r="M370" s="468"/>
      <c r="N370" s="475"/>
      <c r="O370" s="476"/>
      <c r="P370" s="475"/>
      <c r="Q370" s="477"/>
      <c r="R370" s="253"/>
    </row>
    <row r="371" spans="1:18" s="19" customFormat="1" ht="10.5" customHeight="1">
      <c r="A371" s="478"/>
      <c r="B371" s="25"/>
      <c r="C371" s="479"/>
      <c r="D371" s="333" t="s">
        <v>62</v>
      </c>
      <c r="E371" s="333" t="s">
        <v>64</v>
      </c>
      <c r="F371" s="480"/>
      <c r="G371" s="258" t="s">
        <v>65</v>
      </c>
      <c r="H371" s="454"/>
      <c r="I371" s="333" t="s">
        <v>62</v>
      </c>
      <c r="J371" s="333" t="s">
        <v>64</v>
      </c>
      <c r="K371" s="480"/>
      <c r="L371" s="333" t="s">
        <v>65</v>
      </c>
      <c r="M371" s="481"/>
      <c r="N371" s="263" t="str">
        <f>N71</f>
        <v>Draw date/time:</v>
      </c>
      <c r="O371" s="263"/>
      <c r="P371" s="482">
        <f>P71</f>
        <v>0</v>
      </c>
      <c r="Q371" s="483"/>
    </row>
    <row r="372" spans="1:18" s="19" customFormat="1" ht="9" customHeight="1">
      <c r="A372" s="484"/>
      <c r="B372" s="188"/>
      <c r="C372" s="285"/>
      <c r="D372" s="434" t="s">
        <v>68</v>
      </c>
      <c r="E372" s="266">
        <f t="shared" ref="E372:E379" si="9">E147</f>
        <v>0</v>
      </c>
      <c r="F372" s="272"/>
      <c r="G372" s="266">
        <f t="shared" ref="G372:H379" si="10">G147</f>
        <v>0</v>
      </c>
      <c r="H372" s="433">
        <f t="shared" si="10"/>
        <v>0</v>
      </c>
      <c r="I372" s="434" t="s">
        <v>77</v>
      </c>
      <c r="J372" s="266">
        <f t="shared" ref="J372:J379" si="11">J147</f>
        <v>0</v>
      </c>
      <c r="K372" s="272"/>
      <c r="L372" s="266">
        <f t="shared" ref="L372:L379" si="12">L147</f>
        <v>0</v>
      </c>
      <c r="M372" s="273"/>
      <c r="N372" s="275" t="s">
        <v>267</v>
      </c>
      <c r="O372" s="276"/>
      <c r="P372" s="276"/>
      <c r="Q372" s="277"/>
    </row>
    <row r="373" spans="1:18" s="19" customFormat="1" ht="9" customHeight="1">
      <c r="A373" s="484"/>
      <c r="B373" s="188"/>
      <c r="C373" s="285"/>
      <c r="D373" s="434"/>
      <c r="E373" s="266">
        <f t="shared" si="9"/>
        <v>0</v>
      </c>
      <c r="F373" s="272"/>
      <c r="G373" s="266">
        <f t="shared" si="10"/>
        <v>0</v>
      </c>
      <c r="H373" s="433">
        <f t="shared" si="10"/>
        <v>0</v>
      </c>
      <c r="I373" s="434">
        <v>0</v>
      </c>
      <c r="J373" s="266">
        <f t="shared" si="11"/>
        <v>0</v>
      </c>
      <c r="K373" s="272"/>
      <c r="L373" s="266">
        <f t="shared" si="12"/>
        <v>0</v>
      </c>
      <c r="M373" s="273"/>
      <c r="N373" s="280">
        <f>N73</f>
        <v>0</v>
      </c>
      <c r="O373" s="279"/>
      <c r="P373" s="280"/>
      <c r="Q373" s="281"/>
    </row>
    <row r="374" spans="1:18" s="19" customFormat="1" ht="9" customHeight="1">
      <c r="A374" s="484"/>
      <c r="B374" s="188"/>
      <c r="C374" s="285"/>
      <c r="D374" s="434" t="s">
        <v>71</v>
      </c>
      <c r="E374" s="266">
        <f t="shared" si="9"/>
        <v>0</v>
      </c>
      <c r="F374" s="272"/>
      <c r="G374" s="266">
        <f t="shared" si="10"/>
        <v>0</v>
      </c>
      <c r="H374" s="433">
        <f t="shared" si="10"/>
        <v>0</v>
      </c>
      <c r="I374" s="434" t="s">
        <v>78</v>
      </c>
      <c r="J374" s="266">
        <f t="shared" si="11"/>
        <v>0</v>
      </c>
      <c r="K374" s="272"/>
      <c r="L374" s="266">
        <f t="shared" si="12"/>
        <v>0</v>
      </c>
      <c r="M374" s="273"/>
      <c r="N374" s="275" t="s">
        <v>74</v>
      </c>
      <c r="O374" s="276"/>
      <c r="P374" s="276"/>
      <c r="Q374" s="277"/>
    </row>
    <row r="375" spans="1:18" s="19" customFormat="1" ht="9" customHeight="1">
      <c r="A375" s="284"/>
      <c r="B375" s="188"/>
      <c r="C375" s="285"/>
      <c r="D375" s="434"/>
      <c r="E375" s="266">
        <f t="shared" si="9"/>
        <v>0</v>
      </c>
      <c r="F375" s="272"/>
      <c r="G375" s="266">
        <f t="shared" si="10"/>
        <v>0</v>
      </c>
      <c r="H375" s="433">
        <f t="shared" si="10"/>
        <v>0</v>
      </c>
      <c r="I375" s="434">
        <v>0</v>
      </c>
      <c r="J375" s="266">
        <f t="shared" si="11"/>
        <v>0</v>
      </c>
      <c r="K375" s="272"/>
      <c r="L375" s="266">
        <f t="shared" si="12"/>
        <v>0</v>
      </c>
      <c r="M375" s="273"/>
      <c r="N375" s="266"/>
      <c r="O375" s="272"/>
      <c r="P375" s="266"/>
      <c r="Q375" s="273"/>
    </row>
    <row r="376" spans="1:18" s="19" customFormat="1" ht="9" customHeight="1">
      <c r="A376" s="478"/>
      <c r="B376" s="188"/>
      <c r="C376" s="285"/>
      <c r="D376" s="434" t="s">
        <v>73</v>
      </c>
      <c r="E376" s="266">
        <f t="shared" si="9"/>
        <v>0</v>
      </c>
      <c r="F376" s="272"/>
      <c r="G376" s="266">
        <f t="shared" si="10"/>
        <v>0</v>
      </c>
      <c r="H376" s="433">
        <f t="shared" si="10"/>
        <v>0</v>
      </c>
      <c r="I376" s="434" t="s">
        <v>80</v>
      </c>
      <c r="J376" s="266">
        <f t="shared" si="11"/>
        <v>0</v>
      </c>
      <c r="K376" s="272"/>
      <c r="L376" s="266">
        <f t="shared" si="12"/>
        <v>0</v>
      </c>
      <c r="M376" s="273"/>
      <c r="N376" s="280">
        <f>N76</f>
        <v>0</v>
      </c>
      <c r="O376" s="279"/>
      <c r="P376" s="280"/>
      <c r="Q376" s="281"/>
    </row>
    <row r="377" spans="1:18" s="19" customFormat="1" ht="9" customHeight="1">
      <c r="A377" s="484"/>
      <c r="B377" s="188"/>
      <c r="C377" s="285"/>
      <c r="D377" s="434"/>
      <c r="E377" s="266">
        <f t="shared" si="9"/>
        <v>0</v>
      </c>
      <c r="F377" s="272"/>
      <c r="G377" s="266">
        <f t="shared" si="10"/>
        <v>0</v>
      </c>
      <c r="H377" s="433">
        <f t="shared" si="10"/>
        <v>0</v>
      </c>
      <c r="I377" s="434">
        <v>0</v>
      </c>
      <c r="J377" s="266">
        <f t="shared" si="11"/>
        <v>0</v>
      </c>
      <c r="K377" s="272"/>
      <c r="L377" s="266">
        <f t="shared" si="12"/>
        <v>0</v>
      </c>
      <c r="M377" s="273"/>
      <c r="N377" s="275" t="s">
        <v>24</v>
      </c>
      <c r="O377" s="276"/>
      <c r="P377" s="276"/>
      <c r="Q377" s="277"/>
    </row>
    <row r="378" spans="1:18" s="19" customFormat="1" ht="9" customHeight="1">
      <c r="A378" s="484"/>
      <c r="B378" s="188"/>
      <c r="C378" s="285"/>
      <c r="D378" s="434" t="s">
        <v>75</v>
      </c>
      <c r="E378" s="266">
        <f t="shared" si="9"/>
        <v>0</v>
      </c>
      <c r="F378" s="272"/>
      <c r="G378" s="266">
        <f t="shared" si="10"/>
        <v>0</v>
      </c>
      <c r="H378" s="433">
        <f t="shared" si="10"/>
        <v>0</v>
      </c>
      <c r="I378" s="434" t="s">
        <v>82</v>
      </c>
      <c r="J378" s="266">
        <f t="shared" si="11"/>
        <v>0</v>
      </c>
      <c r="K378" s="272"/>
      <c r="L378" s="266">
        <f t="shared" si="12"/>
        <v>0</v>
      </c>
      <c r="M378" s="273"/>
      <c r="N378" s="266"/>
      <c r="O378" s="272"/>
      <c r="P378" s="266"/>
      <c r="Q378" s="273"/>
    </row>
    <row r="379" spans="1:18" s="19" customFormat="1" ht="9" customHeight="1">
      <c r="A379" s="485"/>
      <c r="B379" s="486"/>
      <c r="C379" s="335"/>
      <c r="D379" s="437"/>
      <c r="E379" s="280">
        <f t="shared" si="9"/>
        <v>0</v>
      </c>
      <c r="F379" s="279"/>
      <c r="G379" s="280">
        <f t="shared" si="10"/>
        <v>0</v>
      </c>
      <c r="H379" s="436">
        <f t="shared" si="10"/>
        <v>0</v>
      </c>
      <c r="I379" s="437">
        <v>0</v>
      </c>
      <c r="J379" s="280">
        <f t="shared" si="11"/>
        <v>0</v>
      </c>
      <c r="K379" s="279"/>
      <c r="L379" s="280">
        <f t="shared" si="12"/>
        <v>0</v>
      </c>
      <c r="M379" s="281"/>
      <c r="N379" s="280">
        <f>N79</f>
        <v>0</v>
      </c>
      <c r="O379" s="279"/>
      <c r="P379" s="280"/>
      <c r="Q379" s="281"/>
    </row>
    <row r="380" spans="1:18" ht="15.75" customHeight="1"/>
    <row r="381" spans="1:18" ht="9" customHeight="1"/>
  </sheetData>
  <mergeCells count="1">
    <mergeCell ref="A4:C4"/>
  </mergeCells>
  <phoneticPr fontId="78" type="noConversion"/>
  <conditionalFormatting sqref="D331">
    <cfRule type="expression" dxfId="8" priority="1" stopIfTrue="1">
      <formula>AND($D331&lt;5,$C331&gt;0)</formula>
    </cfRule>
  </conditionalFormatting>
  <conditionalFormatting sqref="J30 L22 N38 J62 J46 L54 J14 J105 L97 N113 J137 J121 L129 J89 J180 L172 N188 J212 J196 L204 J164 J255 L247 N263 J287 J271 L279 J239 J314 J330 L322 H10 H18 H26 H34 H42 H50 H58 H66 H85 H93 H101 H109 H117 H125 H133 H141 H160 H168 H176 H184 H192 H200 H208 H216 H235 H243 H251 H259 H267 H275 H283 H291">
    <cfRule type="expression" dxfId="7" priority="2" stopIfTrue="1">
      <formula>AND($N$1="CU",H10="Umpire")</formula>
    </cfRule>
    <cfRule type="expression" dxfId="6" priority="3" stopIfTrue="1">
      <formula>AND($N$1="CU",H10&lt;&gt;"Umpire",I10&lt;&gt;"")</formula>
    </cfRule>
    <cfRule type="expression" dxfId="5" priority="4" stopIfTrue="1">
      <formula>AND($N$1="CU",H10&lt;&gt;"Umpire")</formula>
    </cfRule>
  </conditionalFormatting>
  <conditionalFormatting sqref="L13 L29 L45 L61 N21 N53 P37 J9 J17 J25 J33 J41 J49 J57 J65 L88 L104 L120 L136 N96 N128 P112 J84 J92 J100 J108 J116 J124 J132 J140 L163 L179 L195 L211 N171 N203 P187 J159 J167 J175 J183 J191 J199 J207 J215 L238 L254 L270 L286 N246 N278 P262 J234 J242 J250 J258 J266 J274 J282 J290 L313 L329 N321 J317 J325 J333 J309">
    <cfRule type="expression" dxfId="4" priority="5" stopIfTrue="1">
      <formula>I10="as"</formula>
    </cfRule>
    <cfRule type="expression" dxfId="3" priority="6" stopIfTrue="1">
      <formula>I10="bs"</formula>
    </cfRule>
  </conditionalFormatting>
  <conditionalFormatting sqref="L14 L30 L46 L62 N22 N54 P38 J10 J18 J26 J34 J42 J50 J58 J66 L89 L105 L121 L137 N97 N129 P113 J85 J93 J101 J109 J117 J125 J133 J141 L164 L180 L196 L212 N172 N204 P188 J160 J168 J176 J184 J192 J200 J208 J216 L239 L255 L271 L287 N247 N279 P263 J235 J243 J251 J259 J267 J275 J283 J291 L314 L330 N322 J310 J318 J326 J334">
    <cfRule type="expression" dxfId="2" priority="7" stopIfTrue="1">
      <formula>I10="as"</formula>
    </cfRule>
    <cfRule type="expression" dxfId="1" priority="8" stopIfTrue="1">
      <formula>I10="bs"</formula>
    </cfRule>
  </conditionalFormatting>
  <conditionalFormatting sqref="I10 I18 I26 I34 I42 I50 I58 I66 K62 K46 K30 K14 M22 M54 O38 I85 I93 I101 I109 I117 I125 I133 I141 K137 K121 K105 K89 M97 M129 O113 I160 I168 I176 I184 I192 I200 I208 I216 K212 K196 K180 K164 M172 M204 O188 I235 I243 I251 I259 I267 I275 I283 I291 K287 K271 K255 K239 M247 M279 O263 M322 K330 K314">
    <cfRule type="expression" dxfId="0" priority="9" stopIfTrue="1">
      <formula>$N$1="CU"</formula>
    </cfRule>
  </conditionalFormatting>
  <dataValidations count="1">
    <dataValidation type="list" allowBlank="1" showInputMessage="1" sqref="J62 J46 L54 N38 J30 L22 J14 J137 J121 L129 N113 J105 L97 J89 J212 J196 L204 N188 J180 L172 J164 J287 J271 L279 N263 J255 L247 J239 J314 J330 L322 H10 H18 H26 H34 H42 H50 H58 H66 H85 H93 H101 H109 H117 H125 H133 H141 H160 H168 H176 H184 H192 H200 H208 H216 H235 H243 H251 H259 H267 H275 H283 H291">
      <formula1>$T$7:$T$16</formula1>
    </dataValidation>
  </dataValidations>
  <printOptions horizontalCentered="1"/>
  <pageMargins left="0.35" right="0.35" top="0.39" bottom="0.39" header="0" footer="0"/>
  <pageSetup paperSize="9" orientation="portrait" horizontalDpi="300" verticalDpi="300"/>
  <headerFooter alignWithMargins="0"/>
  <rowBreaks count="5" manualBreakCount="5">
    <brk id="79" max="16383" man="1"/>
    <brk id="154" max="16383" man="1"/>
    <brk id="229" max="16383" man="1"/>
    <brk id="304" max="16383" man="1"/>
    <brk id="379" max="16383" man="1"/>
  </rowBreaks>
  <drawing r:id="rId1"/>
  <legacyDrawing r:id="rId2"/>
</worksheet>
</file>

<file path=xl/worksheets/sheet42.xml><?xml version="1.0" encoding="utf-8"?>
<worksheet xmlns="http://schemas.openxmlformats.org/spreadsheetml/2006/main" xmlns:r="http://schemas.openxmlformats.org/officeDocument/2006/relationships">
  <sheetPr codeName="Sheet51">
    <pageSetUpPr fitToPage="1"/>
  </sheetPr>
  <dimension ref="A1:E581"/>
  <sheetViews>
    <sheetView showGridLines="0" showZeros="0" workbookViewId="0">
      <selection activeCell="A4" sqref="A4"/>
    </sheetView>
  </sheetViews>
  <sheetFormatPr defaultRowHeight="12.75"/>
  <cols>
    <col min="1" max="1" width="14.5703125" customWidth="1"/>
    <col min="2" max="5" width="20.28515625" customWidth="1"/>
    <col min="6" max="6" width="6.42578125" customWidth="1"/>
  </cols>
  <sheetData>
    <row r="1" spans="1:5" ht="13.5" thickBot="1">
      <c r="A1" s="487"/>
      <c r="B1" s="33"/>
      <c r="C1" s="488"/>
      <c r="D1" s="489" t="s">
        <v>280</v>
      </c>
      <c r="E1" s="490"/>
    </row>
    <row r="2" spans="1:5" ht="26.25">
      <c r="A2" s="81">
        <f>'Week SetUp'!$A$6</f>
        <v>0</v>
      </c>
      <c r="B2" s="82"/>
      <c r="C2" s="491" t="s">
        <v>281</v>
      </c>
      <c r="D2" s="492"/>
    </row>
    <row r="3" spans="1:5" ht="13.5" thickBot="1">
      <c r="A3" s="85" t="str">
        <f>'Week SetUp'!$A$8</f>
        <v>ITF Junior Circuit</v>
      </c>
      <c r="B3" s="85"/>
      <c r="C3" s="179"/>
      <c r="D3" s="493"/>
      <c r="E3" s="494"/>
    </row>
    <row r="4" spans="1:5" s="2" customFormat="1">
      <c r="A4" s="63" t="s">
        <v>12</v>
      </c>
      <c r="B4" s="63" t="s">
        <v>6</v>
      </c>
      <c r="C4" s="63" t="s">
        <v>7</v>
      </c>
      <c r="D4" s="63" t="s">
        <v>18</v>
      </c>
      <c r="E4" s="64" t="s">
        <v>8</v>
      </c>
    </row>
    <row r="5" spans="1:5" s="68" customFormat="1" ht="16.5" customHeight="1" thickBot="1">
      <c r="A5" s="87">
        <f>'Week SetUp'!$A$10</f>
        <v>0</v>
      </c>
      <c r="B5" s="88">
        <f>'Week SetUp'!$C$10</f>
        <v>0</v>
      </c>
      <c r="C5" s="88">
        <f>'Week SetUp'!$D$10</f>
        <v>0</v>
      </c>
      <c r="D5" s="114">
        <f>'Week SetUp'!$A$12</f>
        <v>0</v>
      </c>
      <c r="E5" s="76">
        <f>'Week SetUp'!$E$10</f>
        <v>0</v>
      </c>
    </row>
    <row r="6" spans="1:5" s="495" customFormat="1" ht="18">
      <c r="A6" s="496"/>
      <c r="B6" s="497" t="s">
        <v>282</v>
      </c>
      <c r="C6" s="497" t="s">
        <v>283</v>
      </c>
      <c r="D6" s="497" t="s">
        <v>284</v>
      </c>
      <c r="E6" s="498" t="s">
        <v>285</v>
      </c>
    </row>
    <row r="7" spans="1:5" s="39" customFormat="1" ht="15" customHeight="1">
      <c r="A7" s="499"/>
      <c r="B7" s="523" t="s">
        <v>286</v>
      </c>
      <c r="C7" s="523" t="s">
        <v>286</v>
      </c>
      <c r="D7" s="523" t="s">
        <v>286</v>
      </c>
      <c r="E7" s="686" t="s">
        <v>286</v>
      </c>
    </row>
    <row r="8" spans="1:5" s="2" customFormat="1" ht="15" customHeight="1">
      <c r="A8" s="500" t="s">
        <v>287</v>
      </c>
      <c r="B8" s="513"/>
      <c r="C8" s="513"/>
      <c r="D8" s="513"/>
      <c r="E8" s="687"/>
    </row>
    <row r="9" spans="1:5" s="2" customFormat="1" ht="15" customHeight="1">
      <c r="A9" s="501"/>
      <c r="B9" s="513"/>
      <c r="C9" s="513"/>
      <c r="D9" s="513"/>
      <c r="E9" s="687"/>
    </row>
    <row r="10" spans="1:5" s="99" customFormat="1" ht="15" customHeight="1">
      <c r="A10" s="502"/>
      <c r="B10" s="503" t="s">
        <v>288</v>
      </c>
      <c r="C10" s="503" t="s">
        <v>288</v>
      </c>
      <c r="D10" s="503" t="s">
        <v>288</v>
      </c>
      <c r="E10" s="688" t="s">
        <v>288</v>
      </c>
    </row>
    <row r="11" spans="1:5" s="2" customFormat="1" ht="15" customHeight="1">
      <c r="A11" s="501"/>
      <c r="B11" s="513"/>
      <c r="C11" s="513"/>
      <c r="D11" s="513"/>
      <c r="E11" s="687"/>
    </row>
    <row r="12" spans="1:5" s="2" customFormat="1" ht="15" customHeight="1">
      <c r="A12" s="501"/>
      <c r="B12" s="513"/>
      <c r="C12" s="513"/>
      <c r="D12" s="513"/>
      <c r="E12" s="687"/>
    </row>
    <row r="13" spans="1:5" s="99" customFormat="1" ht="15" customHeight="1">
      <c r="A13" s="504"/>
      <c r="B13" s="505"/>
      <c r="C13" s="505"/>
      <c r="D13" s="505"/>
      <c r="E13" s="689"/>
    </row>
    <row r="14" spans="1:5" s="99" customFormat="1" ht="15" customHeight="1">
      <c r="A14" s="499"/>
      <c r="B14" s="523" t="s">
        <v>289</v>
      </c>
      <c r="C14" s="523" t="s">
        <v>289</v>
      </c>
      <c r="D14" s="523" t="s">
        <v>289</v>
      </c>
      <c r="E14" s="686" t="s">
        <v>289</v>
      </c>
    </row>
    <row r="15" spans="1:5" s="2" customFormat="1" ht="15" customHeight="1">
      <c r="A15" s="500" t="s">
        <v>290</v>
      </c>
      <c r="B15" s="513"/>
      <c r="C15" s="513"/>
      <c r="D15" s="513"/>
      <c r="E15" s="687"/>
    </row>
    <row r="16" spans="1:5" s="2" customFormat="1" ht="15" customHeight="1">
      <c r="A16" s="501"/>
      <c r="B16" s="513"/>
      <c r="C16" s="513"/>
      <c r="D16" s="513"/>
      <c r="E16" s="687"/>
    </row>
    <row r="17" spans="1:5" s="99" customFormat="1" ht="15" customHeight="1">
      <c r="A17" s="502"/>
      <c r="B17" s="503" t="s">
        <v>288</v>
      </c>
      <c r="C17" s="503" t="s">
        <v>288</v>
      </c>
      <c r="D17" s="503" t="s">
        <v>288</v>
      </c>
      <c r="E17" s="688" t="s">
        <v>288</v>
      </c>
    </row>
    <row r="18" spans="1:5" s="2" customFormat="1" ht="15" customHeight="1">
      <c r="A18" s="501"/>
      <c r="B18" s="513"/>
      <c r="C18" s="513"/>
      <c r="D18" s="513"/>
      <c r="E18" s="687"/>
    </row>
    <row r="19" spans="1:5" s="2" customFormat="1" ht="15" customHeight="1">
      <c r="A19" s="501"/>
      <c r="B19" s="513"/>
      <c r="C19" s="513"/>
      <c r="D19" s="513"/>
      <c r="E19" s="687"/>
    </row>
    <row r="20" spans="1:5" s="99" customFormat="1" ht="15" customHeight="1">
      <c r="A20" s="504"/>
      <c r="B20" s="505"/>
      <c r="C20" s="505"/>
      <c r="D20" s="505"/>
      <c r="E20" s="689"/>
    </row>
    <row r="21" spans="1:5" s="99" customFormat="1" ht="15" customHeight="1">
      <c r="A21" s="499"/>
      <c r="B21" s="523" t="s">
        <v>289</v>
      </c>
      <c r="C21" s="523" t="s">
        <v>289</v>
      </c>
      <c r="D21" s="523" t="s">
        <v>289</v>
      </c>
      <c r="E21" s="686" t="s">
        <v>289</v>
      </c>
    </row>
    <row r="22" spans="1:5" s="2" customFormat="1" ht="15" customHeight="1">
      <c r="A22" s="500" t="s">
        <v>291</v>
      </c>
      <c r="B22" s="513"/>
      <c r="C22" s="513"/>
      <c r="D22" s="513"/>
      <c r="E22" s="687"/>
    </row>
    <row r="23" spans="1:5" s="2" customFormat="1" ht="15" customHeight="1">
      <c r="A23" s="501"/>
      <c r="B23" s="513"/>
      <c r="C23" s="513"/>
      <c r="D23" s="513"/>
      <c r="E23" s="687"/>
    </row>
    <row r="24" spans="1:5" s="99" customFormat="1" ht="15" customHeight="1">
      <c r="A24" s="502"/>
      <c r="B24" s="503" t="s">
        <v>288</v>
      </c>
      <c r="C24" s="503" t="s">
        <v>288</v>
      </c>
      <c r="D24" s="503" t="s">
        <v>288</v>
      </c>
      <c r="E24" s="688" t="s">
        <v>288</v>
      </c>
    </row>
    <row r="25" spans="1:5" s="2" customFormat="1" ht="15" customHeight="1">
      <c r="A25" s="501"/>
      <c r="B25" s="513"/>
      <c r="C25" s="513"/>
      <c r="D25" s="513"/>
      <c r="E25" s="687"/>
    </row>
    <row r="26" spans="1:5" s="2" customFormat="1" ht="15" customHeight="1">
      <c r="A26" s="501"/>
      <c r="B26" s="513"/>
      <c r="C26" s="513"/>
      <c r="D26" s="513"/>
      <c r="E26" s="687"/>
    </row>
    <row r="27" spans="1:5" s="99" customFormat="1" ht="15" customHeight="1">
      <c r="A27" s="504"/>
      <c r="B27" s="505"/>
      <c r="C27" s="505"/>
      <c r="D27" s="505"/>
      <c r="E27" s="689"/>
    </row>
    <row r="28" spans="1:5" s="99" customFormat="1" ht="15" customHeight="1">
      <c r="A28" s="499"/>
      <c r="B28" s="523" t="s">
        <v>289</v>
      </c>
      <c r="C28" s="523" t="s">
        <v>289</v>
      </c>
      <c r="D28" s="523" t="s">
        <v>289</v>
      </c>
      <c r="E28" s="686" t="s">
        <v>289</v>
      </c>
    </row>
    <row r="29" spans="1:5" s="2" customFormat="1" ht="15" customHeight="1">
      <c r="A29" s="500" t="s">
        <v>292</v>
      </c>
      <c r="B29" s="513"/>
      <c r="C29" s="513"/>
      <c r="D29" s="513"/>
      <c r="E29" s="687"/>
    </row>
    <row r="30" spans="1:5" s="2" customFormat="1" ht="15" customHeight="1">
      <c r="A30" s="501"/>
      <c r="B30" s="513"/>
      <c r="C30" s="513"/>
      <c r="D30" s="513"/>
      <c r="E30" s="687"/>
    </row>
    <row r="31" spans="1:5" s="99" customFormat="1" ht="15" customHeight="1">
      <c r="A31" s="502"/>
      <c r="B31" s="503" t="s">
        <v>288</v>
      </c>
      <c r="C31" s="503" t="s">
        <v>288</v>
      </c>
      <c r="D31" s="503" t="s">
        <v>288</v>
      </c>
      <c r="E31" s="688" t="s">
        <v>288</v>
      </c>
    </row>
    <row r="32" spans="1:5" s="2" customFormat="1" ht="15" customHeight="1">
      <c r="A32" s="501"/>
      <c r="B32" s="513"/>
      <c r="C32" s="513"/>
      <c r="D32" s="513"/>
      <c r="E32" s="687"/>
    </row>
    <row r="33" spans="1:5" s="2" customFormat="1" ht="15" customHeight="1">
      <c r="A33" s="501"/>
      <c r="B33" s="513"/>
      <c r="C33" s="513"/>
      <c r="D33" s="513"/>
      <c r="E33" s="687"/>
    </row>
    <row r="34" spans="1:5" s="99" customFormat="1" ht="15" customHeight="1">
      <c r="A34" s="504"/>
      <c r="B34" s="505"/>
      <c r="C34" s="505"/>
      <c r="D34" s="505"/>
      <c r="E34" s="689"/>
    </row>
    <row r="35" spans="1:5" s="99" customFormat="1" ht="15" customHeight="1">
      <c r="A35" s="499"/>
      <c r="B35" s="523" t="s">
        <v>289</v>
      </c>
      <c r="C35" s="523" t="s">
        <v>289</v>
      </c>
      <c r="D35" s="523" t="s">
        <v>289</v>
      </c>
      <c r="E35" s="686" t="s">
        <v>289</v>
      </c>
    </row>
    <row r="36" spans="1:5" s="2" customFormat="1" ht="15" customHeight="1">
      <c r="A36" s="500" t="s">
        <v>293</v>
      </c>
      <c r="B36" s="513"/>
      <c r="C36" s="513"/>
      <c r="D36" s="513"/>
      <c r="E36" s="687"/>
    </row>
    <row r="37" spans="1:5" s="2" customFormat="1" ht="15" customHeight="1">
      <c r="A37" s="501"/>
      <c r="B37" s="513"/>
      <c r="C37" s="513"/>
      <c r="D37" s="513"/>
      <c r="E37" s="687"/>
    </row>
    <row r="38" spans="1:5" s="99" customFormat="1" ht="15" customHeight="1">
      <c r="A38" s="502"/>
      <c r="B38" s="503" t="s">
        <v>288</v>
      </c>
      <c r="C38" s="503" t="s">
        <v>288</v>
      </c>
      <c r="D38" s="503" t="s">
        <v>288</v>
      </c>
      <c r="E38" s="688" t="s">
        <v>288</v>
      </c>
    </row>
    <row r="39" spans="1:5" s="2" customFormat="1" ht="15" customHeight="1">
      <c r="A39" s="501"/>
      <c r="B39" s="513"/>
      <c r="C39" s="513"/>
      <c r="D39" s="513"/>
      <c r="E39" s="687"/>
    </row>
    <row r="40" spans="1:5" s="2" customFormat="1" ht="15" customHeight="1">
      <c r="A40" s="501"/>
      <c r="B40" s="513"/>
      <c r="C40" s="513"/>
      <c r="D40" s="513"/>
      <c r="E40" s="687"/>
    </row>
    <row r="41" spans="1:5" s="99" customFormat="1" ht="15" customHeight="1">
      <c r="A41" s="504"/>
      <c r="B41" s="505"/>
      <c r="C41" s="505"/>
      <c r="D41" s="505"/>
      <c r="E41" s="689"/>
    </row>
    <row r="42" spans="1:5" s="99" customFormat="1" ht="15" customHeight="1">
      <c r="A42" s="499"/>
      <c r="B42" s="523" t="s">
        <v>289</v>
      </c>
      <c r="C42" s="523" t="s">
        <v>289</v>
      </c>
      <c r="D42" s="523" t="s">
        <v>289</v>
      </c>
      <c r="E42" s="686" t="s">
        <v>289</v>
      </c>
    </row>
    <row r="43" spans="1:5" s="2" customFormat="1" ht="15" customHeight="1">
      <c r="A43" s="500" t="s">
        <v>294</v>
      </c>
      <c r="B43" s="513"/>
      <c r="C43" s="513"/>
      <c r="D43" s="513"/>
      <c r="E43" s="687"/>
    </row>
    <row r="44" spans="1:5" s="2" customFormat="1" ht="15" customHeight="1">
      <c r="A44" s="501"/>
      <c r="B44" s="513"/>
      <c r="C44" s="513"/>
      <c r="D44" s="513"/>
      <c r="E44" s="687"/>
    </row>
    <row r="45" spans="1:5" s="99" customFormat="1" ht="15" customHeight="1">
      <c r="A45" s="502"/>
      <c r="B45" s="503" t="s">
        <v>288</v>
      </c>
      <c r="C45" s="503" t="s">
        <v>288</v>
      </c>
      <c r="D45" s="503" t="s">
        <v>288</v>
      </c>
      <c r="E45" s="688" t="s">
        <v>288</v>
      </c>
    </row>
    <row r="46" spans="1:5" s="2" customFormat="1" ht="15" customHeight="1">
      <c r="A46" s="501"/>
      <c r="B46" s="513"/>
      <c r="C46" s="513"/>
      <c r="D46" s="513"/>
      <c r="E46" s="687"/>
    </row>
    <row r="47" spans="1:5" s="2" customFormat="1" ht="15" customHeight="1">
      <c r="A47" s="501"/>
      <c r="B47" s="513"/>
      <c r="C47" s="513"/>
      <c r="D47" s="513"/>
      <c r="E47" s="687"/>
    </row>
    <row r="48" spans="1:5" s="99" customFormat="1" ht="15" customHeight="1">
      <c r="A48" s="504"/>
      <c r="B48" s="505"/>
      <c r="C48" s="505"/>
      <c r="D48" s="505"/>
      <c r="E48" s="689"/>
    </row>
    <row r="49" spans="1:5" s="2" customFormat="1" ht="15.75" customHeight="1">
      <c r="A49" s="506" t="s">
        <v>295</v>
      </c>
      <c r="B49" s="507"/>
      <c r="C49" s="508"/>
      <c r="D49" s="509" t="s">
        <v>296</v>
      </c>
      <c r="E49" s="510" t="s">
        <v>17</v>
      </c>
    </row>
    <row r="50" spans="1:5" s="99" customFormat="1" ht="10.5" customHeight="1">
      <c r="A50" s="512" t="s">
        <v>297</v>
      </c>
      <c r="B50" s="511"/>
      <c r="C50" s="513"/>
      <c r="D50" s="71"/>
      <c r="E50" s="514"/>
    </row>
    <row r="51" spans="1:5" s="2" customFormat="1" ht="13.5" thickBot="1">
      <c r="A51" s="515" t="s">
        <v>298</v>
      </c>
      <c r="B51" s="75"/>
      <c r="C51" s="516"/>
      <c r="D51" s="517"/>
      <c r="E51" s="518">
        <f>E5</f>
        <v>0</v>
      </c>
    </row>
    <row r="69" spans="1:3">
      <c r="A69" s="682" t="s">
        <v>360</v>
      </c>
      <c r="B69" s="681"/>
      <c r="C69" s="681"/>
    </row>
    <row r="70" spans="1:3">
      <c r="A70" s="680" t="e">
        <f>#REF!</f>
        <v>#REF!</v>
      </c>
      <c r="B70" s="680"/>
      <c r="C70" s="680"/>
    </row>
    <row r="71" spans="1:3">
      <c r="A71" s="680" t="e">
        <f>#REF!</f>
        <v>#REF!</v>
      </c>
      <c r="B71" s="680"/>
      <c r="C71" s="680"/>
    </row>
    <row r="72" spans="1:3">
      <c r="A72" s="680" t="e">
        <f>#REF!</f>
        <v>#REF!</v>
      </c>
      <c r="B72" s="680"/>
      <c r="C72" s="680"/>
    </row>
    <row r="73" spans="1:3">
      <c r="A73" s="680" t="e">
        <f>#REF!</f>
        <v>#REF!</v>
      </c>
      <c r="B73" s="680"/>
      <c r="C73" s="680"/>
    </row>
    <row r="74" spans="1:3">
      <c r="A74" s="680" t="e">
        <f>#REF!</f>
        <v>#REF!</v>
      </c>
      <c r="B74" s="680"/>
      <c r="C74" s="680"/>
    </row>
    <row r="75" spans="1:3">
      <c r="A75" s="680" t="e">
        <f>#REF!</f>
        <v>#REF!</v>
      </c>
      <c r="B75" s="680"/>
      <c r="C75" s="680"/>
    </row>
    <row r="76" spans="1:3">
      <c r="A76" s="680" t="e">
        <f>#REF!</f>
        <v>#REF!</v>
      </c>
      <c r="B76" s="680"/>
      <c r="C76" s="680"/>
    </row>
    <row r="77" spans="1:3">
      <c r="A77" s="680" t="e">
        <f>#REF!</f>
        <v>#REF!</v>
      </c>
      <c r="B77" s="680"/>
      <c r="C77" s="680"/>
    </row>
    <row r="78" spans="1:3">
      <c r="A78" s="680" t="e">
        <f>#REF!</f>
        <v>#REF!</v>
      </c>
      <c r="B78" s="680"/>
      <c r="C78" s="680"/>
    </row>
    <row r="79" spans="1:3">
      <c r="A79" s="680" t="e">
        <f>#REF!</f>
        <v>#REF!</v>
      </c>
      <c r="B79" s="680"/>
      <c r="C79" s="680"/>
    </row>
    <row r="80" spans="1:3">
      <c r="A80" s="680" t="e">
        <f>#REF!</f>
        <v>#REF!</v>
      </c>
      <c r="B80" s="680"/>
      <c r="C80" s="680"/>
    </row>
    <row r="81" spans="1:3">
      <c r="A81" s="680" t="e">
        <f>#REF!</f>
        <v>#REF!</v>
      </c>
      <c r="B81" s="680"/>
      <c r="C81" s="680"/>
    </row>
    <row r="82" spans="1:3">
      <c r="A82" s="680" t="e">
        <f>#REF!</f>
        <v>#REF!</v>
      </c>
      <c r="B82" s="680"/>
      <c r="C82" s="680"/>
    </row>
    <row r="83" spans="1:3">
      <c r="A83" s="680" t="e">
        <f>#REF!</f>
        <v>#REF!</v>
      </c>
      <c r="B83" s="680"/>
      <c r="C83" s="680"/>
    </row>
    <row r="84" spans="1:3">
      <c r="A84" s="680" t="e">
        <f>#REF!</f>
        <v>#REF!</v>
      </c>
      <c r="B84" s="680"/>
      <c r="C84" s="680"/>
    </row>
    <row r="85" spans="1:3">
      <c r="A85" s="680" t="e">
        <f>#REF!</f>
        <v>#REF!</v>
      </c>
      <c r="B85" s="680"/>
      <c r="C85" s="680"/>
    </row>
    <row r="86" spans="1:3">
      <c r="A86" s="680" t="e">
        <f>#REF!</f>
        <v>#REF!</v>
      </c>
      <c r="B86" s="680"/>
      <c r="C86" s="680"/>
    </row>
    <row r="87" spans="1:3">
      <c r="A87" s="680" t="e">
        <f>#REF!</f>
        <v>#REF!</v>
      </c>
      <c r="B87" s="680"/>
      <c r="C87" s="680"/>
    </row>
    <row r="88" spans="1:3">
      <c r="A88" s="680" t="e">
        <f>#REF!</f>
        <v>#REF!</v>
      </c>
      <c r="B88" s="680"/>
      <c r="C88" s="680"/>
    </row>
    <row r="89" spans="1:3">
      <c r="A89" s="680" t="e">
        <f>#REF!</f>
        <v>#REF!</v>
      </c>
      <c r="B89" s="680"/>
      <c r="C89" s="680"/>
    </row>
    <row r="90" spans="1:3">
      <c r="A90" s="680" t="e">
        <f>#REF!</f>
        <v>#REF!</v>
      </c>
      <c r="B90" s="680"/>
      <c r="C90" s="680"/>
    </row>
    <row r="91" spans="1:3">
      <c r="A91" s="680" t="e">
        <f>#REF!</f>
        <v>#REF!</v>
      </c>
      <c r="B91" s="680"/>
      <c r="C91" s="680"/>
    </row>
    <row r="92" spans="1:3">
      <c r="A92" s="680" t="e">
        <f>#REF!</f>
        <v>#REF!</v>
      </c>
      <c r="B92" s="680"/>
      <c r="C92" s="680"/>
    </row>
    <row r="93" spans="1:3">
      <c r="A93" s="680" t="e">
        <f>#REF!</f>
        <v>#REF!</v>
      </c>
      <c r="B93" s="680"/>
      <c r="C93" s="680"/>
    </row>
    <row r="94" spans="1:3">
      <c r="A94" s="680" t="e">
        <f>#REF!</f>
        <v>#REF!</v>
      </c>
      <c r="B94" s="680"/>
      <c r="C94" s="680"/>
    </row>
    <row r="95" spans="1:3">
      <c r="A95" s="680" t="e">
        <f>#REF!</f>
        <v>#REF!</v>
      </c>
      <c r="B95" s="680"/>
      <c r="C95" s="680"/>
    </row>
    <row r="96" spans="1:3">
      <c r="A96" s="680" t="e">
        <f>#REF!</f>
        <v>#REF!</v>
      </c>
      <c r="B96" s="680"/>
      <c r="C96" s="680"/>
    </row>
    <row r="97" spans="1:3">
      <c r="A97" s="680" t="e">
        <f>#REF!</f>
        <v>#REF!</v>
      </c>
      <c r="B97" s="680"/>
      <c r="C97" s="680"/>
    </row>
    <row r="98" spans="1:3">
      <c r="A98" s="680" t="e">
        <f>#REF!</f>
        <v>#REF!</v>
      </c>
      <c r="B98" s="680"/>
      <c r="C98" s="680"/>
    </row>
    <row r="99" spans="1:3">
      <c r="A99" s="680" t="e">
        <f>#REF!</f>
        <v>#REF!</v>
      </c>
      <c r="B99" s="680"/>
      <c r="C99" s="680"/>
    </row>
    <row r="100" spans="1:3">
      <c r="A100" s="680" t="e">
        <f>#REF!</f>
        <v>#REF!</v>
      </c>
      <c r="B100" s="680"/>
      <c r="C100" s="680"/>
    </row>
    <row r="101" spans="1:3">
      <c r="A101" s="680" t="e">
        <f>#REF!</f>
        <v>#REF!</v>
      </c>
      <c r="B101" s="680"/>
      <c r="C101" s="680"/>
    </row>
    <row r="102" spans="1:3">
      <c r="A102" s="680" t="e">
        <f>#REF!</f>
        <v>#REF!</v>
      </c>
      <c r="B102" s="680"/>
      <c r="C102" s="680"/>
    </row>
    <row r="103" spans="1:3">
      <c r="A103" s="680" t="e">
        <f>#REF!</f>
        <v>#REF!</v>
      </c>
      <c r="B103" s="680"/>
      <c r="C103" s="680"/>
    </row>
    <row r="104" spans="1:3">
      <c r="A104" s="680" t="e">
        <f>#REF!</f>
        <v>#REF!</v>
      </c>
      <c r="B104" s="680"/>
      <c r="C104" s="680"/>
    </row>
    <row r="105" spans="1:3">
      <c r="A105" s="680" t="e">
        <f>#REF!</f>
        <v>#REF!</v>
      </c>
      <c r="B105" s="680"/>
      <c r="C105" s="680"/>
    </row>
    <row r="106" spans="1:3">
      <c r="A106" s="680" t="e">
        <f>#REF!</f>
        <v>#REF!</v>
      </c>
      <c r="B106" s="680"/>
      <c r="C106" s="680"/>
    </row>
    <row r="107" spans="1:3">
      <c r="A107" s="680" t="e">
        <f>#REF!</f>
        <v>#REF!</v>
      </c>
      <c r="B107" s="680"/>
      <c r="C107" s="680"/>
    </row>
    <row r="108" spans="1:3">
      <c r="A108" s="680" t="e">
        <f>#REF!</f>
        <v>#REF!</v>
      </c>
      <c r="B108" s="680"/>
      <c r="C108" s="680"/>
    </row>
    <row r="109" spans="1:3">
      <c r="A109" s="680" t="e">
        <f>#REF!</f>
        <v>#REF!</v>
      </c>
      <c r="B109" s="680"/>
      <c r="C109" s="680"/>
    </row>
    <row r="110" spans="1:3">
      <c r="A110" s="680" t="e">
        <f>#REF!</f>
        <v>#REF!</v>
      </c>
      <c r="B110" s="680"/>
      <c r="C110" s="680"/>
    </row>
    <row r="111" spans="1:3">
      <c r="A111" s="680" t="e">
        <f>#REF!</f>
        <v>#REF!</v>
      </c>
      <c r="B111" s="680"/>
      <c r="C111" s="680"/>
    </row>
    <row r="112" spans="1:3">
      <c r="A112" s="680" t="e">
        <f>#REF!</f>
        <v>#REF!</v>
      </c>
      <c r="B112" s="680"/>
      <c r="C112" s="680"/>
    </row>
    <row r="113" spans="1:3">
      <c r="A113" s="680" t="e">
        <f>#REF!</f>
        <v>#REF!</v>
      </c>
      <c r="B113" s="680"/>
      <c r="C113" s="680"/>
    </row>
    <row r="114" spans="1:3">
      <c r="A114" s="680" t="e">
        <f>#REF!</f>
        <v>#REF!</v>
      </c>
      <c r="B114" s="680"/>
      <c r="C114" s="680"/>
    </row>
    <row r="115" spans="1:3">
      <c r="A115" s="680" t="e">
        <f>#REF!</f>
        <v>#REF!</v>
      </c>
      <c r="B115" s="680"/>
      <c r="C115" s="680"/>
    </row>
    <row r="116" spans="1:3">
      <c r="A116" s="680" t="e">
        <f>#REF!</f>
        <v>#REF!</v>
      </c>
      <c r="B116" s="680"/>
      <c r="C116" s="680"/>
    </row>
    <row r="117" spans="1:3">
      <c r="A117" s="680" t="e">
        <f>#REF!</f>
        <v>#REF!</v>
      </c>
      <c r="B117" s="680"/>
      <c r="C117" s="680"/>
    </row>
    <row r="118" spans="1:3">
      <c r="A118" s="680" t="e">
        <f>#REF!</f>
        <v>#REF!</v>
      </c>
      <c r="B118" s="680"/>
      <c r="C118" s="680"/>
    </row>
    <row r="119" spans="1:3">
      <c r="A119" s="680" t="e">
        <f>#REF!</f>
        <v>#REF!</v>
      </c>
      <c r="B119" s="680"/>
      <c r="C119" s="680"/>
    </row>
    <row r="120" spans="1:3">
      <c r="A120" s="680" t="e">
        <f>#REF!</f>
        <v>#REF!</v>
      </c>
      <c r="B120" s="680"/>
      <c r="C120" s="680"/>
    </row>
    <row r="121" spans="1:3">
      <c r="A121" s="680" t="e">
        <f>#REF!</f>
        <v>#REF!</v>
      </c>
      <c r="B121" s="680"/>
      <c r="C121" s="680"/>
    </row>
    <row r="122" spans="1:3">
      <c r="A122" s="680" t="e">
        <f>#REF!</f>
        <v>#REF!</v>
      </c>
      <c r="B122" s="680"/>
      <c r="C122" s="680"/>
    </row>
    <row r="123" spans="1:3">
      <c r="A123" s="680" t="e">
        <f>#REF!</f>
        <v>#REF!</v>
      </c>
      <c r="B123" s="680"/>
      <c r="C123" s="680"/>
    </row>
    <row r="124" spans="1:3">
      <c r="A124" s="680" t="e">
        <f>#REF!</f>
        <v>#REF!</v>
      </c>
      <c r="B124" s="680"/>
      <c r="C124" s="680"/>
    </row>
    <row r="125" spans="1:3">
      <c r="A125" s="680" t="e">
        <f>#REF!</f>
        <v>#REF!</v>
      </c>
      <c r="B125" s="680"/>
      <c r="C125" s="680"/>
    </row>
    <row r="126" spans="1:3">
      <c r="A126" s="680" t="e">
        <f>#REF!</f>
        <v>#REF!</v>
      </c>
      <c r="B126" s="680"/>
      <c r="C126" s="680"/>
    </row>
    <row r="127" spans="1:3">
      <c r="A127" s="680" t="e">
        <f>#REF!</f>
        <v>#REF!</v>
      </c>
      <c r="B127" s="680"/>
      <c r="C127" s="680"/>
    </row>
    <row r="128" spans="1:3">
      <c r="A128" s="680" t="e">
        <f>#REF!</f>
        <v>#REF!</v>
      </c>
      <c r="B128" s="680"/>
      <c r="C128" s="680"/>
    </row>
    <row r="129" spans="1:3">
      <c r="A129" s="680" t="e">
        <f>#REF!</f>
        <v>#REF!</v>
      </c>
      <c r="B129" s="680"/>
      <c r="C129" s="680"/>
    </row>
    <row r="130" spans="1:3">
      <c r="A130" s="680" t="e">
        <f>#REF!</f>
        <v>#REF!</v>
      </c>
      <c r="B130" s="680"/>
      <c r="C130" s="680"/>
    </row>
    <row r="131" spans="1:3">
      <c r="A131" s="680" t="e">
        <f>#REF!</f>
        <v>#REF!</v>
      </c>
      <c r="B131" s="680"/>
      <c r="C131" s="680"/>
    </row>
    <row r="132" spans="1:3">
      <c r="A132" s="680" t="e">
        <f>#REF!</f>
        <v>#REF!</v>
      </c>
      <c r="B132" s="680"/>
      <c r="C132" s="680"/>
    </row>
    <row r="133" spans="1:3">
      <c r="A133" s="680" t="e">
        <f>#REF!</f>
        <v>#REF!</v>
      </c>
      <c r="B133" s="680"/>
      <c r="C133" s="680"/>
    </row>
    <row r="134" spans="1:3">
      <c r="A134" s="680" t="e">
        <f>#REF!</f>
        <v>#REF!</v>
      </c>
      <c r="B134" s="680"/>
      <c r="C134" s="680"/>
    </row>
    <row r="135" spans="1:3">
      <c r="A135" s="680" t="e">
        <f>#REF!</f>
        <v>#REF!</v>
      </c>
      <c r="B135" s="680"/>
      <c r="C135" s="680"/>
    </row>
    <row r="136" spans="1:3">
      <c r="A136" s="680" t="e">
        <f>#REF!</f>
        <v>#REF!</v>
      </c>
      <c r="B136" s="680"/>
      <c r="C136" s="680"/>
    </row>
    <row r="137" spans="1:3">
      <c r="A137" s="680" t="e">
        <f>#REF!</f>
        <v>#REF!</v>
      </c>
      <c r="B137" s="680"/>
      <c r="C137" s="680"/>
    </row>
    <row r="138" spans="1:3">
      <c r="A138" s="680" t="e">
        <f>#REF!</f>
        <v>#REF!</v>
      </c>
      <c r="B138" s="680"/>
      <c r="C138" s="680"/>
    </row>
    <row r="139" spans="1:3">
      <c r="A139" s="680" t="e">
        <f>#REF!</f>
        <v>#REF!</v>
      </c>
      <c r="B139" s="680"/>
      <c r="C139" s="680"/>
    </row>
    <row r="140" spans="1:3">
      <c r="A140" s="680" t="e">
        <f>#REF!</f>
        <v>#REF!</v>
      </c>
      <c r="B140" s="680"/>
      <c r="C140" s="680"/>
    </row>
    <row r="141" spans="1:3">
      <c r="A141" s="680" t="e">
        <f>#REF!</f>
        <v>#REF!</v>
      </c>
      <c r="B141" s="680"/>
      <c r="C141" s="680"/>
    </row>
    <row r="142" spans="1:3">
      <c r="A142" s="680" t="e">
        <f>#REF!</f>
        <v>#REF!</v>
      </c>
      <c r="B142" s="680"/>
      <c r="C142" s="680"/>
    </row>
    <row r="143" spans="1:3">
      <c r="A143" s="680" t="e">
        <f>#REF!</f>
        <v>#REF!</v>
      </c>
      <c r="B143" s="680"/>
      <c r="C143" s="680"/>
    </row>
    <row r="144" spans="1:3">
      <c r="A144" s="680" t="e">
        <f>#REF!</f>
        <v>#REF!</v>
      </c>
      <c r="B144" s="680"/>
      <c r="C144" s="680"/>
    </row>
    <row r="145" spans="1:3">
      <c r="A145" s="680" t="e">
        <f>#REF!</f>
        <v>#REF!</v>
      </c>
      <c r="B145" s="680"/>
      <c r="C145" s="680"/>
    </row>
    <row r="146" spans="1:3">
      <c r="A146" s="680" t="e">
        <f>#REF!</f>
        <v>#REF!</v>
      </c>
      <c r="B146" s="680"/>
      <c r="C146" s="680"/>
    </row>
    <row r="147" spans="1:3">
      <c r="A147" s="680" t="e">
        <f>#REF!</f>
        <v>#REF!</v>
      </c>
      <c r="B147" s="680"/>
      <c r="C147" s="680"/>
    </row>
    <row r="148" spans="1:3">
      <c r="A148" s="680" t="e">
        <f>#REF!</f>
        <v>#REF!</v>
      </c>
      <c r="B148" s="680"/>
      <c r="C148" s="680"/>
    </row>
    <row r="149" spans="1:3">
      <c r="A149" s="680" t="e">
        <f>#REF!</f>
        <v>#REF!</v>
      </c>
      <c r="B149" s="680"/>
      <c r="C149" s="680"/>
    </row>
    <row r="150" spans="1:3">
      <c r="A150" s="680" t="e">
        <f>#REF!</f>
        <v>#REF!</v>
      </c>
      <c r="B150" s="680"/>
      <c r="C150" s="680"/>
    </row>
    <row r="151" spans="1:3">
      <c r="A151" s="680" t="e">
        <f>#REF!</f>
        <v>#REF!</v>
      </c>
      <c r="B151" s="680"/>
      <c r="C151" s="680"/>
    </row>
    <row r="152" spans="1:3">
      <c r="A152" s="680" t="e">
        <f>#REF!</f>
        <v>#REF!</v>
      </c>
      <c r="B152" s="680"/>
      <c r="C152" s="680"/>
    </row>
    <row r="153" spans="1:3">
      <c r="A153" s="680" t="e">
        <f>#REF!</f>
        <v>#REF!</v>
      </c>
      <c r="B153" s="680"/>
      <c r="C153" s="680"/>
    </row>
    <row r="154" spans="1:3">
      <c r="A154" s="680" t="e">
        <f>#REF!</f>
        <v>#REF!</v>
      </c>
      <c r="B154" s="680"/>
      <c r="C154" s="680"/>
    </row>
    <row r="155" spans="1:3">
      <c r="A155" s="680" t="e">
        <f>#REF!</f>
        <v>#REF!</v>
      </c>
      <c r="B155" s="680"/>
      <c r="C155" s="680"/>
    </row>
    <row r="156" spans="1:3">
      <c r="A156" s="680" t="e">
        <f>#REF!</f>
        <v>#REF!</v>
      </c>
      <c r="B156" s="680"/>
      <c r="C156" s="680"/>
    </row>
    <row r="157" spans="1:3">
      <c r="A157" s="680" t="e">
        <f>#REF!</f>
        <v>#REF!</v>
      </c>
      <c r="B157" s="680"/>
      <c r="C157" s="680"/>
    </row>
    <row r="158" spans="1:3">
      <c r="A158" s="680" t="e">
        <f>#REF!</f>
        <v>#REF!</v>
      </c>
      <c r="B158" s="680"/>
      <c r="C158" s="680"/>
    </row>
    <row r="159" spans="1:3">
      <c r="A159" s="680" t="e">
        <f>#REF!</f>
        <v>#REF!</v>
      </c>
      <c r="B159" s="680"/>
      <c r="C159" s="680"/>
    </row>
    <row r="160" spans="1:3">
      <c r="A160" s="680" t="e">
        <f>#REF!</f>
        <v>#REF!</v>
      </c>
      <c r="B160" s="680"/>
      <c r="C160" s="680"/>
    </row>
    <row r="161" spans="1:3">
      <c r="A161" s="680" t="e">
        <f>#REF!</f>
        <v>#REF!</v>
      </c>
      <c r="B161" s="680"/>
      <c r="C161" s="680"/>
    </row>
    <row r="162" spans="1:3">
      <c r="A162" s="680" t="e">
        <f>#REF!</f>
        <v>#REF!</v>
      </c>
      <c r="B162" s="680"/>
      <c r="C162" s="680"/>
    </row>
    <row r="163" spans="1:3">
      <c r="A163" s="680" t="e">
        <f>#REF!</f>
        <v>#REF!</v>
      </c>
      <c r="B163" s="680"/>
      <c r="C163" s="680"/>
    </row>
    <row r="164" spans="1:3">
      <c r="A164" s="680" t="e">
        <f>#REF!</f>
        <v>#REF!</v>
      </c>
      <c r="B164" s="680"/>
      <c r="C164" s="680"/>
    </row>
    <row r="165" spans="1:3">
      <c r="A165" s="680" t="e">
        <f>#REF!</f>
        <v>#REF!</v>
      </c>
      <c r="B165" s="680"/>
      <c r="C165" s="680"/>
    </row>
    <row r="166" spans="1:3">
      <c r="A166" s="680" t="e">
        <f>#REF!</f>
        <v>#REF!</v>
      </c>
      <c r="B166" s="680"/>
      <c r="C166" s="680"/>
    </row>
    <row r="167" spans="1:3">
      <c r="A167" s="680" t="e">
        <f>#REF!</f>
        <v>#REF!</v>
      </c>
      <c r="B167" s="680"/>
      <c r="C167" s="680"/>
    </row>
    <row r="168" spans="1:3">
      <c r="A168" s="680" t="e">
        <f>#REF!</f>
        <v>#REF!</v>
      </c>
      <c r="B168" s="680"/>
      <c r="C168" s="680"/>
    </row>
    <row r="169" spans="1:3">
      <c r="A169" s="680" t="e">
        <f>#REF!</f>
        <v>#REF!</v>
      </c>
      <c r="B169" s="680"/>
      <c r="C169" s="680"/>
    </row>
    <row r="170" spans="1:3">
      <c r="A170" s="680" t="e">
        <f>#REF!</f>
        <v>#REF!</v>
      </c>
      <c r="B170" s="680"/>
      <c r="C170" s="680"/>
    </row>
    <row r="171" spans="1:3">
      <c r="A171" s="680" t="e">
        <f>#REF!</f>
        <v>#REF!</v>
      </c>
      <c r="B171" s="680"/>
      <c r="C171" s="680"/>
    </row>
    <row r="172" spans="1:3">
      <c r="A172" s="680" t="e">
        <f>#REF!</f>
        <v>#REF!</v>
      </c>
      <c r="B172" s="680"/>
      <c r="C172" s="680"/>
    </row>
    <row r="173" spans="1:3">
      <c r="A173" s="680" t="e">
        <f>#REF!</f>
        <v>#REF!</v>
      </c>
      <c r="B173" s="680"/>
      <c r="C173" s="680"/>
    </row>
    <row r="174" spans="1:3">
      <c r="A174" s="680" t="e">
        <f>#REF!</f>
        <v>#REF!</v>
      </c>
      <c r="B174" s="680"/>
      <c r="C174" s="680"/>
    </row>
    <row r="175" spans="1:3">
      <c r="A175" s="680" t="e">
        <f>#REF!</f>
        <v>#REF!</v>
      </c>
      <c r="B175" s="680"/>
      <c r="C175" s="680"/>
    </row>
    <row r="176" spans="1:3">
      <c r="A176" s="680" t="e">
        <f>#REF!</f>
        <v>#REF!</v>
      </c>
      <c r="B176" s="680"/>
      <c r="C176" s="680"/>
    </row>
    <row r="177" spans="1:3">
      <c r="A177" s="680" t="e">
        <f>#REF!</f>
        <v>#REF!</v>
      </c>
      <c r="B177" s="680"/>
      <c r="C177" s="680"/>
    </row>
    <row r="178" spans="1:3">
      <c r="A178" s="680" t="e">
        <f>#REF!</f>
        <v>#REF!</v>
      </c>
      <c r="B178" s="680"/>
      <c r="C178" s="680"/>
    </row>
    <row r="179" spans="1:3">
      <c r="A179" s="680" t="e">
        <f>#REF!</f>
        <v>#REF!</v>
      </c>
      <c r="B179" s="680"/>
      <c r="C179" s="680"/>
    </row>
    <row r="180" spans="1:3">
      <c r="A180" s="680" t="e">
        <f>#REF!</f>
        <v>#REF!</v>
      </c>
      <c r="B180" s="680"/>
      <c r="C180" s="680"/>
    </row>
    <row r="181" spans="1:3">
      <c r="A181" s="680" t="e">
        <f>#REF!</f>
        <v>#REF!</v>
      </c>
      <c r="B181" s="680"/>
      <c r="C181" s="680"/>
    </row>
    <row r="182" spans="1:3">
      <c r="A182" s="680" t="e">
        <f>#REF!</f>
        <v>#REF!</v>
      </c>
      <c r="B182" s="680"/>
      <c r="C182" s="680"/>
    </row>
    <row r="183" spans="1:3">
      <c r="A183" s="680" t="e">
        <f>#REF!</f>
        <v>#REF!</v>
      </c>
      <c r="B183" s="680"/>
      <c r="C183" s="680"/>
    </row>
    <row r="184" spans="1:3">
      <c r="A184" s="680" t="e">
        <f>#REF!</f>
        <v>#REF!</v>
      </c>
      <c r="B184" s="680"/>
      <c r="C184" s="680"/>
    </row>
    <row r="185" spans="1:3">
      <c r="A185" s="680" t="e">
        <f>#REF!</f>
        <v>#REF!</v>
      </c>
      <c r="B185" s="680"/>
      <c r="C185" s="680"/>
    </row>
    <row r="186" spans="1:3">
      <c r="A186" s="680" t="e">
        <f>#REF!</f>
        <v>#REF!</v>
      </c>
      <c r="B186" s="680"/>
      <c r="C186" s="680"/>
    </row>
    <row r="187" spans="1:3">
      <c r="A187" s="680" t="e">
        <f>#REF!</f>
        <v>#REF!</v>
      </c>
      <c r="B187" s="680"/>
      <c r="C187" s="680"/>
    </row>
    <row r="188" spans="1:3">
      <c r="A188" s="680" t="e">
        <f>#REF!</f>
        <v>#REF!</v>
      </c>
      <c r="B188" s="680"/>
      <c r="C188" s="680"/>
    </row>
    <row r="189" spans="1:3">
      <c r="A189" s="680" t="e">
        <f>#REF!</f>
        <v>#REF!</v>
      </c>
      <c r="B189" s="680"/>
      <c r="C189" s="680"/>
    </row>
    <row r="190" spans="1:3">
      <c r="A190" s="680" t="e">
        <f>#REF!</f>
        <v>#REF!</v>
      </c>
      <c r="B190" s="680"/>
      <c r="C190" s="680"/>
    </row>
    <row r="191" spans="1:3">
      <c r="A191" s="680" t="e">
        <f>#REF!</f>
        <v>#REF!</v>
      </c>
      <c r="B191" s="680"/>
      <c r="C191" s="680"/>
    </row>
    <row r="192" spans="1:3">
      <c r="A192" s="680" t="e">
        <f>#REF!</f>
        <v>#REF!</v>
      </c>
      <c r="B192" s="680"/>
      <c r="C192" s="680"/>
    </row>
    <row r="193" spans="1:3">
      <c r="A193" s="680" t="e">
        <f>#REF!</f>
        <v>#REF!</v>
      </c>
      <c r="B193" s="680"/>
      <c r="C193" s="680"/>
    </row>
    <row r="194" spans="1:3">
      <c r="A194" s="680" t="e">
        <f>#REF!</f>
        <v>#REF!</v>
      </c>
      <c r="B194" s="680"/>
      <c r="C194" s="680"/>
    </row>
    <row r="195" spans="1:3">
      <c r="A195" s="680" t="e">
        <f>#REF!</f>
        <v>#REF!</v>
      </c>
      <c r="B195" s="680"/>
      <c r="C195" s="680"/>
    </row>
    <row r="196" spans="1:3">
      <c r="A196" s="680" t="e">
        <f>#REF!</f>
        <v>#REF!</v>
      </c>
      <c r="B196" s="680"/>
      <c r="C196" s="680"/>
    </row>
    <row r="197" spans="1:3">
      <c r="A197" s="680" t="e">
        <f>#REF!</f>
        <v>#REF!</v>
      </c>
      <c r="B197" s="680"/>
      <c r="C197" s="680"/>
    </row>
    <row r="198" spans="1:3">
      <c r="A198" s="680" t="e">
        <f>#REF!</f>
        <v>#REF!</v>
      </c>
      <c r="B198" s="680"/>
      <c r="C198" s="680"/>
    </row>
    <row r="199" spans="1:3">
      <c r="A199" s="680" t="e">
        <f>#REF!</f>
        <v>#REF!</v>
      </c>
      <c r="B199" s="680"/>
      <c r="C199" s="680"/>
    </row>
    <row r="200" spans="1:3">
      <c r="A200" s="680" t="e">
        <f>#REF!</f>
        <v>#REF!</v>
      </c>
      <c r="B200" s="680"/>
      <c r="C200" s="680"/>
    </row>
    <row r="201" spans="1:3">
      <c r="A201" s="680" t="e">
        <f>#REF!</f>
        <v>#REF!</v>
      </c>
      <c r="B201" s="680"/>
      <c r="C201" s="680"/>
    </row>
    <row r="202" spans="1:3">
      <c r="A202" s="680" t="e">
        <f>#REF!</f>
        <v>#REF!</v>
      </c>
      <c r="B202" s="680"/>
      <c r="C202" s="680"/>
    </row>
    <row r="203" spans="1:3">
      <c r="A203" s="680" t="e">
        <f>#REF!</f>
        <v>#REF!</v>
      </c>
      <c r="B203" s="680"/>
      <c r="C203" s="680"/>
    </row>
    <row r="204" spans="1:3">
      <c r="A204" s="680" t="e">
        <f>#REF!</f>
        <v>#REF!</v>
      </c>
      <c r="B204" s="680"/>
      <c r="C204" s="680"/>
    </row>
    <row r="205" spans="1:3">
      <c r="A205" s="680" t="e">
        <f>#REF!</f>
        <v>#REF!</v>
      </c>
      <c r="B205" s="680"/>
      <c r="C205" s="680"/>
    </row>
    <row r="206" spans="1:3">
      <c r="A206" s="680" t="e">
        <f>#REF!</f>
        <v>#REF!</v>
      </c>
      <c r="B206" s="680"/>
      <c r="C206" s="680"/>
    </row>
    <row r="207" spans="1:3">
      <c r="A207" s="680" t="e">
        <f>#REF!</f>
        <v>#REF!</v>
      </c>
      <c r="B207" s="680"/>
      <c r="C207" s="680"/>
    </row>
    <row r="208" spans="1:3">
      <c r="A208" s="680" t="e">
        <f>#REF!</f>
        <v>#REF!</v>
      </c>
      <c r="B208" s="680"/>
      <c r="C208" s="680"/>
    </row>
    <row r="209" spans="1:3">
      <c r="A209" s="680" t="e">
        <f>#REF!</f>
        <v>#REF!</v>
      </c>
      <c r="B209" s="680"/>
      <c r="C209" s="680"/>
    </row>
    <row r="210" spans="1:3">
      <c r="A210" s="680" t="e">
        <f>#REF!</f>
        <v>#REF!</v>
      </c>
      <c r="B210" s="680"/>
      <c r="C210" s="680"/>
    </row>
    <row r="211" spans="1:3">
      <c r="A211" s="680" t="e">
        <f>#REF!</f>
        <v>#REF!</v>
      </c>
      <c r="B211" s="680"/>
      <c r="C211" s="680"/>
    </row>
    <row r="212" spans="1:3">
      <c r="A212" s="680" t="e">
        <f>#REF!</f>
        <v>#REF!</v>
      </c>
      <c r="B212" s="680"/>
      <c r="C212" s="680"/>
    </row>
    <row r="213" spans="1:3">
      <c r="A213" s="680" t="e">
        <f>#REF!</f>
        <v>#REF!</v>
      </c>
      <c r="B213" s="680"/>
      <c r="C213" s="680"/>
    </row>
    <row r="214" spans="1:3">
      <c r="A214" s="680" t="e">
        <f>#REF!</f>
        <v>#REF!</v>
      </c>
      <c r="B214" s="680"/>
      <c r="C214" s="680"/>
    </row>
    <row r="215" spans="1:3">
      <c r="A215" s="680" t="e">
        <f>#REF!</f>
        <v>#REF!</v>
      </c>
      <c r="B215" s="680"/>
      <c r="C215" s="680"/>
    </row>
    <row r="216" spans="1:3">
      <c r="A216" s="680" t="e">
        <f>#REF!</f>
        <v>#REF!</v>
      </c>
      <c r="B216" s="680"/>
      <c r="C216" s="680"/>
    </row>
    <row r="217" spans="1:3">
      <c r="A217" s="680" t="e">
        <f>#REF!</f>
        <v>#REF!</v>
      </c>
      <c r="B217" s="680"/>
      <c r="C217" s="680"/>
    </row>
    <row r="218" spans="1:3">
      <c r="A218" s="680" t="e">
        <f>#REF!</f>
        <v>#REF!</v>
      </c>
      <c r="B218" s="680"/>
      <c r="C218" s="680"/>
    </row>
    <row r="219" spans="1:3">
      <c r="A219" s="680" t="e">
        <f>#REF!</f>
        <v>#REF!</v>
      </c>
      <c r="B219" s="680"/>
      <c r="C219" s="680"/>
    </row>
    <row r="220" spans="1:3">
      <c r="A220" s="680" t="e">
        <f>#REF!</f>
        <v>#REF!</v>
      </c>
      <c r="B220" s="680"/>
      <c r="C220" s="680"/>
    </row>
    <row r="221" spans="1:3">
      <c r="A221" s="680" t="e">
        <f>#REF!</f>
        <v>#REF!</v>
      </c>
      <c r="B221" s="680"/>
      <c r="C221" s="680"/>
    </row>
    <row r="222" spans="1:3">
      <c r="A222" s="680" t="e">
        <f>#REF!</f>
        <v>#REF!</v>
      </c>
      <c r="B222" s="680"/>
      <c r="C222" s="680"/>
    </row>
    <row r="223" spans="1:3">
      <c r="A223" s="680" t="e">
        <f>#REF!</f>
        <v>#REF!</v>
      </c>
      <c r="B223" s="680"/>
      <c r="C223" s="680"/>
    </row>
    <row r="224" spans="1:3">
      <c r="A224" s="680" t="e">
        <f>#REF!</f>
        <v>#REF!</v>
      </c>
      <c r="B224" s="680"/>
      <c r="C224" s="680"/>
    </row>
    <row r="225" spans="1:3">
      <c r="A225" s="680" t="e">
        <f>#REF!</f>
        <v>#REF!</v>
      </c>
      <c r="B225" s="680"/>
      <c r="C225" s="680"/>
    </row>
    <row r="226" spans="1:3">
      <c r="A226" s="680" t="e">
        <f>#REF!</f>
        <v>#REF!</v>
      </c>
      <c r="B226" s="680"/>
      <c r="C226" s="680"/>
    </row>
    <row r="227" spans="1:3">
      <c r="A227" s="680" t="e">
        <f>#REF!</f>
        <v>#REF!</v>
      </c>
      <c r="B227" s="680"/>
      <c r="C227" s="680"/>
    </row>
    <row r="228" spans="1:3">
      <c r="A228" s="680" t="e">
        <f>#REF!</f>
        <v>#REF!</v>
      </c>
      <c r="B228" s="680"/>
      <c r="C228" s="680"/>
    </row>
    <row r="229" spans="1:3">
      <c r="A229" s="680" t="e">
        <f>#REF!</f>
        <v>#REF!</v>
      </c>
      <c r="B229" s="680"/>
      <c r="C229" s="680"/>
    </row>
    <row r="230" spans="1:3">
      <c r="A230" s="680" t="e">
        <f>#REF!</f>
        <v>#REF!</v>
      </c>
      <c r="B230" s="680"/>
      <c r="C230" s="680"/>
    </row>
    <row r="231" spans="1:3">
      <c r="A231" s="680" t="e">
        <f>#REF!</f>
        <v>#REF!</v>
      </c>
      <c r="B231" s="680"/>
      <c r="C231" s="680"/>
    </row>
    <row r="232" spans="1:3">
      <c r="A232" s="680" t="e">
        <f>#REF!</f>
        <v>#REF!</v>
      </c>
      <c r="B232" s="680"/>
      <c r="C232" s="680"/>
    </row>
    <row r="233" spans="1:3">
      <c r="A233" s="680" t="e">
        <f>#REF!</f>
        <v>#REF!</v>
      </c>
      <c r="B233" s="680"/>
      <c r="C233" s="680"/>
    </row>
    <row r="234" spans="1:3">
      <c r="A234" s="680" t="e">
        <f>#REF!</f>
        <v>#REF!</v>
      </c>
      <c r="B234" s="680"/>
      <c r="C234" s="680"/>
    </row>
    <row r="235" spans="1:3">
      <c r="A235" s="680" t="e">
        <f>#REF!</f>
        <v>#REF!</v>
      </c>
      <c r="B235" s="680"/>
      <c r="C235" s="680"/>
    </row>
    <row r="236" spans="1:3">
      <c r="A236" s="680" t="e">
        <f>#REF!</f>
        <v>#REF!</v>
      </c>
      <c r="B236" s="680"/>
      <c r="C236" s="680"/>
    </row>
    <row r="237" spans="1:3">
      <c r="A237" s="680" t="e">
        <f>#REF!</f>
        <v>#REF!</v>
      </c>
      <c r="B237" s="680"/>
      <c r="C237" s="680"/>
    </row>
    <row r="238" spans="1:3">
      <c r="A238" s="680" t="e">
        <f>#REF!</f>
        <v>#REF!</v>
      </c>
      <c r="B238" s="680"/>
      <c r="C238" s="680"/>
    </row>
    <row r="239" spans="1:3">
      <c r="A239" s="680" t="e">
        <f>#REF!</f>
        <v>#REF!</v>
      </c>
      <c r="B239" s="680"/>
      <c r="C239" s="680"/>
    </row>
    <row r="240" spans="1:3">
      <c r="A240" s="680" t="e">
        <f>#REF!</f>
        <v>#REF!</v>
      </c>
      <c r="B240" s="680"/>
      <c r="C240" s="680"/>
    </row>
    <row r="241" spans="1:3">
      <c r="A241" s="680" t="e">
        <f>#REF!</f>
        <v>#REF!</v>
      </c>
      <c r="B241" s="680"/>
      <c r="C241" s="680"/>
    </row>
    <row r="242" spans="1:3">
      <c r="A242" s="680" t="e">
        <f>#REF!</f>
        <v>#REF!</v>
      </c>
      <c r="B242" s="680"/>
      <c r="C242" s="680"/>
    </row>
    <row r="243" spans="1:3">
      <c r="A243" s="680" t="e">
        <f>#REF!</f>
        <v>#REF!</v>
      </c>
      <c r="B243" s="680"/>
      <c r="C243" s="680"/>
    </row>
    <row r="244" spans="1:3">
      <c r="A244" s="680" t="e">
        <f>#REF!</f>
        <v>#REF!</v>
      </c>
      <c r="B244" s="680"/>
      <c r="C244" s="680"/>
    </row>
    <row r="245" spans="1:3">
      <c r="A245" s="680" t="e">
        <f>#REF!</f>
        <v>#REF!</v>
      </c>
      <c r="B245" s="680"/>
      <c r="C245" s="680"/>
    </row>
    <row r="246" spans="1:3">
      <c r="A246" s="680" t="e">
        <f>#REF!</f>
        <v>#REF!</v>
      </c>
      <c r="B246" s="680"/>
      <c r="C246" s="680"/>
    </row>
    <row r="247" spans="1:3">
      <c r="A247" s="680" t="e">
        <f>#REF!</f>
        <v>#REF!</v>
      </c>
      <c r="B247" s="680"/>
      <c r="C247" s="680"/>
    </row>
    <row r="248" spans="1:3">
      <c r="A248" s="680" t="e">
        <f>#REF!</f>
        <v>#REF!</v>
      </c>
      <c r="B248" s="680"/>
      <c r="C248" s="680"/>
    </row>
    <row r="249" spans="1:3">
      <c r="A249" s="680" t="e">
        <f>#REF!</f>
        <v>#REF!</v>
      </c>
      <c r="B249" s="680"/>
      <c r="C249" s="680"/>
    </row>
    <row r="250" spans="1:3">
      <c r="A250" s="680" t="e">
        <f>#REF!</f>
        <v>#REF!</v>
      </c>
      <c r="B250" s="680"/>
      <c r="C250" s="680"/>
    </row>
    <row r="251" spans="1:3">
      <c r="A251" s="680" t="e">
        <f>#REF!</f>
        <v>#REF!</v>
      </c>
      <c r="B251" s="680"/>
      <c r="C251" s="680"/>
    </row>
    <row r="252" spans="1:3">
      <c r="A252" s="680" t="e">
        <f>#REF!</f>
        <v>#REF!</v>
      </c>
      <c r="B252" s="680"/>
      <c r="C252" s="680"/>
    </row>
    <row r="253" spans="1:3">
      <c r="A253" s="680" t="e">
        <f>#REF!</f>
        <v>#REF!</v>
      </c>
      <c r="B253" s="680"/>
      <c r="C253" s="680"/>
    </row>
    <row r="254" spans="1:3">
      <c r="A254" s="680" t="e">
        <f>#REF!</f>
        <v>#REF!</v>
      </c>
      <c r="B254" s="680"/>
      <c r="C254" s="680"/>
    </row>
    <row r="255" spans="1:3">
      <c r="A255" s="680" t="e">
        <f>#REF!</f>
        <v>#REF!</v>
      </c>
      <c r="B255" s="680"/>
      <c r="C255" s="680"/>
    </row>
    <row r="256" spans="1:3">
      <c r="A256" s="680" t="e">
        <f>#REF!</f>
        <v>#REF!</v>
      </c>
      <c r="B256" s="680"/>
      <c r="C256" s="680"/>
    </row>
    <row r="257" spans="1:3">
      <c r="A257" s="680" t="e">
        <f>#REF!</f>
        <v>#REF!</v>
      </c>
      <c r="B257" s="680"/>
      <c r="C257" s="680"/>
    </row>
    <row r="258" spans="1:3">
      <c r="A258" s="680" t="e">
        <f>#REF!</f>
        <v>#REF!</v>
      </c>
      <c r="B258" s="680"/>
      <c r="C258" s="680"/>
    </row>
    <row r="259" spans="1:3">
      <c r="A259" s="680" t="e">
        <f>#REF!</f>
        <v>#REF!</v>
      </c>
      <c r="B259" s="680"/>
      <c r="C259" s="680"/>
    </row>
    <row r="260" spans="1:3">
      <c r="A260" s="680" t="e">
        <f>#REF!</f>
        <v>#REF!</v>
      </c>
      <c r="B260" s="680"/>
      <c r="C260" s="680"/>
    </row>
    <row r="261" spans="1:3">
      <c r="A261" s="680" t="e">
        <f>#REF!</f>
        <v>#REF!</v>
      </c>
      <c r="B261" s="680"/>
      <c r="C261" s="680"/>
    </row>
    <row r="262" spans="1:3">
      <c r="A262" s="680" t="e">
        <f>#REF!</f>
        <v>#REF!</v>
      </c>
      <c r="B262" s="680"/>
      <c r="C262" s="680"/>
    </row>
    <row r="263" spans="1:3">
      <c r="A263" s="680" t="e">
        <f>#REF!</f>
        <v>#REF!</v>
      </c>
      <c r="B263" s="680"/>
      <c r="C263" s="680"/>
    </row>
    <row r="264" spans="1:3">
      <c r="A264" s="680" t="e">
        <f>#REF!</f>
        <v>#REF!</v>
      </c>
      <c r="B264" s="680"/>
      <c r="C264" s="680"/>
    </row>
    <row r="265" spans="1:3">
      <c r="A265" s="680" t="e">
        <f>#REF!</f>
        <v>#REF!</v>
      </c>
      <c r="B265" s="680"/>
      <c r="C265" s="680"/>
    </row>
    <row r="266" spans="1:3">
      <c r="A266" s="680" t="e">
        <f>#REF!</f>
        <v>#REF!</v>
      </c>
      <c r="B266" s="680"/>
      <c r="C266" s="680"/>
    </row>
    <row r="267" spans="1:3">
      <c r="A267" s="680" t="e">
        <f>#REF!</f>
        <v>#REF!</v>
      </c>
      <c r="B267" s="680"/>
      <c r="C267" s="680"/>
    </row>
    <row r="268" spans="1:3">
      <c r="A268" s="680" t="e">
        <f>#REF!</f>
        <v>#REF!</v>
      </c>
      <c r="B268" s="680"/>
      <c r="C268" s="680"/>
    </row>
    <row r="269" spans="1:3">
      <c r="A269" s="680" t="e">
        <f>#REF!</f>
        <v>#REF!</v>
      </c>
      <c r="B269" s="680"/>
      <c r="C269" s="680"/>
    </row>
    <row r="270" spans="1:3">
      <c r="A270" s="680" t="e">
        <f>#REF!</f>
        <v>#REF!</v>
      </c>
      <c r="B270" s="680"/>
      <c r="C270" s="680"/>
    </row>
    <row r="271" spans="1:3">
      <c r="A271" s="680" t="e">
        <f>#REF!</f>
        <v>#REF!</v>
      </c>
      <c r="B271" s="680"/>
      <c r="C271" s="680"/>
    </row>
    <row r="272" spans="1:3">
      <c r="A272" s="680" t="e">
        <f>#REF!</f>
        <v>#REF!</v>
      </c>
      <c r="B272" s="680"/>
      <c r="C272" s="680"/>
    </row>
    <row r="273" spans="1:3">
      <c r="A273" s="680" t="e">
        <f>#REF!</f>
        <v>#REF!</v>
      </c>
      <c r="B273" s="680"/>
      <c r="C273" s="680"/>
    </row>
    <row r="274" spans="1:3">
      <c r="A274" s="680" t="e">
        <f>#REF!</f>
        <v>#REF!</v>
      </c>
      <c r="B274" s="680"/>
      <c r="C274" s="680"/>
    </row>
    <row r="275" spans="1:3">
      <c r="A275" s="680" t="e">
        <f>#REF!</f>
        <v>#REF!</v>
      </c>
      <c r="B275" s="680"/>
      <c r="C275" s="680"/>
    </row>
    <row r="276" spans="1:3">
      <c r="A276" s="680" t="e">
        <f>#REF!</f>
        <v>#REF!</v>
      </c>
      <c r="B276" s="680"/>
      <c r="C276" s="680"/>
    </row>
    <row r="277" spans="1:3">
      <c r="A277" s="680" t="e">
        <f>#REF!</f>
        <v>#REF!</v>
      </c>
      <c r="B277" s="680"/>
      <c r="C277" s="680"/>
    </row>
    <row r="278" spans="1:3">
      <c r="A278" s="680" t="e">
        <f>#REF!</f>
        <v>#REF!</v>
      </c>
      <c r="B278" s="680"/>
      <c r="C278" s="680"/>
    </row>
    <row r="279" spans="1:3">
      <c r="A279" s="680" t="e">
        <f>#REF!</f>
        <v>#REF!</v>
      </c>
      <c r="B279" s="680"/>
      <c r="C279" s="680"/>
    </row>
    <row r="280" spans="1:3">
      <c r="A280" s="680" t="e">
        <f>#REF!</f>
        <v>#REF!</v>
      </c>
      <c r="B280" s="680"/>
      <c r="C280" s="680"/>
    </row>
    <row r="281" spans="1:3">
      <c r="A281" s="680" t="e">
        <f>#REF!</f>
        <v>#REF!</v>
      </c>
      <c r="B281" s="680"/>
      <c r="C281" s="680"/>
    </row>
    <row r="282" spans="1:3">
      <c r="A282" s="680" t="e">
        <f>#REF!</f>
        <v>#REF!</v>
      </c>
      <c r="B282" s="680"/>
      <c r="C282" s="680"/>
    </row>
    <row r="283" spans="1:3">
      <c r="A283" s="680" t="e">
        <f>#REF!</f>
        <v>#REF!</v>
      </c>
      <c r="B283" s="680"/>
      <c r="C283" s="680"/>
    </row>
    <row r="284" spans="1:3">
      <c r="A284" s="680" t="e">
        <f>#REF!</f>
        <v>#REF!</v>
      </c>
      <c r="B284" s="680"/>
      <c r="C284" s="680"/>
    </row>
    <row r="285" spans="1:3">
      <c r="A285" s="680" t="e">
        <f>#REF!</f>
        <v>#REF!</v>
      </c>
      <c r="B285" s="680"/>
      <c r="C285" s="680"/>
    </row>
    <row r="286" spans="1:3">
      <c r="A286" s="680" t="e">
        <f>#REF!</f>
        <v>#REF!</v>
      </c>
      <c r="B286" s="680"/>
      <c r="C286" s="680"/>
    </row>
    <row r="287" spans="1:3">
      <c r="A287" s="680" t="e">
        <f>#REF!</f>
        <v>#REF!</v>
      </c>
      <c r="B287" s="680"/>
      <c r="C287" s="680"/>
    </row>
    <row r="288" spans="1:3">
      <c r="A288" s="680" t="e">
        <f>#REF!</f>
        <v>#REF!</v>
      </c>
      <c r="B288" s="680"/>
      <c r="C288" s="680"/>
    </row>
    <row r="289" spans="1:3">
      <c r="A289" s="680" t="e">
        <f>#REF!</f>
        <v>#REF!</v>
      </c>
      <c r="B289" s="680"/>
      <c r="C289" s="680"/>
    </row>
    <row r="290" spans="1:3">
      <c r="A290" s="680" t="e">
        <f>#REF!</f>
        <v>#REF!</v>
      </c>
      <c r="B290" s="680"/>
      <c r="C290" s="680"/>
    </row>
    <row r="291" spans="1:3">
      <c r="A291" s="680" t="e">
        <f>#REF!</f>
        <v>#REF!</v>
      </c>
      <c r="B291" s="680"/>
      <c r="C291" s="680"/>
    </row>
    <row r="292" spans="1:3">
      <c r="A292" s="680" t="e">
        <f>#REF!</f>
        <v>#REF!</v>
      </c>
      <c r="B292" s="680"/>
      <c r="C292" s="680"/>
    </row>
    <row r="293" spans="1:3">
      <c r="A293" s="680" t="e">
        <f>#REF!</f>
        <v>#REF!</v>
      </c>
      <c r="B293" s="680"/>
      <c r="C293" s="680"/>
    </row>
    <row r="294" spans="1:3">
      <c r="A294" s="680" t="e">
        <f>#REF!</f>
        <v>#REF!</v>
      </c>
      <c r="B294" s="680"/>
      <c r="C294" s="680"/>
    </row>
    <row r="295" spans="1:3">
      <c r="A295" s="680" t="e">
        <f>#REF!</f>
        <v>#REF!</v>
      </c>
      <c r="B295" s="680"/>
      <c r="C295" s="680"/>
    </row>
    <row r="296" spans="1:3">
      <c r="A296" s="680" t="e">
        <f>#REF!</f>
        <v>#REF!</v>
      </c>
      <c r="B296" s="680"/>
      <c r="C296" s="680"/>
    </row>
    <row r="297" spans="1:3">
      <c r="A297" s="680" t="e">
        <f>#REF!</f>
        <v>#REF!</v>
      </c>
      <c r="B297" s="680"/>
      <c r="C297" s="680"/>
    </row>
    <row r="298" spans="1:3">
      <c r="A298" s="680" t="e">
        <f>#REF!</f>
        <v>#REF!</v>
      </c>
      <c r="B298" s="680"/>
      <c r="C298" s="680"/>
    </row>
    <row r="299" spans="1:3">
      <c r="A299" s="680" t="e">
        <f>#REF!</f>
        <v>#REF!</v>
      </c>
      <c r="B299" s="680"/>
      <c r="C299" s="680"/>
    </row>
    <row r="300" spans="1:3">
      <c r="A300" s="680" t="e">
        <f>#REF!</f>
        <v>#REF!</v>
      </c>
      <c r="B300" s="680"/>
      <c r="C300" s="680"/>
    </row>
    <row r="301" spans="1:3">
      <c r="A301" s="680" t="e">
        <f>#REF!</f>
        <v>#REF!</v>
      </c>
      <c r="B301" s="680"/>
      <c r="C301" s="680"/>
    </row>
    <row r="302" spans="1:3">
      <c r="A302" s="680" t="e">
        <f>#REF!</f>
        <v>#REF!</v>
      </c>
      <c r="B302" s="680"/>
      <c r="C302" s="680"/>
    </row>
    <row r="303" spans="1:3">
      <c r="A303" s="680" t="e">
        <f>#REF!</f>
        <v>#REF!</v>
      </c>
      <c r="B303" s="680"/>
      <c r="C303" s="680"/>
    </row>
    <row r="304" spans="1:3">
      <c r="A304" s="680" t="e">
        <f>#REF!</f>
        <v>#REF!</v>
      </c>
      <c r="B304" s="680"/>
      <c r="C304" s="680"/>
    </row>
    <row r="305" spans="1:3">
      <c r="A305" s="680" t="e">
        <f>#REF!</f>
        <v>#REF!</v>
      </c>
      <c r="B305" s="680"/>
      <c r="C305" s="680"/>
    </row>
    <row r="306" spans="1:3">
      <c r="A306" s="680" t="e">
        <f>#REF!</f>
        <v>#REF!</v>
      </c>
      <c r="B306" s="680"/>
      <c r="C306" s="680"/>
    </row>
    <row r="307" spans="1:3">
      <c r="A307" s="680" t="e">
        <f>#REF!</f>
        <v>#REF!</v>
      </c>
      <c r="B307" s="680"/>
      <c r="C307" s="680"/>
    </row>
    <row r="308" spans="1:3">
      <c r="A308" s="680" t="e">
        <f>#REF!</f>
        <v>#REF!</v>
      </c>
      <c r="B308" s="680"/>
      <c r="C308" s="680"/>
    </row>
    <row r="309" spans="1:3">
      <c r="A309" s="680" t="e">
        <f>#REF!</f>
        <v>#REF!</v>
      </c>
      <c r="B309" s="680"/>
      <c r="C309" s="680"/>
    </row>
    <row r="310" spans="1:3">
      <c r="A310" s="680" t="e">
        <f>#REF!</f>
        <v>#REF!</v>
      </c>
      <c r="B310" s="680"/>
      <c r="C310" s="680"/>
    </row>
    <row r="311" spans="1:3">
      <c r="A311" s="680" t="e">
        <f>#REF!</f>
        <v>#REF!</v>
      </c>
      <c r="B311" s="680"/>
      <c r="C311" s="680"/>
    </row>
    <row r="312" spans="1:3">
      <c r="A312" s="680" t="e">
        <f>#REF!</f>
        <v>#REF!</v>
      </c>
      <c r="B312" s="680"/>
      <c r="C312" s="680"/>
    </row>
    <row r="313" spans="1:3">
      <c r="A313" s="680" t="e">
        <f>#REF!</f>
        <v>#REF!</v>
      </c>
      <c r="B313" s="680"/>
      <c r="C313" s="680"/>
    </row>
    <row r="314" spans="1:3">
      <c r="A314" s="680" t="e">
        <f>#REF!</f>
        <v>#REF!</v>
      </c>
      <c r="B314" s="680"/>
      <c r="C314" s="680"/>
    </row>
    <row r="315" spans="1:3">
      <c r="A315" s="680" t="e">
        <f>#REF!</f>
        <v>#REF!</v>
      </c>
      <c r="B315" s="680"/>
      <c r="C315" s="680"/>
    </row>
    <row r="316" spans="1:3">
      <c r="A316" s="680" t="e">
        <f>#REF!</f>
        <v>#REF!</v>
      </c>
      <c r="B316" s="680"/>
      <c r="C316" s="680"/>
    </row>
    <row r="317" spans="1:3">
      <c r="A317" s="680" t="e">
        <f>#REF!</f>
        <v>#REF!</v>
      </c>
      <c r="B317" s="680"/>
      <c r="C317" s="680"/>
    </row>
    <row r="318" spans="1:3">
      <c r="A318" s="680" t="e">
        <f>#REF!</f>
        <v>#REF!</v>
      </c>
      <c r="B318" s="680"/>
      <c r="C318" s="680"/>
    </row>
    <row r="319" spans="1:3">
      <c r="A319" s="680" t="e">
        <f>#REF!</f>
        <v>#REF!</v>
      </c>
      <c r="B319" s="680"/>
      <c r="C319" s="680"/>
    </row>
    <row r="320" spans="1:3">
      <c r="A320" s="680" t="e">
        <f>#REF!</f>
        <v>#REF!</v>
      </c>
      <c r="B320" s="680"/>
      <c r="C320" s="680"/>
    </row>
    <row r="321" spans="1:3">
      <c r="A321" s="680" t="e">
        <f>#REF!</f>
        <v>#REF!</v>
      </c>
      <c r="B321" s="680"/>
      <c r="C321" s="680"/>
    </row>
    <row r="322" spans="1:3">
      <c r="A322" s="680" t="e">
        <f>#REF!</f>
        <v>#REF!</v>
      </c>
      <c r="B322" s="680"/>
      <c r="C322" s="680"/>
    </row>
    <row r="323" spans="1:3">
      <c r="A323" s="680" t="e">
        <f>#REF!</f>
        <v>#REF!</v>
      </c>
      <c r="B323" s="680"/>
      <c r="C323" s="680"/>
    </row>
    <row r="324" spans="1:3">
      <c r="A324" s="680" t="e">
        <f>#REF!</f>
        <v>#REF!</v>
      </c>
      <c r="B324" s="680"/>
      <c r="C324" s="680"/>
    </row>
    <row r="325" spans="1:3">
      <c r="A325" s="680" t="e">
        <f>#REF!</f>
        <v>#REF!</v>
      </c>
      <c r="B325" s="680"/>
      <c r="C325" s="680"/>
    </row>
    <row r="326" spans="1:3">
      <c r="A326" s="680" t="e">
        <f>#REF!</f>
        <v>#REF!</v>
      </c>
      <c r="B326" s="680"/>
      <c r="C326" s="680"/>
    </row>
    <row r="327" spans="1:3">
      <c r="A327" s="680" t="e">
        <f>#REF!</f>
        <v>#REF!</v>
      </c>
      <c r="B327" s="680"/>
      <c r="C327" s="680"/>
    </row>
    <row r="328" spans="1:3">
      <c r="A328" s="680" t="e">
        <f>#REF!</f>
        <v>#REF!</v>
      </c>
      <c r="B328" s="680"/>
      <c r="C328" s="680"/>
    </row>
    <row r="329" spans="1:3">
      <c r="A329" s="680" t="e">
        <f>#REF!</f>
        <v>#REF!</v>
      </c>
      <c r="B329" s="680"/>
      <c r="C329" s="680"/>
    </row>
    <row r="330" spans="1:3">
      <c r="A330" s="680" t="e">
        <f>#REF!</f>
        <v>#REF!</v>
      </c>
      <c r="B330" s="680"/>
      <c r="C330" s="680"/>
    </row>
    <row r="331" spans="1:3">
      <c r="A331" s="680" t="e">
        <f>#REF!</f>
        <v>#REF!</v>
      </c>
      <c r="B331" s="680"/>
      <c r="C331" s="680"/>
    </row>
    <row r="332" spans="1:3">
      <c r="A332" s="680" t="e">
        <f>#REF!</f>
        <v>#REF!</v>
      </c>
      <c r="B332" s="680"/>
      <c r="C332" s="680"/>
    </row>
    <row r="333" spans="1:3">
      <c r="A333" s="680" t="e">
        <f>#REF!</f>
        <v>#REF!</v>
      </c>
      <c r="B333" s="680"/>
      <c r="C333" s="680"/>
    </row>
    <row r="334" spans="1:3">
      <c r="A334" s="680" t="e">
        <f>#REF!</f>
        <v>#REF!</v>
      </c>
      <c r="B334" s="680"/>
      <c r="C334" s="680"/>
    </row>
    <row r="335" spans="1:3">
      <c r="A335" s="680" t="e">
        <f>#REF!</f>
        <v>#REF!</v>
      </c>
      <c r="B335" s="680"/>
      <c r="C335" s="680"/>
    </row>
    <row r="336" spans="1:3">
      <c r="A336" s="680" t="e">
        <f>#REF!</f>
        <v>#REF!</v>
      </c>
      <c r="B336" s="680"/>
      <c r="C336" s="680"/>
    </row>
    <row r="337" spans="1:3">
      <c r="A337" s="680" t="e">
        <f>#REF!</f>
        <v>#REF!</v>
      </c>
      <c r="B337" s="680"/>
      <c r="C337" s="680"/>
    </row>
    <row r="338" spans="1:3">
      <c r="A338" s="680" t="e">
        <f>#REF!</f>
        <v>#REF!</v>
      </c>
      <c r="B338" s="680"/>
      <c r="C338" s="680"/>
    </row>
    <row r="339" spans="1:3">
      <c r="A339" s="680" t="e">
        <f>#REF!</f>
        <v>#REF!</v>
      </c>
      <c r="B339" s="680"/>
      <c r="C339" s="680"/>
    </row>
    <row r="340" spans="1:3">
      <c r="A340" s="680" t="e">
        <f>#REF!</f>
        <v>#REF!</v>
      </c>
      <c r="B340" s="680"/>
      <c r="C340" s="680"/>
    </row>
    <row r="341" spans="1:3">
      <c r="A341" s="680" t="e">
        <f>#REF!</f>
        <v>#REF!</v>
      </c>
      <c r="B341" s="680"/>
      <c r="C341" s="680"/>
    </row>
    <row r="342" spans="1:3">
      <c r="A342" s="680" t="e">
        <f>#REF!</f>
        <v>#REF!</v>
      </c>
      <c r="B342" s="680"/>
      <c r="C342" s="680"/>
    </row>
    <row r="343" spans="1:3">
      <c r="A343" s="680" t="e">
        <f>#REF!</f>
        <v>#REF!</v>
      </c>
      <c r="B343" s="680"/>
      <c r="C343" s="680"/>
    </row>
    <row r="344" spans="1:3">
      <c r="A344" s="680" t="e">
        <f>#REF!</f>
        <v>#REF!</v>
      </c>
      <c r="B344" s="680"/>
      <c r="C344" s="680"/>
    </row>
    <row r="345" spans="1:3">
      <c r="A345" s="680" t="e">
        <f>#REF!</f>
        <v>#REF!</v>
      </c>
      <c r="B345" s="680"/>
      <c r="C345" s="680"/>
    </row>
    <row r="346" spans="1:3">
      <c r="A346" s="680" t="e">
        <f>#REF!</f>
        <v>#REF!</v>
      </c>
      <c r="B346" s="680"/>
      <c r="C346" s="680"/>
    </row>
    <row r="347" spans="1:3">
      <c r="A347" s="680" t="e">
        <f>#REF!</f>
        <v>#REF!</v>
      </c>
      <c r="B347" s="680"/>
      <c r="C347" s="680"/>
    </row>
    <row r="348" spans="1:3">
      <c r="A348" s="680" t="e">
        <f>#REF!</f>
        <v>#REF!</v>
      </c>
      <c r="B348" s="680"/>
      <c r="C348" s="680"/>
    </row>
    <row r="349" spans="1:3">
      <c r="A349" s="680" t="e">
        <f>#REF!</f>
        <v>#REF!</v>
      </c>
      <c r="B349" s="680"/>
      <c r="C349" s="680"/>
    </row>
    <row r="350" spans="1:3">
      <c r="A350" s="680" t="e">
        <f>#REF!</f>
        <v>#REF!</v>
      </c>
      <c r="B350" s="680"/>
      <c r="C350" s="680"/>
    </row>
    <row r="351" spans="1:3">
      <c r="A351" s="680" t="e">
        <f>#REF!</f>
        <v>#REF!</v>
      </c>
      <c r="B351" s="680"/>
      <c r="C351" s="680"/>
    </row>
    <row r="352" spans="1:3">
      <c r="A352" s="680" t="e">
        <f>#REF!</f>
        <v>#REF!</v>
      </c>
      <c r="B352" s="680"/>
      <c r="C352" s="680"/>
    </row>
    <row r="353" spans="1:3">
      <c r="A353" s="680" t="e">
        <f>#REF!</f>
        <v>#REF!</v>
      </c>
      <c r="B353" s="680"/>
      <c r="C353" s="680"/>
    </row>
    <row r="354" spans="1:3">
      <c r="A354" s="680" t="e">
        <f>#REF!</f>
        <v>#REF!</v>
      </c>
      <c r="B354" s="680"/>
      <c r="C354" s="680"/>
    </row>
    <row r="355" spans="1:3">
      <c r="A355" s="680" t="e">
        <f>#REF!</f>
        <v>#REF!</v>
      </c>
      <c r="B355" s="680"/>
      <c r="C355" s="680"/>
    </row>
    <row r="356" spans="1:3">
      <c r="A356" s="680" t="e">
        <f>#REF!</f>
        <v>#REF!</v>
      </c>
      <c r="B356" s="680"/>
      <c r="C356" s="680"/>
    </row>
    <row r="357" spans="1:3">
      <c r="A357" s="680" t="e">
        <f>#REF!</f>
        <v>#REF!</v>
      </c>
      <c r="B357" s="680"/>
      <c r="C357" s="680"/>
    </row>
    <row r="358" spans="1:3">
      <c r="A358" s="680" t="e">
        <f>#REF!</f>
        <v>#REF!</v>
      </c>
      <c r="B358" s="680"/>
      <c r="C358" s="680"/>
    </row>
    <row r="359" spans="1:3">
      <c r="A359" s="680" t="e">
        <f>#REF!</f>
        <v>#REF!</v>
      </c>
      <c r="B359" s="680"/>
      <c r="C359" s="680"/>
    </row>
    <row r="360" spans="1:3">
      <c r="A360" s="680" t="e">
        <f>#REF!</f>
        <v>#REF!</v>
      </c>
      <c r="B360" s="680"/>
      <c r="C360" s="680"/>
    </row>
    <row r="361" spans="1:3">
      <c r="A361" s="680" t="e">
        <f>#REF!</f>
        <v>#REF!</v>
      </c>
      <c r="B361" s="680"/>
      <c r="C361" s="680"/>
    </row>
    <row r="362" spans="1:3">
      <c r="A362" s="680" t="e">
        <f>#REF!</f>
        <v>#REF!</v>
      </c>
      <c r="B362" s="680"/>
      <c r="C362" s="680"/>
    </row>
    <row r="363" spans="1:3">
      <c r="A363" s="680" t="e">
        <f>#REF!</f>
        <v>#REF!</v>
      </c>
      <c r="B363" s="680"/>
      <c r="C363" s="680"/>
    </row>
    <row r="364" spans="1:3">
      <c r="A364" s="680" t="e">
        <f>#REF!</f>
        <v>#REF!</v>
      </c>
      <c r="B364" s="680"/>
      <c r="C364" s="680"/>
    </row>
    <row r="365" spans="1:3">
      <c r="A365" s="680" t="e">
        <f>#REF!</f>
        <v>#REF!</v>
      </c>
      <c r="B365" s="680"/>
      <c r="C365" s="680"/>
    </row>
    <row r="366" spans="1:3">
      <c r="A366" s="680" t="e">
        <f>#REF!</f>
        <v>#REF!</v>
      </c>
      <c r="B366" s="680"/>
      <c r="C366" s="680"/>
    </row>
    <row r="367" spans="1:3">
      <c r="A367" s="680" t="e">
        <f>#REF!</f>
        <v>#REF!</v>
      </c>
      <c r="B367" s="680"/>
      <c r="C367" s="680"/>
    </row>
    <row r="368" spans="1:3">
      <c r="A368" s="680" t="e">
        <f>#REF!</f>
        <v>#REF!</v>
      </c>
      <c r="B368" s="680"/>
      <c r="C368" s="680"/>
    </row>
    <row r="369" spans="1:3">
      <c r="A369" s="680" t="e">
        <f>#REF!</f>
        <v>#REF!</v>
      </c>
      <c r="B369" s="680"/>
      <c r="C369" s="680"/>
    </row>
    <row r="370" spans="1:3">
      <c r="A370" s="680" t="e">
        <f>#REF!</f>
        <v>#REF!</v>
      </c>
      <c r="B370" s="680"/>
      <c r="C370" s="680"/>
    </row>
    <row r="371" spans="1:3">
      <c r="A371" s="680" t="e">
        <f>#REF!</f>
        <v>#REF!</v>
      </c>
      <c r="B371" s="680"/>
      <c r="C371" s="680"/>
    </row>
    <row r="372" spans="1:3">
      <c r="A372" s="680" t="e">
        <f>#REF!</f>
        <v>#REF!</v>
      </c>
      <c r="B372" s="680"/>
      <c r="C372" s="680"/>
    </row>
    <row r="373" spans="1:3">
      <c r="A373" s="680" t="e">
        <f>#REF!</f>
        <v>#REF!</v>
      </c>
      <c r="B373" s="680"/>
      <c r="C373" s="680"/>
    </row>
    <row r="374" spans="1:3">
      <c r="A374" s="680" t="e">
        <f>#REF!</f>
        <v>#REF!</v>
      </c>
      <c r="B374" s="680"/>
      <c r="C374" s="680"/>
    </row>
    <row r="375" spans="1:3">
      <c r="A375" s="680" t="e">
        <f>#REF!</f>
        <v>#REF!</v>
      </c>
      <c r="B375" s="680"/>
      <c r="C375" s="680"/>
    </row>
    <row r="376" spans="1:3">
      <c r="A376" s="680" t="e">
        <f>#REF!</f>
        <v>#REF!</v>
      </c>
      <c r="B376" s="680"/>
      <c r="C376" s="680"/>
    </row>
    <row r="377" spans="1:3">
      <c r="A377" s="680" t="e">
        <f>#REF!</f>
        <v>#REF!</v>
      </c>
      <c r="B377" s="680"/>
      <c r="C377" s="680"/>
    </row>
    <row r="378" spans="1:3">
      <c r="A378" s="680" t="e">
        <f>#REF!</f>
        <v>#REF!</v>
      </c>
      <c r="B378" s="680"/>
      <c r="C378" s="680"/>
    </row>
    <row r="379" spans="1:3">
      <c r="A379" s="680" t="e">
        <f>#REF!</f>
        <v>#REF!</v>
      </c>
      <c r="B379" s="680"/>
      <c r="C379" s="680"/>
    </row>
    <row r="380" spans="1:3">
      <c r="A380" s="680" t="e">
        <f>#REF!</f>
        <v>#REF!</v>
      </c>
      <c r="B380" s="680"/>
      <c r="C380" s="680"/>
    </row>
    <row r="381" spans="1:3">
      <c r="A381" s="680" t="e">
        <f>#REF!</f>
        <v>#REF!</v>
      </c>
      <c r="B381" s="680"/>
      <c r="C381" s="680"/>
    </row>
    <row r="382" spans="1:3">
      <c r="A382" s="680" t="e">
        <f>#REF!</f>
        <v>#REF!</v>
      </c>
      <c r="B382" s="680"/>
      <c r="C382" s="680"/>
    </row>
    <row r="383" spans="1:3">
      <c r="A383" s="680" t="e">
        <f>#REF!</f>
        <v>#REF!</v>
      </c>
      <c r="B383" s="680"/>
      <c r="C383" s="680"/>
    </row>
    <row r="384" spans="1:3">
      <c r="A384" s="680" t="e">
        <f>#REF!</f>
        <v>#REF!</v>
      </c>
      <c r="B384" s="680"/>
      <c r="C384" s="680"/>
    </row>
    <row r="385" spans="1:3">
      <c r="A385" s="680" t="e">
        <f>#REF!</f>
        <v>#REF!</v>
      </c>
      <c r="B385" s="680"/>
      <c r="C385" s="680"/>
    </row>
    <row r="386" spans="1:3">
      <c r="A386" s="680" t="e">
        <f>#REF!</f>
        <v>#REF!</v>
      </c>
      <c r="B386" s="680"/>
      <c r="C386" s="680"/>
    </row>
    <row r="387" spans="1:3">
      <c r="A387" s="680" t="e">
        <f>#REF!</f>
        <v>#REF!</v>
      </c>
      <c r="B387" s="680"/>
      <c r="C387" s="680"/>
    </row>
    <row r="388" spans="1:3">
      <c r="A388" s="680" t="e">
        <f>#REF!</f>
        <v>#REF!</v>
      </c>
      <c r="B388" s="680"/>
      <c r="C388" s="680"/>
    </row>
    <row r="389" spans="1:3">
      <c r="A389" s="680" t="e">
        <f>#REF!</f>
        <v>#REF!</v>
      </c>
      <c r="B389" s="680"/>
      <c r="C389" s="680"/>
    </row>
    <row r="390" spans="1:3">
      <c r="A390" s="680" t="e">
        <f>#REF!</f>
        <v>#REF!</v>
      </c>
      <c r="B390" s="680"/>
      <c r="C390" s="680"/>
    </row>
    <row r="391" spans="1:3">
      <c r="A391" s="680" t="e">
        <f>#REF!</f>
        <v>#REF!</v>
      </c>
      <c r="B391" s="680"/>
      <c r="C391" s="680"/>
    </row>
    <row r="392" spans="1:3">
      <c r="A392" s="680" t="e">
        <f>#REF!</f>
        <v>#REF!</v>
      </c>
      <c r="B392" s="680"/>
      <c r="C392" s="680"/>
    </row>
    <row r="393" spans="1:3">
      <c r="A393" s="680" t="e">
        <f>#REF!</f>
        <v>#REF!</v>
      </c>
      <c r="B393" s="680"/>
      <c r="C393" s="680"/>
    </row>
    <row r="394" spans="1:3">
      <c r="A394" s="680" t="e">
        <f>#REF!</f>
        <v>#REF!</v>
      </c>
      <c r="B394" s="680"/>
      <c r="C394" s="680"/>
    </row>
    <row r="395" spans="1:3">
      <c r="A395" s="680" t="e">
        <f>#REF!</f>
        <v>#REF!</v>
      </c>
      <c r="B395" s="680"/>
      <c r="C395" s="680"/>
    </row>
    <row r="396" spans="1:3">
      <c r="A396" s="680" t="e">
        <f>#REF!</f>
        <v>#REF!</v>
      </c>
      <c r="B396" s="680"/>
      <c r="C396" s="680"/>
    </row>
    <row r="397" spans="1:3">
      <c r="A397" s="680" t="e">
        <f>#REF!</f>
        <v>#REF!</v>
      </c>
      <c r="B397" s="680"/>
      <c r="C397" s="680"/>
    </row>
    <row r="398" spans="1:3">
      <c r="A398" s="680" t="e">
        <f>#REF!</f>
        <v>#REF!</v>
      </c>
      <c r="B398" s="680"/>
      <c r="C398" s="680"/>
    </row>
    <row r="399" spans="1:3">
      <c r="A399" s="680" t="e">
        <f>#REF!</f>
        <v>#REF!</v>
      </c>
      <c r="B399" s="680"/>
      <c r="C399" s="680"/>
    </row>
    <row r="400" spans="1:3">
      <c r="A400" s="680" t="e">
        <f>#REF!</f>
        <v>#REF!</v>
      </c>
      <c r="B400" s="680"/>
      <c r="C400" s="680"/>
    </row>
    <row r="401" spans="1:3">
      <c r="A401" s="680" t="e">
        <f>#REF!</f>
        <v>#REF!</v>
      </c>
      <c r="B401" s="680"/>
      <c r="C401" s="680"/>
    </row>
    <row r="402" spans="1:3">
      <c r="A402" s="680" t="e">
        <f>#REF!</f>
        <v>#REF!</v>
      </c>
      <c r="B402" s="680"/>
      <c r="C402" s="680"/>
    </row>
    <row r="403" spans="1:3">
      <c r="A403" s="680" t="e">
        <f>#REF!</f>
        <v>#REF!</v>
      </c>
      <c r="B403" s="680"/>
      <c r="C403" s="680"/>
    </row>
    <row r="404" spans="1:3">
      <c r="A404" s="680" t="e">
        <f>#REF!</f>
        <v>#REF!</v>
      </c>
      <c r="B404" s="680"/>
      <c r="C404" s="680"/>
    </row>
    <row r="405" spans="1:3">
      <c r="A405" s="680" t="e">
        <f>#REF!</f>
        <v>#REF!</v>
      </c>
      <c r="B405" s="680"/>
      <c r="C405" s="680"/>
    </row>
    <row r="406" spans="1:3">
      <c r="A406" s="680" t="e">
        <f>#REF!</f>
        <v>#REF!</v>
      </c>
      <c r="B406" s="680"/>
      <c r="C406" s="680"/>
    </row>
    <row r="407" spans="1:3">
      <c r="A407" s="680" t="e">
        <f>#REF!</f>
        <v>#REF!</v>
      </c>
      <c r="B407" s="680"/>
      <c r="C407" s="680"/>
    </row>
    <row r="408" spans="1:3">
      <c r="A408" s="680" t="e">
        <f>#REF!</f>
        <v>#REF!</v>
      </c>
      <c r="B408" s="680"/>
      <c r="C408" s="680"/>
    </row>
    <row r="409" spans="1:3">
      <c r="A409" s="680" t="e">
        <f>#REF!</f>
        <v>#REF!</v>
      </c>
      <c r="B409" s="680"/>
      <c r="C409" s="680"/>
    </row>
    <row r="410" spans="1:3">
      <c r="A410" s="680" t="e">
        <f>#REF!</f>
        <v>#REF!</v>
      </c>
      <c r="B410" s="680"/>
      <c r="C410" s="680"/>
    </row>
    <row r="411" spans="1:3">
      <c r="A411" s="680" t="e">
        <f>#REF!</f>
        <v>#REF!</v>
      </c>
      <c r="B411" s="680"/>
      <c r="C411" s="680"/>
    </row>
    <row r="412" spans="1:3">
      <c r="A412" s="680" t="e">
        <f>#REF!</f>
        <v>#REF!</v>
      </c>
      <c r="B412" s="680"/>
      <c r="C412" s="680"/>
    </row>
    <row r="413" spans="1:3">
      <c r="A413" s="680" t="e">
        <f>#REF!</f>
        <v>#REF!</v>
      </c>
      <c r="B413" s="680"/>
      <c r="C413" s="680"/>
    </row>
    <row r="414" spans="1:3">
      <c r="A414" s="680" t="e">
        <f>#REF!</f>
        <v>#REF!</v>
      </c>
      <c r="B414" s="680"/>
      <c r="C414" s="680"/>
    </row>
    <row r="415" spans="1:3">
      <c r="A415" s="680" t="e">
        <f>#REF!</f>
        <v>#REF!</v>
      </c>
      <c r="B415" s="680"/>
      <c r="C415" s="680"/>
    </row>
    <row r="416" spans="1:3">
      <c r="A416" s="680" t="e">
        <f>#REF!</f>
        <v>#REF!</v>
      </c>
      <c r="B416" s="680"/>
      <c r="C416" s="680"/>
    </row>
    <row r="417" spans="1:3">
      <c r="A417" s="680" t="e">
        <f>#REF!</f>
        <v>#REF!</v>
      </c>
      <c r="B417" s="680"/>
      <c r="C417" s="680"/>
    </row>
    <row r="418" spans="1:3">
      <c r="A418" s="680" t="e">
        <f>#REF!</f>
        <v>#REF!</v>
      </c>
      <c r="B418" s="680"/>
      <c r="C418" s="680"/>
    </row>
    <row r="419" spans="1:3">
      <c r="A419" s="680" t="e">
        <f>#REF!</f>
        <v>#REF!</v>
      </c>
      <c r="B419" s="680"/>
      <c r="C419" s="680"/>
    </row>
    <row r="420" spans="1:3">
      <c r="A420" s="680" t="e">
        <f>#REF!</f>
        <v>#REF!</v>
      </c>
      <c r="B420" s="680"/>
      <c r="C420" s="680"/>
    </row>
    <row r="421" spans="1:3">
      <c r="A421" s="680" t="e">
        <f>#REF!</f>
        <v>#REF!</v>
      </c>
      <c r="B421" s="680"/>
      <c r="C421" s="680"/>
    </row>
    <row r="422" spans="1:3">
      <c r="A422" s="680" t="e">
        <f>#REF!</f>
        <v>#REF!</v>
      </c>
      <c r="B422" s="680"/>
      <c r="C422" s="680"/>
    </row>
    <row r="423" spans="1:3">
      <c r="A423" s="680" t="e">
        <f>#REF!</f>
        <v>#REF!</v>
      </c>
      <c r="B423" s="680"/>
      <c r="C423" s="680"/>
    </row>
    <row r="424" spans="1:3">
      <c r="A424" s="680" t="e">
        <f>#REF!</f>
        <v>#REF!</v>
      </c>
      <c r="B424" s="680"/>
      <c r="C424" s="680"/>
    </row>
    <row r="425" spans="1:3">
      <c r="A425" s="680" t="e">
        <f>#REF!</f>
        <v>#REF!</v>
      </c>
      <c r="B425" s="680"/>
      <c r="C425" s="680"/>
    </row>
    <row r="426" spans="1:3">
      <c r="A426" s="680" t="e">
        <f>#REF!</f>
        <v>#REF!</v>
      </c>
      <c r="B426" s="680"/>
      <c r="C426" s="680"/>
    </row>
    <row r="427" spans="1:3">
      <c r="A427" s="680" t="e">
        <f>#REF!</f>
        <v>#REF!</v>
      </c>
      <c r="B427" s="680"/>
      <c r="C427" s="680"/>
    </row>
    <row r="428" spans="1:3">
      <c r="A428" s="680" t="e">
        <f>#REF!</f>
        <v>#REF!</v>
      </c>
      <c r="B428" s="680"/>
      <c r="C428" s="680"/>
    </row>
    <row r="429" spans="1:3">
      <c r="A429" s="680" t="e">
        <f>#REF!</f>
        <v>#REF!</v>
      </c>
      <c r="B429" s="680"/>
      <c r="C429" s="680"/>
    </row>
    <row r="430" spans="1:3">
      <c r="A430" s="680" t="e">
        <f>#REF!</f>
        <v>#REF!</v>
      </c>
      <c r="B430" s="680"/>
      <c r="C430" s="680"/>
    </row>
    <row r="431" spans="1:3">
      <c r="A431" s="680" t="e">
        <f>#REF!</f>
        <v>#REF!</v>
      </c>
      <c r="B431" s="680"/>
      <c r="C431" s="680"/>
    </row>
    <row r="432" spans="1:3">
      <c r="A432" s="680" t="e">
        <f>#REF!</f>
        <v>#REF!</v>
      </c>
      <c r="B432" s="680"/>
      <c r="C432" s="680"/>
    </row>
    <row r="433" spans="1:3">
      <c r="A433" s="680" t="e">
        <f>#REF!</f>
        <v>#REF!</v>
      </c>
      <c r="B433" s="680"/>
      <c r="C433" s="680"/>
    </row>
    <row r="434" spans="1:3">
      <c r="A434" s="680" t="e">
        <f>#REF!</f>
        <v>#REF!</v>
      </c>
      <c r="B434" s="680"/>
      <c r="C434" s="680"/>
    </row>
    <row r="435" spans="1:3">
      <c r="A435" s="680" t="e">
        <f>#REF!</f>
        <v>#REF!</v>
      </c>
      <c r="B435" s="680"/>
      <c r="C435" s="680"/>
    </row>
    <row r="436" spans="1:3">
      <c r="A436" s="680" t="e">
        <f>#REF!</f>
        <v>#REF!</v>
      </c>
      <c r="B436" s="680"/>
      <c r="C436" s="680"/>
    </row>
    <row r="437" spans="1:3">
      <c r="A437" s="680" t="e">
        <f>#REF!</f>
        <v>#REF!</v>
      </c>
      <c r="B437" s="680"/>
      <c r="C437" s="680"/>
    </row>
    <row r="438" spans="1:3">
      <c r="A438" s="680" t="e">
        <f>#REF!</f>
        <v>#REF!</v>
      </c>
      <c r="B438" s="680"/>
      <c r="C438" s="680"/>
    </row>
    <row r="439" spans="1:3">
      <c r="A439" s="680" t="e">
        <f>#REF!</f>
        <v>#REF!</v>
      </c>
      <c r="B439" s="680"/>
      <c r="C439" s="680"/>
    </row>
    <row r="440" spans="1:3">
      <c r="A440" s="680" t="e">
        <f>#REF!</f>
        <v>#REF!</v>
      </c>
      <c r="B440" s="680"/>
      <c r="C440" s="680"/>
    </row>
    <row r="441" spans="1:3">
      <c r="A441" s="680" t="e">
        <f>#REF!</f>
        <v>#REF!</v>
      </c>
      <c r="B441" s="680"/>
      <c r="C441" s="680"/>
    </row>
    <row r="442" spans="1:3">
      <c r="A442" s="680" t="e">
        <f>#REF!</f>
        <v>#REF!</v>
      </c>
      <c r="B442" s="680"/>
      <c r="C442" s="680"/>
    </row>
    <row r="443" spans="1:3">
      <c r="A443" s="680" t="e">
        <f>#REF!</f>
        <v>#REF!</v>
      </c>
      <c r="B443" s="680"/>
      <c r="C443" s="680"/>
    </row>
    <row r="444" spans="1:3">
      <c r="A444" s="680" t="e">
        <f>#REF!</f>
        <v>#REF!</v>
      </c>
      <c r="B444" s="680"/>
      <c r="C444" s="680"/>
    </row>
    <row r="445" spans="1:3">
      <c r="A445" s="680" t="e">
        <f>#REF!</f>
        <v>#REF!</v>
      </c>
      <c r="B445" s="680"/>
      <c r="C445" s="680"/>
    </row>
    <row r="446" spans="1:3">
      <c r="A446" s="680" t="e">
        <f>#REF!</f>
        <v>#REF!</v>
      </c>
      <c r="B446" s="680"/>
      <c r="C446" s="680"/>
    </row>
    <row r="447" spans="1:3">
      <c r="A447" s="680" t="e">
        <f>#REF!</f>
        <v>#REF!</v>
      </c>
      <c r="B447" s="680"/>
      <c r="C447" s="680"/>
    </row>
    <row r="448" spans="1:3">
      <c r="A448" s="680" t="e">
        <f>#REF!</f>
        <v>#REF!</v>
      </c>
      <c r="B448" s="680"/>
      <c r="C448" s="680"/>
    </row>
    <row r="449" spans="1:3">
      <c r="A449" s="680" t="e">
        <f>#REF!</f>
        <v>#REF!</v>
      </c>
      <c r="B449" s="680"/>
      <c r="C449" s="680"/>
    </row>
    <row r="450" spans="1:3">
      <c r="A450" s="680" t="e">
        <f>#REF!</f>
        <v>#REF!</v>
      </c>
      <c r="B450" s="680"/>
      <c r="C450" s="680"/>
    </row>
    <row r="451" spans="1:3">
      <c r="A451" s="680" t="e">
        <f>#REF!</f>
        <v>#REF!</v>
      </c>
      <c r="B451" s="680"/>
      <c r="C451" s="680"/>
    </row>
    <row r="452" spans="1:3">
      <c r="A452" s="680" t="e">
        <f>#REF!</f>
        <v>#REF!</v>
      </c>
      <c r="B452" s="680"/>
      <c r="C452" s="680"/>
    </row>
    <row r="453" spans="1:3">
      <c r="A453" s="680" t="e">
        <f>#REF!</f>
        <v>#REF!</v>
      </c>
      <c r="B453" s="680"/>
      <c r="C453" s="680"/>
    </row>
    <row r="454" spans="1:3">
      <c r="A454" s="680" t="e">
        <f>#REF!</f>
        <v>#REF!</v>
      </c>
      <c r="B454" s="680"/>
      <c r="C454" s="680"/>
    </row>
    <row r="455" spans="1:3">
      <c r="A455" s="680" t="e">
        <f>#REF!</f>
        <v>#REF!</v>
      </c>
      <c r="B455" s="680"/>
      <c r="C455" s="680"/>
    </row>
    <row r="456" spans="1:3">
      <c r="A456" s="680" t="e">
        <f>#REF!</f>
        <v>#REF!</v>
      </c>
      <c r="B456" s="680"/>
      <c r="C456" s="680"/>
    </row>
    <row r="457" spans="1:3">
      <c r="A457" s="680" t="e">
        <f>#REF!</f>
        <v>#REF!</v>
      </c>
      <c r="B457" s="680"/>
      <c r="C457" s="680"/>
    </row>
    <row r="458" spans="1:3">
      <c r="A458" s="680" t="e">
        <f>#REF!</f>
        <v>#REF!</v>
      </c>
      <c r="B458" s="680"/>
      <c r="C458" s="680"/>
    </row>
    <row r="459" spans="1:3">
      <c r="A459" s="680" t="e">
        <f>#REF!</f>
        <v>#REF!</v>
      </c>
      <c r="B459" s="680"/>
      <c r="C459" s="680"/>
    </row>
    <row r="460" spans="1:3">
      <c r="A460" s="680" t="e">
        <f>#REF!</f>
        <v>#REF!</v>
      </c>
      <c r="B460" s="680"/>
      <c r="C460" s="680"/>
    </row>
    <row r="461" spans="1:3">
      <c r="A461" s="680" t="e">
        <f>#REF!</f>
        <v>#REF!</v>
      </c>
      <c r="B461" s="680"/>
      <c r="C461" s="680"/>
    </row>
    <row r="462" spans="1:3">
      <c r="A462" s="680" t="e">
        <f>#REF!</f>
        <v>#REF!</v>
      </c>
      <c r="B462" s="680"/>
      <c r="C462" s="680"/>
    </row>
    <row r="463" spans="1:3">
      <c r="A463" s="680" t="e">
        <f>#REF!</f>
        <v>#REF!</v>
      </c>
      <c r="B463" s="680"/>
      <c r="C463" s="680"/>
    </row>
    <row r="464" spans="1:3">
      <c r="A464" s="680" t="e">
        <f>#REF!</f>
        <v>#REF!</v>
      </c>
      <c r="B464" s="680"/>
      <c r="C464" s="680"/>
    </row>
    <row r="465" spans="1:3">
      <c r="A465" s="680" t="e">
        <f>#REF!</f>
        <v>#REF!</v>
      </c>
      <c r="B465" s="680"/>
      <c r="C465" s="680"/>
    </row>
    <row r="466" spans="1:3">
      <c r="A466" s="680" t="e">
        <f>#REF!</f>
        <v>#REF!</v>
      </c>
      <c r="B466" s="680"/>
      <c r="C466" s="680"/>
    </row>
    <row r="467" spans="1:3">
      <c r="A467" s="680" t="e">
        <f>#REF!</f>
        <v>#REF!</v>
      </c>
      <c r="B467" s="680"/>
      <c r="C467" s="680"/>
    </row>
    <row r="468" spans="1:3">
      <c r="A468" s="680" t="e">
        <f>#REF!</f>
        <v>#REF!</v>
      </c>
      <c r="B468" s="680"/>
      <c r="C468" s="680"/>
    </row>
    <row r="469" spans="1:3">
      <c r="A469" s="680" t="e">
        <f>#REF!</f>
        <v>#REF!</v>
      </c>
      <c r="B469" s="680"/>
      <c r="C469" s="680"/>
    </row>
    <row r="470" spans="1:3">
      <c r="A470" s="680" t="e">
        <f>#REF!</f>
        <v>#REF!</v>
      </c>
      <c r="B470" s="680"/>
      <c r="C470" s="680"/>
    </row>
    <row r="471" spans="1:3">
      <c r="A471" s="680" t="e">
        <f>#REF!</f>
        <v>#REF!</v>
      </c>
      <c r="B471" s="680"/>
      <c r="C471" s="680"/>
    </row>
    <row r="472" spans="1:3">
      <c r="A472" s="680" t="e">
        <f>#REF!</f>
        <v>#REF!</v>
      </c>
      <c r="B472" s="680"/>
      <c r="C472" s="680"/>
    </row>
    <row r="473" spans="1:3">
      <c r="A473" s="680" t="e">
        <f>#REF!</f>
        <v>#REF!</v>
      </c>
      <c r="B473" s="680"/>
      <c r="C473" s="680"/>
    </row>
    <row r="474" spans="1:3">
      <c r="A474" s="680" t="e">
        <f>#REF!</f>
        <v>#REF!</v>
      </c>
      <c r="B474" s="680"/>
      <c r="C474" s="680"/>
    </row>
    <row r="475" spans="1:3">
      <c r="A475" s="680" t="e">
        <f>#REF!</f>
        <v>#REF!</v>
      </c>
      <c r="B475" s="680"/>
      <c r="C475" s="680"/>
    </row>
    <row r="476" spans="1:3">
      <c r="A476" s="680" t="e">
        <f>#REF!</f>
        <v>#REF!</v>
      </c>
      <c r="B476" s="680"/>
      <c r="C476" s="680"/>
    </row>
    <row r="477" spans="1:3">
      <c r="A477" s="680" t="e">
        <f>#REF!</f>
        <v>#REF!</v>
      </c>
      <c r="B477" s="680"/>
      <c r="C477" s="680"/>
    </row>
    <row r="478" spans="1:3">
      <c r="A478" s="680" t="e">
        <f>#REF!</f>
        <v>#REF!</v>
      </c>
      <c r="B478" s="680"/>
      <c r="C478" s="680"/>
    </row>
    <row r="479" spans="1:3">
      <c r="A479" s="680" t="e">
        <f>#REF!</f>
        <v>#REF!</v>
      </c>
      <c r="B479" s="680"/>
      <c r="C479" s="680"/>
    </row>
    <row r="480" spans="1:3">
      <c r="A480" s="680" t="e">
        <f>#REF!</f>
        <v>#REF!</v>
      </c>
      <c r="B480" s="680"/>
      <c r="C480" s="680"/>
    </row>
    <row r="481" spans="1:3">
      <c r="A481" s="680" t="e">
        <f>#REF!</f>
        <v>#REF!</v>
      </c>
      <c r="B481" s="680"/>
      <c r="C481" s="680"/>
    </row>
    <row r="482" spans="1:3">
      <c r="A482" s="680" t="e">
        <f>#REF!</f>
        <v>#REF!</v>
      </c>
      <c r="B482" s="680"/>
      <c r="C482" s="680"/>
    </row>
    <row r="483" spans="1:3">
      <c r="A483" s="680" t="e">
        <f>#REF!</f>
        <v>#REF!</v>
      </c>
      <c r="B483" s="680"/>
      <c r="C483" s="680"/>
    </row>
    <row r="484" spans="1:3">
      <c r="A484" s="680" t="e">
        <f>#REF!</f>
        <v>#REF!</v>
      </c>
      <c r="B484" s="680"/>
      <c r="C484" s="680"/>
    </row>
    <row r="485" spans="1:3">
      <c r="A485" s="680" t="e">
        <f>#REF!</f>
        <v>#REF!</v>
      </c>
      <c r="B485" s="680"/>
      <c r="C485" s="680"/>
    </row>
    <row r="486" spans="1:3">
      <c r="A486" s="680" t="e">
        <f>#REF!</f>
        <v>#REF!</v>
      </c>
      <c r="B486" s="680"/>
      <c r="C486" s="680"/>
    </row>
    <row r="487" spans="1:3">
      <c r="A487" s="680" t="e">
        <f>#REF!</f>
        <v>#REF!</v>
      </c>
      <c r="B487" s="680"/>
      <c r="C487" s="680"/>
    </row>
    <row r="488" spans="1:3">
      <c r="A488" s="680" t="e">
        <f>#REF!</f>
        <v>#REF!</v>
      </c>
      <c r="B488" s="680"/>
      <c r="C488" s="680"/>
    </row>
    <row r="489" spans="1:3">
      <c r="A489" s="680" t="e">
        <f>#REF!</f>
        <v>#REF!</v>
      </c>
      <c r="B489" s="680"/>
      <c r="C489" s="680"/>
    </row>
    <row r="490" spans="1:3">
      <c r="A490" s="680" t="e">
        <f>#REF!</f>
        <v>#REF!</v>
      </c>
      <c r="B490" s="680"/>
      <c r="C490" s="680"/>
    </row>
    <row r="491" spans="1:3">
      <c r="A491" s="680" t="e">
        <f>#REF!</f>
        <v>#REF!</v>
      </c>
      <c r="B491" s="680"/>
      <c r="C491" s="680"/>
    </row>
    <row r="492" spans="1:3">
      <c r="A492" s="680" t="e">
        <f>#REF!</f>
        <v>#REF!</v>
      </c>
      <c r="B492" s="680"/>
      <c r="C492" s="680"/>
    </row>
    <row r="493" spans="1:3">
      <c r="A493" s="680" t="e">
        <f>#REF!</f>
        <v>#REF!</v>
      </c>
      <c r="B493" s="680"/>
      <c r="C493" s="680"/>
    </row>
    <row r="494" spans="1:3">
      <c r="A494" s="680" t="e">
        <f>#REF!</f>
        <v>#REF!</v>
      </c>
      <c r="B494" s="680"/>
      <c r="C494" s="680"/>
    </row>
    <row r="495" spans="1:3">
      <c r="A495" s="680" t="e">
        <f>#REF!</f>
        <v>#REF!</v>
      </c>
      <c r="B495" s="680"/>
      <c r="C495" s="680"/>
    </row>
    <row r="496" spans="1:3">
      <c r="A496" s="680" t="e">
        <f>#REF!</f>
        <v>#REF!</v>
      </c>
      <c r="B496" s="680"/>
      <c r="C496" s="680"/>
    </row>
    <row r="497" spans="1:3">
      <c r="A497" s="680" t="e">
        <f>#REF!</f>
        <v>#REF!</v>
      </c>
      <c r="B497" s="680"/>
      <c r="C497" s="680"/>
    </row>
    <row r="498" spans="1:3">
      <c r="A498" s="680" t="e">
        <f>#REF!</f>
        <v>#REF!</v>
      </c>
      <c r="B498" s="680"/>
      <c r="C498" s="680"/>
    </row>
    <row r="499" spans="1:3">
      <c r="A499" s="680" t="e">
        <f>#REF!</f>
        <v>#REF!</v>
      </c>
      <c r="B499" s="680"/>
      <c r="C499" s="680"/>
    </row>
    <row r="500" spans="1:3">
      <c r="A500" s="680" t="e">
        <f>#REF!</f>
        <v>#REF!</v>
      </c>
      <c r="B500" s="680"/>
      <c r="C500" s="680"/>
    </row>
    <row r="501" spans="1:3">
      <c r="A501" s="680" t="e">
        <f>#REF!</f>
        <v>#REF!</v>
      </c>
      <c r="B501" s="680"/>
      <c r="C501" s="680"/>
    </row>
    <row r="502" spans="1:3">
      <c r="A502" s="680" t="e">
        <f>#REF!</f>
        <v>#REF!</v>
      </c>
      <c r="B502" s="680"/>
      <c r="C502" s="680"/>
    </row>
    <row r="503" spans="1:3">
      <c r="A503" s="680" t="e">
        <f>#REF!</f>
        <v>#REF!</v>
      </c>
      <c r="B503" s="680"/>
      <c r="C503" s="680"/>
    </row>
    <row r="504" spans="1:3">
      <c r="A504" s="680" t="e">
        <f>#REF!</f>
        <v>#REF!</v>
      </c>
      <c r="B504" s="680"/>
      <c r="C504" s="680"/>
    </row>
    <row r="505" spans="1:3">
      <c r="A505" s="680" t="e">
        <f>#REF!</f>
        <v>#REF!</v>
      </c>
      <c r="B505" s="680"/>
      <c r="C505" s="680"/>
    </row>
    <row r="506" spans="1:3">
      <c r="A506" s="680" t="e">
        <f>#REF!</f>
        <v>#REF!</v>
      </c>
      <c r="B506" s="680"/>
      <c r="C506" s="680"/>
    </row>
    <row r="507" spans="1:3">
      <c r="A507" s="680" t="e">
        <f>#REF!</f>
        <v>#REF!</v>
      </c>
      <c r="B507" s="680"/>
      <c r="C507" s="680"/>
    </row>
    <row r="508" spans="1:3">
      <c r="A508" s="680" t="e">
        <f>#REF!</f>
        <v>#REF!</v>
      </c>
      <c r="B508" s="680"/>
      <c r="C508" s="680"/>
    </row>
    <row r="509" spans="1:3">
      <c r="A509" s="680" t="e">
        <f>#REF!</f>
        <v>#REF!</v>
      </c>
      <c r="B509" s="680"/>
      <c r="C509" s="680"/>
    </row>
    <row r="510" spans="1:3">
      <c r="A510" s="680" t="e">
        <f>#REF!</f>
        <v>#REF!</v>
      </c>
      <c r="B510" s="680"/>
      <c r="C510" s="680"/>
    </row>
    <row r="511" spans="1:3">
      <c r="A511" s="680" t="e">
        <f>#REF!</f>
        <v>#REF!</v>
      </c>
      <c r="B511" s="680"/>
      <c r="C511" s="680"/>
    </row>
    <row r="512" spans="1:3">
      <c r="A512" s="680" t="e">
        <f>#REF!</f>
        <v>#REF!</v>
      </c>
      <c r="B512" s="680"/>
      <c r="C512" s="680"/>
    </row>
    <row r="513" spans="1:3">
      <c r="A513" s="680" t="e">
        <f>#REF!</f>
        <v>#REF!</v>
      </c>
      <c r="B513" s="680"/>
      <c r="C513" s="680"/>
    </row>
    <row r="514" spans="1:3">
      <c r="A514" s="680" t="e">
        <f>#REF!</f>
        <v>#REF!</v>
      </c>
      <c r="B514" s="680"/>
      <c r="C514" s="680"/>
    </row>
    <row r="515" spans="1:3">
      <c r="A515" s="680" t="e">
        <f>#REF!</f>
        <v>#REF!</v>
      </c>
      <c r="B515" s="680"/>
      <c r="C515" s="680"/>
    </row>
    <row r="516" spans="1:3">
      <c r="A516" s="680" t="e">
        <f>#REF!</f>
        <v>#REF!</v>
      </c>
      <c r="B516" s="680"/>
      <c r="C516" s="680"/>
    </row>
    <row r="517" spans="1:3">
      <c r="A517" s="680" t="e">
        <f>#REF!</f>
        <v>#REF!</v>
      </c>
      <c r="B517" s="680"/>
      <c r="C517" s="680"/>
    </row>
    <row r="518" spans="1:3">
      <c r="A518" s="680" t="e">
        <f>#REF!</f>
        <v>#REF!</v>
      </c>
      <c r="B518" s="680"/>
      <c r="C518" s="680"/>
    </row>
    <row r="519" spans="1:3">
      <c r="A519" s="680" t="e">
        <f>#REF!</f>
        <v>#REF!</v>
      </c>
      <c r="B519" s="680"/>
      <c r="C519" s="680"/>
    </row>
    <row r="520" spans="1:3">
      <c r="A520" s="680" t="e">
        <f>#REF!</f>
        <v>#REF!</v>
      </c>
      <c r="B520" s="680"/>
      <c r="C520" s="680"/>
    </row>
    <row r="521" spans="1:3">
      <c r="A521" s="680" t="e">
        <f>#REF!</f>
        <v>#REF!</v>
      </c>
      <c r="B521" s="680"/>
      <c r="C521" s="680"/>
    </row>
    <row r="522" spans="1:3">
      <c r="A522" s="680" t="e">
        <f>#REF!</f>
        <v>#REF!</v>
      </c>
      <c r="B522" s="680"/>
      <c r="C522" s="680"/>
    </row>
    <row r="523" spans="1:3">
      <c r="A523" s="680" t="e">
        <f>#REF!</f>
        <v>#REF!</v>
      </c>
      <c r="B523" s="680"/>
      <c r="C523" s="680"/>
    </row>
    <row r="524" spans="1:3">
      <c r="A524" s="680" t="e">
        <f>#REF!</f>
        <v>#REF!</v>
      </c>
      <c r="B524" s="680"/>
      <c r="C524" s="680"/>
    </row>
    <row r="525" spans="1:3">
      <c r="A525" s="680" t="e">
        <f>#REF!</f>
        <v>#REF!</v>
      </c>
      <c r="B525" s="680"/>
      <c r="C525" s="680"/>
    </row>
    <row r="526" spans="1:3">
      <c r="A526" s="680" t="e">
        <f>#REF!</f>
        <v>#REF!</v>
      </c>
      <c r="B526" s="680"/>
      <c r="C526" s="680"/>
    </row>
    <row r="527" spans="1:3">
      <c r="A527" s="680" t="e">
        <f>#REF!</f>
        <v>#REF!</v>
      </c>
      <c r="B527" s="680"/>
      <c r="C527" s="680"/>
    </row>
    <row r="528" spans="1:3">
      <c r="A528" s="680" t="e">
        <f>#REF!</f>
        <v>#REF!</v>
      </c>
      <c r="B528" s="680"/>
      <c r="C528" s="680"/>
    </row>
    <row r="529" spans="1:3">
      <c r="A529" s="680" t="e">
        <f>#REF!</f>
        <v>#REF!</v>
      </c>
      <c r="B529" s="680"/>
      <c r="C529" s="680"/>
    </row>
    <row r="530" spans="1:3">
      <c r="A530" s="680" t="e">
        <f>#REF!</f>
        <v>#REF!</v>
      </c>
      <c r="B530" s="680"/>
      <c r="C530" s="680"/>
    </row>
    <row r="531" spans="1:3">
      <c r="A531" s="680" t="e">
        <f>#REF!</f>
        <v>#REF!</v>
      </c>
      <c r="B531" s="680"/>
      <c r="C531" s="680"/>
    </row>
    <row r="532" spans="1:3">
      <c r="A532" s="680" t="e">
        <f>#REF!</f>
        <v>#REF!</v>
      </c>
      <c r="B532" s="680"/>
      <c r="C532" s="680"/>
    </row>
    <row r="533" spans="1:3">
      <c r="A533" s="680" t="e">
        <f>#REF!</f>
        <v>#REF!</v>
      </c>
      <c r="B533" s="680"/>
      <c r="C533" s="680"/>
    </row>
    <row r="534" spans="1:3">
      <c r="A534" s="680" t="e">
        <f>#REF!</f>
        <v>#REF!</v>
      </c>
      <c r="B534" s="680"/>
      <c r="C534" s="680"/>
    </row>
    <row r="535" spans="1:3">
      <c r="A535" s="680" t="e">
        <f>#REF!</f>
        <v>#REF!</v>
      </c>
      <c r="B535" s="680"/>
      <c r="C535" s="680"/>
    </row>
    <row r="536" spans="1:3">
      <c r="A536" s="680" t="e">
        <f>#REF!</f>
        <v>#REF!</v>
      </c>
      <c r="B536" s="680"/>
      <c r="C536" s="680"/>
    </row>
    <row r="537" spans="1:3">
      <c r="A537" s="680" t="e">
        <f>#REF!</f>
        <v>#REF!</v>
      </c>
      <c r="B537" s="680"/>
      <c r="C537" s="680"/>
    </row>
    <row r="538" spans="1:3">
      <c r="A538" s="680" t="e">
        <f>#REF!</f>
        <v>#REF!</v>
      </c>
      <c r="B538" s="680"/>
      <c r="C538" s="680"/>
    </row>
    <row r="539" spans="1:3">
      <c r="A539" s="680" t="e">
        <f>#REF!</f>
        <v>#REF!</v>
      </c>
      <c r="B539" s="680"/>
      <c r="C539" s="680"/>
    </row>
    <row r="540" spans="1:3">
      <c r="A540" s="680" t="e">
        <f>#REF!</f>
        <v>#REF!</v>
      </c>
      <c r="B540" s="680"/>
      <c r="C540" s="680"/>
    </row>
    <row r="541" spans="1:3">
      <c r="A541" s="680" t="e">
        <f>#REF!</f>
        <v>#REF!</v>
      </c>
      <c r="B541" s="680"/>
      <c r="C541" s="680"/>
    </row>
    <row r="542" spans="1:3">
      <c r="A542" s="680" t="e">
        <f>#REF!</f>
        <v>#REF!</v>
      </c>
      <c r="B542" s="680"/>
      <c r="C542" s="680"/>
    </row>
    <row r="543" spans="1:3">
      <c r="A543" s="680" t="e">
        <f>#REF!</f>
        <v>#REF!</v>
      </c>
      <c r="B543" s="680"/>
      <c r="C543" s="680"/>
    </row>
    <row r="544" spans="1:3">
      <c r="A544" s="680" t="e">
        <f>#REF!</f>
        <v>#REF!</v>
      </c>
      <c r="B544" s="680"/>
      <c r="C544" s="680"/>
    </row>
    <row r="545" spans="1:3">
      <c r="A545" s="680" t="e">
        <f>#REF!</f>
        <v>#REF!</v>
      </c>
      <c r="B545" s="680"/>
      <c r="C545" s="680"/>
    </row>
    <row r="546" spans="1:3">
      <c r="A546" s="680" t="e">
        <f>#REF!</f>
        <v>#REF!</v>
      </c>
      <c r="B546" s="680"/>
      <c r="C546" s="680"/>
    </row>
    <row r="547" spans="1:3">
      <c r="A547" s="680" t="e">
        <f>#REF!</f>
        <v>#REF!</v>
      </c>
      <c r="B547" s="680"/>
      <c r="C547" s="680"/>
    </row>
    <row r="548" spans="1:3">
      <c r="A548" s="680" t="e">
        <f>#REF!</f>
        <v>#REF!</v>
      </c>
      <c r="B548" s="680"/>
      <c r="C548" s="680"/>
    </row>
    <row r="549" spans="1:3">
      <c r="A549" s="680" t="e">
        <f>#REF!</f>
        <v>#REF!</v>
      </c>
      <c r="B549" s="680"/>
      <c r="C549" s="680"/>
    </row>
    <row r="550" spans="1:3">
      <c r="A550" s="680" t="e">
        <f>#REF!</f>
        <v>#REF!</v>
      </c>
      <c r="B550" s="680"/>
      <c r="C550" s="680"/>
    </row>
    <row r="551" spans="1:3">
      <c r="A551" s="680" t="e">
        <f>#REF!</f>
        <v>#REF!</v>
      </c>
      <c r="B551" s="680"/>
      <c r="C551" s="680"/>
    </row>
    <row r="552" spans="1:3">
      <c r="A552" s="680" t="e">
        <f>#REF!</f>
        <v>#REF!</v>
      </c>
      <c r="B552" s="680"/>
      <c r="C552" s="680"/>
    </row>
    <row r="553" spans="1:3">
      <c r="A553" s="680" t="e">
        <f>#REF!</f>
        <v>#REF!</v>
      </c>
      <c r="B553" s="680"/>
      <c r="C553" s="680"/>
    </row>
    <row r="554" spans="1:3">
      <c r="A554" s="680" t="e">
        <f>#REF!</f>
        <v>#REF!</v>
      </c>
      <c r="B554" s="680"/>
      <c r="C554" s="680"/>
    </row>
    <row r="555" spans="1:3">
      <c r="A555" s="680" t="e">
        <f>#REF!</f>
        <v>#REF!</v>
      </c>
      <c r="B555" s="680"/>
      <c r="C555" s="680"/>
    </row>
    <row r="556" spans="1:3">
      <c r="A556" s="680" t="e">
        <f>#REF!</f>
        <v>#REF!</v>
      </c>
      <c r="B556" s="680"/>
      <c r="C556" s="680"/>
    </row>
    <row r="557" spans="1:3">
      <c r="A557" s="680" t="e">
        <f>#REF!</f>
        <v>#REF!</v>
      </c>
      <c r="B557" s="680"/>
      <c r="C557" s="680"/>
    </row>
    <row r="558" spans="1:3">
      <c r="A558" s="680" t="e">
        <f>#REF!</f>
        <v>#REF!</v>
      </c>
      <c r="B558" s="680"/>
      <c r="C558" s="680"/>
    </row>
    <row r="559" spans="1:3">
      <c r="A559" s="680" t="e">
        <f>#REF!</f>
        <v>#REF!</v>
      </c>
      <c r="B559" s="680"/>
      <c r="C559" s="680"/>
    </row>
    <row r="560" spans="1:3">
      <c r="A560" s="680" t="e">
        <f>#REF!</f>
        <v>#REF!</v>
      </c>
      <c r="B560" s="680"/>
      <c r="C560" s="680"/>
    </row>
    <row r="561" spans="1:3">
      <c r="A561" s="680" t="e">
        <f>#REF!</f>
        <v>#REF!</v>
      </c>
      <c r="B561" s="680"/>
      <c r="C561" s="680"/>
    </row>
    <row r="562" spans="1:3">
      <c r="A562" s="680" t="e">
        <f>#REF!</f>
        <v>#REF!</v>
      </c>
      <c r="B562" s="680"/>
      <c r="C562" s="680"/>
    </row>
    <row r="563" spans="1:3">
      <c r="A563" s="680" t="e">
        <f>#REF!</f>
        <v>#REF!</v>
      </c>
      <c r="B563" s="680"/>
      <c r="C563" s="680"/>
    </row>
    <row r="564" spans="1:3">
      <c r="A564" s="680" t="e">
        <f>#REF!</f>
        <v>#REF!</v>
      </c>
      <c r="B564" s="680"/>
      <c r="C564" s="680"/>
    </row>
    <row r="565" spans="1:3">
      <c r="A565" s="680" t="e">
        <f>#REF!</f>
        <v>#REF!</v>
      </c>
      <c r="B565" s="680"/>
      <c r="C565" s="680"/>
    </row>
    <row r="566" spans="1:3">
      <c r="A566" s="680" t="e">
        <f>#REF!</f>
        <v>#REF!</v>
      </c>
      <c r="B566" s="680"/>
      <c r="C566" s="680"/>
    </row>
    <row r="567" spans="1:3">
      <c r="A567" s="680" t="e">
        <f>#REF!</f>
        <v>#REF!</v>
      </c>
      <c r="B567" s="680"/>
      <c r="C567" s="680"/>
    </row>
    <row r="568" spans="1:3">
      <c r="A568" s="680" t="e">
        <f>#REF!</f>
        <v>#REF!</v>
      </c>
      <c r="B568" s="680"/>
      <c r="C568" s="680"/>
    </row>
    <row r="569" spans="1:3">
      <c r="A569" s="680" t="e">
        <f>#REF!</f>
        <v>#REF!</v>
      </c>
      <c r="B569" s="680"/>
      <c r="C569" s="680"/>
    </row>
    <row r="570" spans="1:3">
      <c r="A570" s="680" t="e">
        <f>#REF!</f>
        <v>#REF!</v>
      </c>
      <c r="B570" s="680"/>
      <c r="C570" s="680"/>
    </row>
    <row r="571" spans="1:3">
      <c r="A571" s="680" t="e">
        <f>#REF!</f>
        <v>#REF!</v>
      </c>
      <c r="B571" s="680"/>
      <c r="C571" s="680"/>
    </row>
    <row r="572" spans="1:3">
      <c r="A572" s="680" t="e">
        <f>#REF!</f>
        <v>#REF!</v>
      </c>
      <c r="B572" s="680"/>
      <c r="C572" s="680"/>
    </row>
    <row r="573" spans="1:3">
      <c r="A573" s="680" t="e">
        <f>#REF!</f>
        <v>#REF!</v>
      </c>
      <c r="B573" s="680"/>
      <c r="C573" s="680"/>
    </row>
    <row r="574" spans="1:3">
      <c r="A574" s="680" t="e">
        <f>#REF!</f>
        <v>#REF!</v>
      </c>
      <c r="B574" s="680"/>
      <c r="C574" s="680"/>
    </row>
    <row r="575" spans="1:3">
      <c r="A575" s="680" t="e">
        <f>#REF!</f>
        <v>#REF!</v>
      </c>
      <c r="B575" s="680"/>
      <c r="C575" s="680"/>
    </row>
    <row r="576" spans="1:3">
      <c r="A576" s="680" t="e">
        <f>#REF!</f>
        <v>#REF!</v>
      </c>
      <c r="B576" s="680"/>
      <c r="C576" s="680"/>
    </row>
    <row r="577" spans="1:3">
      <c r="A577" s="680" t="e">
        <f>#REF!</f>
        <v>#REF!</v>
      </c>
      <c r="B577" s="680"/>
      <c r="C577" s="680"/>
    </row>
    <row r="578" spans="1:3">
      <c r="A578" s="680" t="e">
        <f>#REF!</f>
        <v>#REF!</v>
      </c>
      <c r="B578" s="680"/>
      <c r="C578" s="680"/>
    </row>
    <row r="579" spans="1:3">
      <c r="A579" s="680" t="e">
        <f>#REF!</f>
        <v>#REF!</v>
      </c>
      <c r="B579" s="680"/>
      <c r="C579" s="680"/>
    </row>
    <row r="580" spans="1:3">
      <c r="A580" s="680" t="e">
        <f>#REF!</f>
        <v>#REF!</v>
      </c>
      <c r="B580" s="680"/>
      <c r="C580" s="680"/>
    </row>
    <row r="581" spans="1:3">
      <c r="A581" s="680" t="e">
        <f>#REF!</f>
        <v>#REF!</v>
      </c>
      <c r="B581" s="680"/>
      <c r="C581" s="680"/>
    </row>
  </sheetData>
  <phoneticPr fontId="78" type="noConversion"/>
  <dataValidations count="1">
    <dataValidation type="list" allowBlank="1" sqref="B8:E9 B11:E12 B15:E16 B18:E19 B22:E23 B25:E26 B29:E30 B32:E33 B36:E37 B39:E40 B43:E44 B46:E47">
      <formula1>$A$70:$A$581</formula1>
    </dataValidation>
  </dataValidations>
  <printOptions horizontalCentered="1"/>
  <pageMargins left="0.35" right="0.35" top="0.39" bottom="0.39" header="0" footer="0"/>
  <pageSetup paperSize="9" orientation="portrait" horizontalDpi="300" verticalDpi="300"/>
  <headerFooter alignWithMargins="0"/>
  <drawing r:id="rId1"/>
</worksheet>
</file>

<file path=xl/worksheets/sheet43.xml><?xml version="1.0" encoding="utf-8"?>
<worksheet xmlns="http://schemas.openxmlformats.org/spreadsheetml/2006/main" xmlns:r="http://schemas.openxmlformats.org/officeDocument/2006/relationships">
  <sheetPr codeName="Sheet52">
    <pageSetUpPr fitToPage="1"/>
  </sheetPr>
  <dimension ref="A1:I588"/>
  <sheetViews>
    <sheetView showGridLines="0" showZeros="0" zoomScale="86" workbookViewId="0">
      <selection activeCell="A4" sqref="A4"/>
    </sheetView>
  </sheetViews>
  <sheetFormatPr defaultRowHeight="12.75"/>
  <cols>
    <col min="1" max="1" width="10.28515625" customWidth="1"/>
    <col min="2" max="9" width="16" customWidth="1"/>
    <col min="10" max="10" width="6.85546875" customWidth="1"/>
  </cols>
  <sheetData>
    <row r="1" spans="1:9" ht="13.5" thickBot="1">
      <c r="A1" s="487"/>
      <c r="B1" s="33"/>
      <c r="C1" s="488"/>
      <c r="D1" s="489"/>
      <c r="E1" s="490"/>
      <c r="F1" s="489" t="s">
        <v>280</v>
      </c>
      <c r="G1" s="48"/>
      <c r="H1" s="48"/>
      <c r="I1" s="48"/>
    </row>
    <row r="2" spans="1:9" ht="26.25">
      <c r="A2" s="81">
        <f>'Week SetUp'!$A$6</f>
        <v>0</v>
      </c>
      <c r="B2" s="82"/>
      <c r="C2" s="177"/>
      <c r="D2" s="83"/>
      <c r="E2" s="83" t="s">
        <v>281</v>
      </c>
      <c r="F2" s="519"/>
      <c r="G2" s="520"/>
      <c r="H2" s="177"/>
      <c r="I2" s="177"/>
    </row>
    <row r="3" spans="1:9" ht="16.5" thickBot="1">
      <c r="A3" s="85" t="str">
        <f>'Week SetUp'!$A$8</f>
        <v>ITF Junior Circuit</v>
      </c>
      <c r="B3" s="85"/>
      <c r="C3" s="179"/>
      <c r="D3" s="108"/>
      <c r="E3" s="83"/>
      <c r="F3" s="521"/>
      <c r="G3" s="522"/>
      <c r="H3" s="108"/>
      <c r="I3" s="108"/>
    </row>
    <row r="4" spans="1:9" s="2" customFormat="1">
      <c r="A4" s="63" t="s">
        <v>12</v>
      </c>
      <c r="B4" s="63"/>
      <c r="C4" s="63" t="s">
        <v>6</v>
      </c>
      <c r="D4" s="63"/>
      <c r="E4" s="63" t="s">
        <v>7</v>
      </c>
      <c r="F4" s="63" t="s">
        <v>18</v>
      </c>
      <c r="G4" s="63"/>
      <c r="H4" s="63"/>
      <c r="I4" s="64" t="s">
        <v>8</v>
      </c>
    </row>
    <row r="5" spans="1:9" s="2" customFormat="1" ht="16.5" customHeight="1" thickBot="1">
      <c r="A5" s="87">
        <f>'Week SetUp'!$A$10</f>
        <v>0</v>
      </c>
      <c r="B5" s="184"/>
      <c r="C5" s="184">
        <f>'Week SetUp'!$C$10</f>
        <v>0</v>
      </c>
      <c r="D5" s="184"/>
      <c r="E5" s="184">
        <f>'Week SetUp'!$D$10</f>
        <v>0</v>
      </c>
      <c r="F5" s="114">
        <f>'Week SetUp'!$A$12</f>
        <v>0</v>
      </c>
      <c r="G5" s="186"/>
      <c r="H5" s="184"/>
      <c r="I5" s="76">
        <f>'Week SetUp'!$E$10</f>
        <v>0</v>
      </c>
    </row>
    <row r="6" spans="1:9" s="495" customFormat="1" ht="18">
      <c r="A6" s="690"/>
      <c r="B6" s="691" t="s">
        <v>282</v>
      </c>
      <c r="C6" s="691" t="s">
        <v>283</v>
      </c>
      <c r="D6" s="691" t="s">
        <v>284</v>
      </c>
      <c r="E6" s="691" t="s">
        <v>285</v>
      </c>
      <c r="F6" s="691" t="s">
        <v>299</v>
      </c>
      <c r="G6" s="691" t="s">
        <v>300</v>
      </c>
      <c r="H6" s="691" t="s">
        <v>301</v>
      </c>
      <c r="I6" s="692" t="s">
        <v>302</v>
      </c>
    </row>
    <row r="7" spans="1:9" s="39" customFormat="1" ht="11.1" customHeight="1">
      <c r="A7" s="499"/>
      <c r="B7" s="523" t="s">
        <v>286</v>
      </c>
      <c r="C7" s="523" t="s">
        <v>286</v>
      </c>
      <c r="D7" s="523" t="s">
        <v>286</v>
      </c>
      <c r="E7" s="523" t="s">
        <v>286</v>
      </c>
      <c r="F7" s="523" t="s">
        <v>286</v>
      </c>
      <c r="G7" s="523" t="s">
        <v>286</v>
      </c>
      <c r="H7" s="523" t="s">
        <v>286</v>
      </c>
      <c r="I7" s="524" t="s">
        <v>286</v>
      </c>
    </row>
    <row r="8" spans="1:9" s="2" customFormat="1" ht="11.1" customHeight="1">
      <c r="A8" s="500" t="s">
        <v>287</v>
      </c>
      <c r="B8" s="334"/>
      <c r="C8" s="334"/>
      <c r="D8" s="334"/>
      <c r="E8" s="334"/>
      <c r="F8" s="334"/>
      <c r="G8" s="334"/>
      <c r="H8" s="334"/>
      <c r="I8" s="604"/>
    </row>
    <row r="9" spans="1:9" s="2" customFormat="1" ht="11.1" customHeight="1">
      <c r="A9" s="501"/>
      <c r="B9" s="334"/>
      <c r="C9" s="334"/>
      <c r="D9" s="334"/>
      <c r="E9" s="334"/>
      <c r="F9" s="334"/>
      <c r="G9" s="334"/>
      <c r="H9" s="334"/>
      <c r="I9" s="604"/>
    </row>
    <row r="10" spans="1:9" s="19" customFormat="1" ht="11.1" customHeight="1">
      <c r="A10" s="501"/>
      <c r="B10" s="525" t="s">
        <v>288</v>
      </c>
      <c r="C10" s="525" t="s">
        <v>288</v>
      </c>
      <c r="D10" s="525" t="s">
        <v>288</v>
      </c>
      <c r="E10" s="525" t="s">
        <v>288</v>
      </c>
      <c r="F10" s="525" t="s">
        <v>288</v>
      </c>
      <c r="G10" s="525" t="s">
        <v>288</v>
      </c>
      <c r="H10" s="525" t="s">
        <v>288</v>
      </c>
      <c r="I10" s="526" t="s">
        <v>288</v>
      </c>
    </row>
    <row r="11" spans="1:9" s="2" customFormat="1" ht="11.1" customHeight="1">
      <c r="A11" s="501"/>
      <c r="B11" s="334"/>
      <c r="C11" s="334"/>
      <c r="D11" s="334"/>
      <c r="E11" s="334"/>
      <c r="F11" s="334"/>
      <c r="G11" s="334"/>
      <c r="H11" s="334"/>
      <c r="I11" s="604"/>
    </row>
    <row r="12" spans="1:9" s="2" customFormat="1" ht="11.1" customHeight="1">
      <c r="A12" s="501"/>
      <c r="B12" s="334"/>
      <c r="C12" s="334"/>
      <c r="D12" s="334"/>
      <c r="E12" s="334"/>
      <c r="F12" s="334"/>
      <c r="G12" s="334"/>
      <c r="H12" s="334"/>
      <c r="I12" s="604"/>
    </row>
    <row r="13" spans="1:9" s="99" customFormat="1" ht="11.1" customHeight="1">
      <c r="A13" s="527"/>
      <c r="B13" s="336"/>
      <c r="C13" s="336"/>
      <c r="D13" s="336"/>
      <c r="E13" s="336"/>
      <c r="F13" s="336"/>
      <c r="G13" s="336"/>
      <c r="H13" s="336"/>
      <c r="I13" s="677"/>
    </row>
    <row r="14" spans="1:9" s="99" customFormat="1" ht="11.1" customHeight="1">
      <c r="A14" s="499"/>
      <c r="B14" s="523" t="s">
        <v>289</v>
      </c>
      <c r="C14" s="523" t="s">
        <v>289</v>
      </c>
      <c r="D14" s="523" t="s">
        <v>289</v>
      </c>
      <c r="E14" s="523" t="s">
        <v>289</v>
      </c>
      <c r="F14" s="523" t="s">
        <v>289</v>
      </c>
      <c r="G14" s="523" t="s">
        <v>289</v>
      </c>
      <c r="H14" s="523" t="s">
        <v>289</v>
      </c>
      <c r="I14" s="524" t="s">
        <v>289</v>
      </c>
    </row>
    <row r="15" spans="1:9" s="2" customFormat="1" ht="11.1" customHeight="1">
      <c r="A15" s="500" t="s">
        <v>290</v>
      </c>
      <c r="B15" s="334"/>
      <c r="C15" s="334"/>
      <c r="D15" s="334"/>
      <c r="E15" s="334"/>
      <c r="F15" s="334"/>
      <c r="G15" s="334"/>
      <c r="H15" s="334"/>
      <c r="I15" s="604"/>
    </row>
    <row r="16" spans="1:9" s="2" customFormat="1" ht="11.1" customHeight="1">
      <c r="A16" s="501"/>
      <c r="B16" s="334"/>
      <c r="C16" s="334"/>
      <c r="D16" s="334"/>
      <c r="E16" s="334"/>
      <c r="F16" s="334"/>
      <c r="G16" s="334"/>
      <c r="H16" s="334"/>
      <c r="I16" s="604"/>
    </row>
    <row r="17" spans="1:9" s="19" customFormat="1" ht="11.1" customHeight="1">
      <c r="A17" s="501"/>
      <c r="B17" s="525" t="s">
        <v>288</v>
      </c>
      <c r="C17" s="525" t="s">
        <v>288</v>
      </c>
      <c r="D17" s="525" t="s">
        <v>288</v>
      </c>
      <c r="E17" s="525" t="s">
        <v>288</v>
      </c>
      <c r="F17" s="525" t="s">
        <v>288</v>
      </c>
      <c r="G17" s="525" t="s">
        <v>288</v>
      </c>
      <c r="H17" s="525" t="s">
        <v>288</v>
      </c>
      <c r="I17" s="526" t="s">
        <v>288</v>
      </c>
    </row>
    <row r="18" spans="1:9" s="2" customFormat="1" ht="11.1" customHeight="1">
      <c r="A18" s="501"/>
      <c r="B18" s="334"/>
      <c r="C18" s="334"/>
      <c r="D18" s="334"/>
      <c r="E18" s="334"/>
      <c r="F18" s="334"/>
      <c r="G18" s="334"/>
      <c r="H18" s="334"/>
      <c r="I18" s="604"/>
    </row>
    <row r="19" spans="1:9" s="2" customFormat="1" ht="11.1" customHeight="1">
      <c r="A19" s="501"/>
      <c r="B19" s="334"/>
      <c r="C19" s="334"/>
      <c r="D19" s="334"/>
      <c r="E19" s="334"/>
      <c r="F19" s="334"/>
      <c r="G19" s="334"/>
      <c r="H19" s="334"/>
      <c r="I19" s="604"/>
    </row>
    <row r="20" spans="1:9" s="2" customFormat="1" ht="11.1" customHeight="1">
      <c r="A20" s="527"/>
      <c r="B20" s="336"/>
      <c r="C20" s="336"/>
      <c r="D20" s="336"/>
      <c r="E20" s="336"/>
      <c r="F20" s="336"/>
      <c r="G20" s="336"/>
      <c r="H20" s="336"/>
      <c r="I20" s="677"/>
    </row>
    <row r="21" spans="1:9" s="99" customFormat="1" ht="11.1" customHeight="1">
      <c r="A21" s="499"/>
      <c r="B21" s="523" t="s">
        <v>289</v>
      </c>
      <c r="C21" s="523" t="s">
        <v>289</v>
      </c>
      <c r="D21" s="523" t="s">
        <v>289</v>
      </c>
      <c r="E21" s="523" t="s">
        <v>289</v>
      </c>
      <c r="F21" s="523" t="s">
        <v>289</v>
      </c>
      <c r="G21" s="523" t="s">
        <v>289</v>
      </c>
      <c r="H21" s="523" t="s">
        <v>289</v>
      </c>
      <c r="I21" s="524" t="s">
        <v>289</v>
      </c>
    </row>
    <row r="22" spans="1:9" s="2" customFormat="1" ht="11.1" customHeight="1">
      <c r="A22" s="500" t="s">
        <v>291</v>
      </c>
      <c r="B22" s="334"/>
      <c r="C22" s="334"/>
      <c r="D22" s="334"/>
      <c r="E22" s="334"/>
      <c r="F22" s="334"/>
      <c r="G22" s="334"/>
      <c r="H22" s="334"/>
      <c r="I22" s="604"/>
    </row>
    <row r="23" spans="1:9" s="2" customFormat="1" ht="11.1" customHeight="1">
      <c r="A23" s="501"/>
      <c r="B23" s="334"/>
      <c r="C23" s="334"/>
      <c r="D23" s="334"/>
      <c r="E23" s="334"/>
      <c r="F23" s="334"/>
      <c r="G23" s="334"/>
      <c r="H23" s="334"/>
      <c r="I23" s="604"/>
    </row>
    <row r="24" spans="1:9" s="19" customFormat="1" ht="11.1" customHeight="1">
      <c r="A24" s="501"/>
      <c r="B24" s="525" t="s">
        <v>288</v>
      </c>
      <c r="C24" s="525" t="s">
        <v>288</v>
      </c>
      <c r="D24" s="525" t="s">
        <v>288</v>
      </c>
      <c r="E24" s="525" t="s">
        <v>288</v>
      </c>
      <c r="F24" s="525" t="s">
        <v>288</v>
      </c>
      <c r="G24" s="525" t="s">
        <v>288</v>
      </c>
      <c r="H24" s="525" t="s">
        <v>288</v>
      </c>
      <c r="I24" s="526" t="s">
        <v>288</v>
      </c>
    </row>
    <row r="25" spans="1:9" s="2" customFormat="1" ht="11.1" customHeight="1">
      <c r="A25" s="501"/>
      <c r="B25" s="334"/>
      <c r="C25" s="334"/>
      <c r="D25" s="334"/>
      <c r="E25" s="334"/>
      <c r="F25" s="334"/>
      <c r="G25" s="334"/>
      <c r="H25" s="334"/>
      <c r="I25" s="604"/>
    </row>
    <row r="26" spans="1:9" s="2" customFormat="1" ht="11.1" customHeight="1">
      <c r="A26" s="501"/>
      <c r="B26" s="334"/>
      <c r="C26" s="334"/>
      <c r="D26" s="334"/>
      <c r="E26" s="334"/>
      <c r="F26" s="334"/>
      <c r="G26" s="334"/>
      <c r="H26" s="334"/>
      <c r="I26" s="604"/>
    </row>
    <row r="27" spans="1:9" s="2" customFormat="1" ht="11.1" customHeight="1">
      <c r="A27" s="527"/>
      <c r="B27" s="336"/>
      <c r="C27" s="336"/>
      <c r="D27" s="336"/>
      <c r="E27" s="336"/>
      <c r="F27" s="336"/>
      <c r="G27" s="336"/>
      <c r="H27" s="336"/>
      <c r="I27" s="677"/>
    </row>
    <row r="28" spans="1:9" s="99" customFormat="1" ht="11.1" customHeight="1">
      <c r="A28" s="499"/>
      <c r="B28" s="523" t="s">
        <v>289</v>
      </c>
      <c r="C28" s="523" t="s">
        <v>289</v>
      </c>
      <c r="D28" s="523" t="s">
        <v>289</v>
      </c>
      <c r="E28" s="523" t="s">
        <v>289</v>
      </c>
      <c r="F28" s="523" t="s">
        <v>289</v>
      </c>
      <c r="G28" s="523" t="s">
        <v>289</v>
      </c>
      <c r="H28" s="523" t="s">
        <v>289</v>
      </c>
      <c r="I28" s="524" t="s">
        <v>289</v>
      </c>
    </row>
    <row r="29" spans="1:9" s="2" customFormat="1" ht="11.1" customHeight="1">
      <c r="A29" s="500" t="s">
        <v>292</v>
      </c>
      <c r="B29" s="334"/>
      <c r="C29" s="334"/>
      <c r="D29" s="334"/>
      <c r="E29" s="334"/>
      <c r="F29" s="334"/>
      <c r="G29" s="334"/>
      <c r="H29" s="334"/>
      <c r="I29" s="604"/>
    </row>
    <row r="30" spans="1:9" s="2" customFormat="1" ht="11.1" customHeight="1">
      <c r="A30" s="501"/>
      <c r="B30" s="334"/>
      <c r="C30" s="334"/>
      <c r="D30" s="334"/>
      <c r="E30" s="334"/>
      <c r="F30" s="334"/>
      <c r="G30" s="334"/>
      <c r="H30" s="334"/>
      <c r="I30" s="604"/>
    </row>
    <row r="31" spans="1:9" s="19" customFormat="1" ht="11.1" customHeight="1">
      <c r="A31" s="501"/>
      <c r="B31" s="525" t="s">
        <v>288</v>
      </c>
      <c r="C31" s="525" t="s">
        <v>288</v>
      </c>
      <c r="D31" s="525" t="s">
        <v>288</v>
      </c>
      <c r="E31" s="525" t="s">
        <v>288</v>
      </c>
      <c r="F31" s="525" t="s">
        <v>288</v>
      </c>
      <c r="G31" s="525" t="s">
        <v>288</v>
      </c>
      <c r="H31" s="525" t="s">
        <v>288</v>
      </c>
      <c r="I31" s="526" t="s">
        <v>288</v>
      </c>
    </row>
    <row r="32" spans="1:9" s="2" customFormat="1" ht="11.1" customHeight="1">
      <c r="A32" s="501"/>
      <c r="B32" s="334"/>
      <c r="C32" s="334"/>
      <c r="D32" s="334"/>
      <c r="E32" s="334"/>
      <c r="F32" s="334"/>
      <c r="G32" s="334"/>
      <c r="H32" s="334"/>
      <c r="I32" s="604"/>
    </row>
    <row r="33" spans="1:9" s="2" customFormat="1" ht="11.1" customHeight="1">
      <c r="A33" s="501"/>
      <c r="B33" s="334"/>
      <c r="C33" s="334"/>
      <c r="D33" s="334"/>
      <c r="E33" s="334"/>
      <c r="F33" s="334"/>
      <c r="G33" s="334"/>
      <c r="H33" s="334"/>
      <c r="I33" s="604"/>
    </row>
    <row r="34" spans="1:9" s="2" customFormat="1" ht="11.1" customHeight="1">
      <c r="A34" s="527"/>
      <c r="B34" s="336"/>
      <c r="C34" s="336"/>
      <c r="D34" s="336"/>
      <c r="E34" s="336"/>
      <c r="F34" s="336"/>
      <c r="G34" s="336"/>
      <c r="H34" s="336"/>
      <c r="I34" s="677"/>
    </row>
    <row r="35" spans="1:9" s="99" customFormat="1" ht="11.1" customHeight="1">
      <c r="A35" s="499"/>
      <c r="B35" s="523" t="s">
        <v>289</v>
      </c>
      <c r="C35" s="523" t="s">
        <v>289</v>
      </c>
      <c r="D35" s="523" t="s">
        <v>289</v>
      </c>
      <c r="E35" s="523" t="s">
        <v>289</v>
      </c>
      <c r="F35" s="523" t="s">
        <v>289</v>
      </c>
      <c r="G35" s="523" t="s">
        <v>289</v>
      </c>
      <c r="H35" s="523" t="s">
        <v>289</v>
      </c>
      <c r="I35" s="524" t="s">
        <v>289</v>
      </c>
    </row>
    <row r="36" spans="1:9" s="2" customFormat="1" ht="11.1" customHeight="1">
      <c r="A36" s="500" t="s">
        <v>293</v>
      </c>
      <c r="B36" s="334"/>
      <c r="C36" s="334"/>
      <c r="D36" s="334"/>
      <c r="E36" s="334"/>
      <c r="F36" s="334"/>
      <c r="G36" s="334"/>
      <c r="H36" s="334"/>
      <c r="I36" s="604"/>
    </row>
    <row r="37" spans="1:9" s="2" customFormat="1" ht="11.1" customHeight="1">
      <c r="A37" s="501"/>
      <c r="B37" s="334"/>
      <c r="C37" s="334"/>
      <c r="D37" s="334"/>
      <c r="E37" s="334"/>
      <c r="F37" s="334"/>
      <c r="G37" s="334"/>
      <c r="H37" s="334"/>
      <c r="I37" s="604"/>
    </row>
    <row r="38" spans="1:9" s="19" customFormat="1" ht="11.1" customHeight="1">
      <c r="A38" s="501"/>
      <c r="B38" s="525" t="s">
        <v>288</v>
      </c>
      <c r="C38" s="525" t="s">
        <v>288</v>
      </c>
      <c r="D38" s="525" t="s">
        <v>288</v>
      </c>
      <c r="E38" s="525" t="s">
        <v>288</v>
      </c>
      <c r="F38" s="525" t="s">
        <v>288</v>
      </c>
      <c r="G38" s="525" t="s">
        <v>288</v>
      </c>
      <c r="H38" s="525" t="s">
        <v>288</v>
      </c>
      <c r="I38" s="526" t="s">
        <v>288</v>
      </c>
    </row>
    <row r="39" spans="1:9" s="2" customFormat="1" ht="11.1" customHeight="1">
      <c r="A39" s="501"/>
      <c r="B39" s="334"/>
      <c r="C39" s="334"/>
      <c r="D39" s="334"/>
      <c r="E39" s="334"/>
      <c r="F39" s="334"/>
      <c r="G39" s="334"/>
      <c r="H39" s="334"/>
      <c r="I39" s="604"/>
    </row>
    <row r="40" spans="1:9" s="2" customFormat="1" ht="11.1" customHeight="1">
      <c r="A40" s="501"/>
      <c r="B40" s="334"/>
      <c r="C40" s="334"/>
      <c r="D40" s="334"/>
      <c r="E40" s="334"/>
      <c r="F40" s="334"/>
      <c r="G40" s="334"/>
      <c r="H40" s="334"/>
      <c r="I40" s="604"/>
    </row>
    <row r="41" spans="1:9" s="2" customFormat="1" ht="11.1" customHeight="1">
      <c r="A41" s="527"/>
      <c r="B41" s="336"/>
      <c r="C41" s="336"/>
      <c r="D41" s="336"/>
      <c r="E41" s="336"/>
      <c r="F41" s="336"/>
      <c r="G41" s="336"/>
      <c r="H41" s="336"/>
      <c r="I41" s="677"/>
    </row>
    <row r="42" spans="1:9" s="99" customFormat="1" ht="11.1" customHeight="1">
      <c r="A42" s="499"/>
      <c r="B42" s="523" t="s">
        <v>289</v>
      </c>
      <c r="C42" s="523" t="s">
        <v>289</v>
      </c>
      <c r="D42" s="523" t="s">
        <v>289</v>
      </c>
      <c r="E42" s="523" t="s">
        <v>289</v>
      </c>
      <c r="F42" s="523" t="s">
        <v>289</v>
      </c>
      <c r="G42" s="523" t="s">
        <v>289</v>
      </c>
      <c r="H42" s="523" t="s">
        <v>289</v>
      </c>
      <c r="I42" s="524" t="s">
        <v>289</v>
      </c>
    </row>
    <row r="43" spans="1:9" s="2" customFormat="1" ht="11.1" customHeight="1">
      <c r="A43" s="500" t="s">
        <v>294</v>
      </c>
      <c r="B43" s="334"/>
      <c r="C43" s="334"/>
      <c r="D43" s="334"/>
      <c r="E43" s="334"/>
      <c r="F43" s="334"/>
      <c r="G43" s="334"/>
      <c r="H43" s="334"/>
      <c r="I43" s="604"/>
    </row>
    <row r="44" spans="1:9" s="2" customFormat="1" ht="11.1" customHeight="1">
      <c r="A44" s="501"/>
      <c r="B44" s="334"/>
      <c r="C44" s="334"/>
      <c r="D44" s="334"/>
      <c r="E44" s="334"/>
      <c r="F44" s="334"/>
      <c r="G44" s="334"/>
      <c r="H44" s="334"/>
      <c r="I44" s="604"/>
    </row>
    <row r="45" spans="1:9" s="19" customFormat="1" ht="11.1" customHeight="1">
      <c r="A45" s="501"/>
      <c r="B45" s="525" t="s">
        <v>288</v>
      </c>
      <c r="C45" s="525" t="s">
        <v>288</v>
      </c>
      <c r="D45" s="525" t="s">
        <v>288</v>
      </c>
      <c r="E45" s="525" t="s">
        <v>288</v>
      </c>
      <c r="F45" s="525" t="s">
        <v>288</v>
      </c>
      <c r="G45" s="525" t="s">
        <v>288</v>
      </c>
      <c r="H45" s="525" t="s">
        <v>288</v>
      </c>
      <c r="I45" s="526" t="s">
        <v>288</v>
      </c>
    </row>
    <row r="46" spans="1:9" s="2" customFormat="1" ht="11.1" customHeight="1">
      <c r="A46" s="501"/>
      <c r="B46" s="334"/>
      <c r="C46" s="334"/>
      <c r="D46" s="334"/>
      <c r="E46" s="334"/>
      <c r="F46" s="334"/>
      <c r="G46" s="334"/>
      <c r="H46" s="334"/>
      <c r="I46" s="604"/>
    </row>
    <row r="47" spans="1:9" s="2" customFormat="1" ht="11.1" customHeight="1">
      <c r="A47" s="501"/>
      <c r="B47" s="334"/>
      <c r="C47" s="334"/>
      <c r="D47" s="334"/>
      <c r="E47" s="334"/>
      <c r="F47" s="334"/>
      <c r="G47" s="334"/>
      <c r="H47" s="334"/>
      <c r="I47" s="604"/>
    </row>
    <row r="48" spans="1:9" s="2" customFormat="1" ht="11.1" customHeight="1">
      <c r="A48" s="527"/>
      <c r="B48" s="336"/>
      <c r="C48" s="336"/>
      <c r="D48" s="336"/>
      <c r="E48" s="336"/>
      <c r="F48" s="336"/>
      <c r="G48" s="336"/>
      <c r="H48" s="336"/>
      <c r="I48" s="677"/>
    </row>
    <row r="49" spans="1:9" s="2" customFormat="1" ht="11.1" customHeight="1">
      <c r="A49" s="506" t="s">
        <v>303</v>
      </c>
      <c r="B49" s="507"/>
      <c r="C49" s="507"/>
      <c r="D49" s="528"/>
      <c r="E49" s="528"/>
      <c r="F49" s="529"/>
      <c r="G49" s="509" t="s">
        <v>296</v>
      </c>
      <c r="H49" s="475" t="s">
        <v>17</v>
      </c>
      <c r="I49" s="530"/>
    </row>
    <row r="50" spans="1:9" s="99" customFormat="1" ht="10.5" customHeight="1">
      <c r="A50" s="512" t="s">
        <v>297</v>
      </c>
      <c r="B50" s="693"/>
      <c r="C50" s="693"/>
      <c r="D50" s="694"/>
      <c r="E50" s="694"/>
      <c r="F50" s="532"/>
      <c r="G50" s="71"/>
      <c r="H50" s="694"/>
      <c r="I50" s="514"/>
    </row>
    <row r="51" spans="1:9" s="2" customFormat="1" ht="13.5" thickBot="1">
      <c r="A51" s="515" t="s">
        <v>298</v>
      </c>
      <c r="B51" s="75"/>
      <c r="C51" s="75"/>
      <c r="D51" s="533"/>
      <c r="E51" s="533"/>
      <c r="F51" s="534"/>
      <c r="G51" s="517"/>
      <c r="H51" s="533">
        <f>I5</f>
        <v>0</v>
      </c>
      <c r="I51" s="518"/>
    </row>
    <row r="76" spans="1:3">
      <c r="A76" s="682" t="s">
        <v>360</v>
      </c>
      <c r="B76" s="681"/>
      <c r="C76" s="681"/>
    </row>
    <row r="77" spans="1:3">
      <c r="A77" s="680" t="e">
        <f>#REF!</f>
        <v>#REF!</v>
      </c>
      <c r="B77" s="681"/>
      <c r="C77" s="681"/>
    </row>
    <row r="78" spans="1:3">
      <c r="A78" s="680" t="e">
        <f>#REF!</f>
        <v>#REF!</v>
      </c>
      <c r="B78" s="681"/>
      <c r="C78" s="681"/>
    </row>
    <row r="79" spans="1:3">
      <c r="A79" s="680" t="e">
        <f>#REF!</f>
        <v>#REF!</v>
      </c>
      <c r="B79" s="681"/>
      <c r="C79" s="681"/>
    </row>
    <row r="80" spans="1:3">
      <c r="A80" s="680" t="e">
        <f>#REF!</f>
        <v>#REF!</v>
      </c>
      <c r="B80" s="681"/>
      <c r="C80" s="681"/>
    </row>
    <row r="81" spans="1:3">
      <c r="A81" s="680" t="e">
        <f>#REF!</f>
        <v>#REF!</v>
      </c>
      <c r="B81" s="681"/>
      <c r="C81" s="681"/>
    </row>
    <row r="82" spans="1:3">
      <c r="A82" s="680" t="e">
        <f>#REF!</f>
        <v>#REF!</v>
      </c>
      <c r="B82" s="681"/>
      <c r="C82" s="681"/>
    </row>
    <row r="83" spans="1:3">
      <c r="A83" s="680" t="e">
        <f>#REF!</f>
        <v>#REF!</v>
      </c>
      <c r="B83" s="681"/>
      <c r="C83" s="681"/>
    </row>
    <row r="84" spans="1:3">
      <c r="A84" s="680" t="e">
        <f>#REF!</f>
        <v>#REF!</v>
      </c>
      <c r="B84" s="681"/>
      <c r="C84" s="681"/>
    </row>
    <row r="85" spans="1:3">
      <c r="A85" s="680" t="e">
        <f>#REF!</f>
        <v>#REF!</v>
      </c>
      <c r="B85" s="681"/>
      <c r="C85" s="681"/>
    </row>
    <row r="86" spans="1:3">
      <c r="A86" s="680" t="e">
        <f>#REF!</f>
        <v>#REF!</v>
      </c>
      <c r="B86" s="681"/>
      <c r="C86" s="681"/>
    </row>
    <row r="87" spans="1:3">
      <c r="A87" s="680" t="e">
        <f>#REF!</f>
        <v>#REF!</v>
      </c>
      <c r="B87" s="681"/>
      <c r="C87" s="681"/>
    </row>
    <row r="88" spans="1:3">
      <c r="A88" s="680" t="e">
        <f>#REF!</f>
        <v>#REF!</v>
      </c>
      <c r="B88" s="681"/>
      <c r="C88" s="681"/>
    </row>
    <row r="89" spans="1:3">
      <c r="A89" s="680" t="e">
        <f>#REF!</f>
        <v>#REF!</v>
      </c>
      <c r="B89" s="681"/>
      <c r="C89" s="681"/>
    </row>
    <row r="90" spans="1:3">
      <c r="A90" s="680" t="e">
        <f>#REF!</f>
        <v>#REF!</v>
      </c>
      <c r="B90" s="681"/>
      <c r="C90" s="681"/>
    </row>
    <row r="91" spans="1:3">
      <c r="A91" s="680" t="e">
        <f>#REF!</f>
        <v>#REF!</v>
      </c>
      <c r="B91" s="681"/>
      <c r="C91" s="681"/>
    </row>
    <row r="92" spans="1:3">
      <c r="A92" s="680" t="e">
        <f>#REF!</f>
        <v>#REF!</v>
      </c>
      <c r="B92" s="681"/>
      <c r="C92" s="681"/>
    </row>
    <row r="93" spans="1:3">
      <c r="A93" s="680" t="e">
        <f>#REF!</f>
        <v>#REF!</v>
      </c>
      <c r="B93" s="681"/>
      <c r="C93" s="681"/>
    </row>
    <row r="94" spans="1:3">
      <c r="A94" s="680" t="e">
        <f>#REF!</f>
        <v>#REF!</v>
      </c>
      <c r="B94" s="681"/>
      <c r="C94" s="681"/>
    </row>
    <row r="95" spans="1:3">
      <c r="A95" s="680" t="e">
        <f>#REF!</f>
        <v>#REF!</v>
      </c>
      <c r="B95" s="681"/>
      <c r="C95" s="681"/>
    </row>
    <row r="96" spans="1:3">
      <c r="A96" s="680" t="e">
        <f>#REF!</f>
        <v>#REF!</v>
      </c>
      <c r="B96" s="681"/>
      <c r="C96" s="681"/>
    </row>
    <row r="97" spans="1:3">
      <c r="A97" s="680" t="e">
        <f>#REF!</f>
        <v>#REF!</v>
      </c>
      <c r="B97" s="681"/>
      <c r="C97" s="681"/>
    </row>
    <row r="98" spans="1:3">
      <c r="A98" s="680" t="e">
        <f>#REF!</f>
        <v>#REF!</v>
      </c>
      <c r="B98" s="681"/>
      <c r="C98" s="681"/>
    </row>
    <row r="99" spans="1:3">
      <c r="A99" s="680" t="e">
        <f>#REF!</f>
        <v>#REF!</v>
      </c>
      <c r="B99" s="681"/>
      <c r="C99" s="681"/>
    </row>
    <row r="100" spans="1:3">
      <c r="A100" s="680" t="e">
        <f>#REF!</f>
        <v>#REF!</v>
      </c>
      <c r="B100" s="681"/>
      <c r="C100" s="681"/>
    </row>
    <row r="101" spans="1:3">
      <c r="A101" s="680" t="e">
        <f>#REF!</f>
        <v>#REF!</v>
      </c>
      <c r="B101" s="681"/>
      <c r="C101" s="681"/>
    </row>
    <row r="102" spans="1:3">
      <c r="A102" s="680" t="e">
        <f>#REF!</f>
        <v>#REF!</v>
      </c>
      <c r="B102" s="681"/>
      <c r="C102" s="681"/>
    </row>
    <row r="103" spans="1:3">
      <c r="A103" s="680" t="e">
        <f>#REF!</f>
        <v>#REF!</v>
      </c>
      <c r="B103" s="681"/>
      <c r="C103" s="681"/>
    </row>
    <row r="104" spans="1:3">
      <c r="A104" s="680" t="e">
        <f>#REF!</f>
        <v>#REF!</v>
      </c>
      <c r="B104" s="681"/>
      <c r="C104" s="681"/>
    </row>
    <row r="105" spans="1:3">
      <c r="A105" s="680" t="e">
        <f>#REF!</f>
        <v>#REF!</v>
      </c>
      <c r="B105" s="681"/>
      <c r="C105" s="681"/>
    </row>
    <row r="106" spans="1:3">
      <c r="A106" s="680" t="e">
        <f>#REF!</f>
        <v>#REF!</v>
      </c>
      <c r="B106" s="681"/>
      <c r="C106" s="681"/>
    </row>
    <row r="107" spans="1:3">
      <c r="A107" s="680" t="e">
        <f>#REF!</f>
        <v>#REF!</v>
      </c>
      <c r="B107" s="681"/>
      <c r="C107" s="681"/>
    </row>
    <row r="108" spans="1:3">
      <c r="A108" s="680" t="e">
        <f>#REF!</f>
        <v>#REF!</v>
      </c>
      <c r="B108" s="681"/>
      <c r="C108" s="681"/>
    </row>
    <row r="109" spans="1:3">
      <c r="A109" s="680" t="e">
        <f>#REF!</f>
        <v>#REF!</v>
      </c>
      <c r="B109" s="681"/>
      <c r="C109" s="681"/>
    </row>
    <row r="110" spans="1:3">
      <c r="A110" s="680" t="e">
        <f>#REF!</f>
        <v>#REF!</v>
      </c>
      <c r="B110" s="681"/>
      <c r="C110" s="681"/>
    </row>
    <row r="111" spans="1:3">
      <c r="A111" s="680" t="e">
        <f>#REF!</f>
        <v>#REF!</v>
      </c>
      <c r="B111" s="681"/>
      <c r="C111" s="681"/>
    </row>
    <row r="112" spans="1:3">
      <c r="A112" s="680" t="e">
        <f>#REF!</f>
        <v>#REF!</v>
      </c>
      <c r="B112" s="681"/>
      <c r="C112" s="681"/>
    </row>
    <row r="113" spans="1:3">
      <c r="A113" s="680" t="e">
        <f>#REF!</f>
        <v>#REF!</v>
      </c>
      <c r="B113" s="681"/>
      <c r="C113" s="681"/>
    </row>
    <row r="114" spans="1:3">
      <c r="A114" s="680" t="e">
        <f>#REF!</f>
        <v>#REF!</v>
      </c>
      <c r="B114" s="681"/>
      <c r="C114" s="681"/>
    </row>
    <row r="115" spans="1:3">
      <c r="A115" s="680" t="e">
        <f>#REF!</f>
        <v>#REF!</v>
      </c>
      <c r="B115" s="681"/>
      <c r="C115" s="681"/>
    </row>
    <row r="116" spans="1:3">
      <c r="A116" s="680" t="e">
        <f>#REF!</f>
        <v>#REF!</v>
      </c>
      <c r="B116" s="681"/>
      <c r="C116" s="681"/>
    </row>
    <row r="117" spans="1:3">
      <c r="A117" s="680" t="e">
        <f>#REF!</f>
        <v>#REF!</v>
      </c>
      <c r="B117" s="681"/>
      <c r="C117" s="681"/>
    </row>
    <row r="118" spans="1:3">
      <c r="A118" s="680" t="e">
        <f>#REF!</f>
        <v>#REF!</v>
      </c>
      <c r="B118" s="681"/>
      <c r="C118" s="681"/>
    </row>
    <row r="119" spans="1:3">
      <c r="A119" s="680" t="e">
        <f>#REF!</f>
        <v>#REF!</v>
      </c>
      <c r="B119" s="681"/>
      <c r="C119" s="681"/>
    </row>
    <row r="120" spans="1:3">
      <c r="A120" s="680" t="e">
        <f>#REF!</f>
        <v>#REF!</v>
      </c>
      <c r="B120" s="681"/>
      <c r="C120" s="681"/>
    </row>
    <row r="121" spans="1:3">
      <c r="A121" s="680" t="e">
        <f>#REF!</f>
        <v>#REF!</v>
      </c>
      <c r="B121" s="681"/>
      <c r="C121" s="681"/>
    </row>
    <row r="122" spans="1:3">
      <c r="A122" s="680" t="e">
        <f>#REF!</f>
        <v>#REF!</v>
      </c>
      <c r="B122" s="681"/>
      <c r="C122" s="681"/>
    </row>
    <row r="123" spans="1:3">
      <c r="A123" s="680" t="e">
        <f>#REF!</f>
        <v>#REF!</v>
      </c>
      <c r="B123" s="681"/>
      <c r="C123" s="681"/>
    </row>
    <row r="124" spans="1:3">
      <c r="A124" s="680" t="e">
        <f>#REF!</f>
        <v>#REF!</v>
      </c>
      <c r="B124" s="681"/>
      <c r="C124" s="681"/>
    </row>
    <row r="125" spans="1:3">
      <c r="A125" s="680" t="e">
        <f>#REF!</f>
        <v>#REF!</v>
      </c>
      <c r="B125" s="681"/>
      <c r="C125" s="681"/>
    </row>
    <row r="126" spans="1:3">
      <c r="A126" s="680" t="e">
        <f>#REF!</f>
        <v>#REF!</v>
      </c>
      <c r="B126" s="681"/>
      <c r="C126" s="681"/>
    </row>
    <row r="127" spans="1:3">
      <c r="A127" s="680" t="e">
        <f>#REF!</f>
        <v>#REF!</v>
      </c>
      <c r="B127" s="681"/>
      <c r="C127" s="681"/>
    </row>
    <row r="128" spans="1:3">
      <c r="A128" s="680" t="e">
        <f>#REF!</f>
        <v>#REF!</v>
      </c>
      <c r="B128" s="681"/>
      <c r="C128" s="681"/>
    </row>
    <row r="129" spans="1:3">
      <c r="A129" s="680" t="e">
        <f>#REF!</f>
        <v>#REF!</v>
      </c>
      <c r="B129" s="681"/>
      <c r="C129" s="681"/>
    </row>
    <row r="130" spans="1:3">
      <c r="A130" s="680" t="e">
        <f>#REF!</f>
        <v>#REF!</v>
      </c>
      <c r="B130" s="681"/>
      <c r="C130" s="681"/>
    </row>
    <row r="131" spans="1:3">
      <c r="A131" s="680" t="e">
        <f>#REF!</f>
        <v>#REF!</v>
      </c>
      <c r="B131" s="681"/>
      <c r="C131" s="681"/>
    </row>
    <row r="132" spans="1:3">
      <c r="A132" s="680" t="e">
        <f>#REF!</f>
        <v>#REF!</v>
      </c>
      <c r="B132" s="681"/>
      <c r="C132" s="681"/>
    </row>
    <row r="133" spans="1:3">
      <c r="A133" s="680" t="e">
        <f>#REF!</f>
        <v>#REF!</v>
      </c>
      <c r="B133" s="681"/>
      <c r="C133" s="681"/>
    </row>
    <row r="134" spans="1:3">
      <c r="A134" s="680" t="e">
        <f>#REF!</f>
        <v>#REF!</v>
      </c>
      <c r="B134" s="681"/>
      <c r="C134" s="681"/>
    </row>
    <row r="135" spans="1:3">
      <c r="A135" s="680" t="e">
        <f>#REF!</f>
        <v>#REF!</v>
      </c>
      <c r="B135" s="681"/>
      <c r="C135" s="681"/>
    </row>
    <row r="136" spans="1:3">
      <c r="A136" s="680" t="e">
        <f>#REF!</f>
        <v>#REF!</v>
      </c>
      <c r="B136" s="681"/>
      <c r="C136" s="681"/>
    </row>
    <row r="137" spans="1:3">
      <c r="A137" s="680" t="e">
        <f>#REF!</f>
        <v>#REF!</v>
      </c>
      <c r="B137" s="681"/>
      <c r="C137" s="681"/>
    </row>
    <row r="138" spans="1:3">
      <c r="A138" s="680" t="e">
        <f>#REF!</f>
        <v>#REF!</v>
      </c>
      <c r="B138" s="681"/>
      <c r="C138" s="681"/>
    </row>
    <row r="139" spans="1:3">
      <c r="A139" s="680" t="e">
        <f>#REF!</f>
        <v>#REF!</v>
      </c>
      <c r="B139" s="681"/>
      <c r="C139" s="681"/>
    </row>
    <row r="140" spans="1:3">
      <c r="A140" s="680" t="e">
        <f>#REF!</f>
        <v>#REF!</v>
      </c>
      <c r="B140" s="681"/>
      <c r="C140" s="681"/>
    </row>
    <row r="141" spans="1:3">
      <c r="A141" s="680" t="e">
        <f>#REF!</f>
        <v>#REF!</v>
      </c>
      <c r="B141" s="681"/>
      <c r="C141" s="681"/>
    </row>
    <row r="142" spans="1:3">
      <c r="A142" s="680" t="e">
        <f>#REF!</f>
        <v>#REF!</v>
      </c>
      <c r="B142" s="681"/>
      <c r="C142" s="681"/>
    </row>
    <row r="143" spans="1:3">
      <c r="A143" s="680" t="e">
        <f>#REF!</f>
        <v>#REF!</v>
      </c>
      <c r="B143" s="681"/>
      <c r="C143" s="681"/>
    </row>
    <row r="144" spans="1:3">
      <c r="A144" s="680" t="e">
        <f>#REF!</f>
        <v>#REF!</v>
      </c>
      <c r="B144" s="681"/>
      <c r="C144" s="681"/>
    </row>
    <row r="145" spans="1:3">
      <c r="A145" s="680" t="e">
        <f>#REF!</f>
        <v>#REF!</v>
      </c>
      <c r="B145" s="681"/>
      <c r="C145" s="681"/>
    </row>
    <row r="146" spans="1:3">
      <c r="A146" s="680" t="e">
        <f>#REF!</f>
        <v>#REF!</v>
      </c>
      <c r="B146" s="681"/>
      <c r="C146" s="681"/>
    </row>
    <row r="147" spans="1:3">
      <c r="A147" s="680" t="e">
        <f>#REF!</f>
        <v>#REF!</v>
      </c>
      <c r="B147" s="681"/>
      <c r="C147" s="681"/>
    </row>
    <row r="148" spans="1:3">
      <c r="A148" s="680" t="e">
        <f>#REF!</f>
        <v>#REF!</v>
      </c>
      <c r="B148" s="681"/>
      <c r="C148" s="681"/>
    </row>
    <row r="149" spans="1:3">
      <c r="A149" s="680" t="e">
        <f>#REF!</f>
        <v>#REF!</v>
      </c>
      <c r="B149" s="681"/>
      <c r="C149" s="681"/>
    </row>
    <row r="150" spans="1:3">
      <c r="A150" s="680" t="e">
        <f>#REF!</f>
        <v>#REF!</v>
      </c>
      <c r="B150" s="681"/>
      <c r="C150" s="681"/>
    </row>
    <row r="151" spans="1:3">
      <c r="A151" s="680" t="e">
        <f>#REF!</f>
        <v>#REF!</v>
      </c>
      <c r="B151" s="681"/>
      <c r="C151" s="681"/>
    </row>
    <row r="152" spans="1:3">
      <c r="A152" s="680" t="e">
        <f>#REF!</f>
        <v>#REF!</v>
      </c>
      <c r="B152" s="681"/>
      <c r="C152" s="681"/>
    </row>
    <row r="153" spans="1:3">
      <c r="A153" s="680" t="e">
        <f>#REF!</f>
        <v>#REF!</v>
      </c>
      <c r="B153" s="681"/>
      <c r="C153" s="681"/>
    </row>
    <row r="154" spans="1:3">
      <c r="A154" s="680" t="e">
        <f>#REF!</f>
        <v>#REF!</v>
      </c>
      <c r="B154" s="681"/>
      <c r="C154" s="681"/>
    </row>
    <row r="155" spans="1:3">
      <c r="A155" s="680" t="e">
        <f>#REF!</f>
        <v>#REF!</v>
      </c>
      <c r="B155" s="681"/>
      <c r="C155" s="681"/>
    </row>
    <row r="156" spans="1:3">
      <c r="A156" s="680" t="e">
        <f>#REF!</f>
        <v>#REF!</v>
      </c>
      <c r="B156" s="681"/>
      <c r="C156" s="681"/>
    </row>
    <row r="157" spans="1:3">
      <c r="A157" s="680" t="e">
        <f>#REF!</f>
        <v>#REF!</v>
      </c>
      <c r="B157" s="681"/>
      <c r="C157" s="681"/>
    </row>
    <row r="158" spans="1:3">
      <c r="A158" s="680" t="e">
        <f>#REF!</f>
        <v>#REF!</v>
      </c>
      <c r="B158" s="681"/>
      <c r="C158" s="681"/>
    </row>
    <row r="159" spans="1:3">
      <c r="A159" s="680" t="e">
        <f>#REF!</f>
        <v>#REF!</v>
      </c>
      <c r="B159" s="681"/>
      <c r="C159" s="681"/>
    </row>
    <row r="160" spans="1:3">
      <c r="A160" s="680" t="e">
        <f>#REF!</f>
        <v>#REF!</v>
      </c>
      <c r="B160" s="681"/>
      <c r="C160" s="681"/>
    </row>
    <row r="161" spans="1:3">
      <c r="A161" s="680" t="e">
        <f>#REF!</f>
        <v>#REF!</v>
      </c>
      <c r="B161" s="681"/>
      <c r="C161" s="681"/>
    </row>
    <row r="162" spans="1:3">
      <c r="A162" s="680" t="e">
        <f>#REF!</f>
        <v>#REF!</v>
      </c>
      <c r="B162" s="681"/>
      <c r="C162" s="681"/>
    </row>
    <row r="163" spans="1:3">
      <c r="A163" s="680" t="e">
        <f>#REF!</f>
        <v>#REF!</v>
      </c>
      <c r="B163" s="681"/>
      <c r="C163" s="681"/>
    </row>
    <row r="164" spans="1:3">
      <c r="A164" s="680" t="e">
        <f>#REF!</f>
        <v>#REF!</v>
      </c>
      <c r="B164" s="681"/>
      <c r="C164" s="681"/>
    </row>
    <row r="165" spans="1:3">
      <c r="A165" s="680" t="e">
        <f>#REF!</f>
        <v>#REF!</v>
      </c>
      <c r="B165" s="681"/>
      <c r="C165" s="681"/>
    </row>
    <row r="166" spans="1:3">
      <c r="A166" s="680" t="e">
        <f>#REF!</f>
        <v>#REF!</v>
      </c>
      <c r="B166" s="681"/>
      <c r="C166" s="681"/>
    </row>
    <row r="167" spans="1:3">
      <c r="A167" s="680" t="e">
        <f>#REF!</f>
        <v>#REF!</v>
      </c>
      <c r="B167" s="681"/>
      <c r="C167" s="681"/>
    </row>
    <row r="168" spans="1:3">
      <c r="A168" s="680" t="e">
        <f>#REF!</f>
        <v>#REF!</v>
      </c>
      <c r="B168" s="681"/>
      <c r="C168" s="681"/>
    </row>
    <row r="169" spans="1:3">
      <c r="A169" s="680" t="e">
        <f>#REF!</f>
        <v>#REF!</v>
      </c>
      <c r="B169" s="681"/>
      <c r="C169" s="681"/>
    </row>
    <row r="170" spans="1:3">
      <c r="A170" s="680" t="e">
        <f>#REF!</f>
        <v>#REF!</v>
      </c>
      <c r="B170" s="681"/>
      <c r="C170" s="681"/>
    </row>
    <row r="171" spans="1:3">
      <c r="A171" s="680" t="e">
        <f>#REF!</f>
        <v>#REF!</v>
      </c>
      <c r="B171" s="681"/>
      <c r="C171" s="681"/>
    </row>
    <row r="172" spans="1:3">
      <c r="A172" s="680" t="e">
        <f>#REF!</f>
        <v>#REF!</v>
      </c>
      <c r="B172" s="681"/>
      <c r="C172" s="681"/>
    </row>
    <row r="173" spans="1:3">
      <c r="A173" s="680" t="e">
        <f>#REF!</f>
        <v>#REF!</v>
      </c>
      <c r="B173" s="681"/>
      <c r="C173" s="681"/>
    </row>
    <row r="174" spans="1:3">
      <c r="A174" s="680" t="e">
        <f>#REF!</f>
        <v>#REF!</v>
      </c>
      <c r="B174" s="681"/>
      <c r="C174" s="681"/>
    </row>
    <row r="175" spans="1:3">
      <c r="A175" s="680" t="e">
        <f>#REF!</f>
        <v>#REF!</v>
      </c>
      <c r="B175" s="681"/>
      <c r="C175" s="681"/>
    </row>
    <row r="176" spans="1:3">
      <c r="A176" s="680" t="e">
        <f>#REF!</f>
        <v>#REF!</v>
      </c>
      <c r="B176" s="681"/>
      <c r="C176" s="681"/>
    </row>
    <row r="177" spans="1:3">
      <c r="A177" s="680" t="e">
        <f>#REF!</f>
        <v>#REF!</v>
      </c>
      <c r="B177" s="681"/>
      <c r="C177" s="681"/>
    </row>
    <row r="178" spans="1:3">
      <c r="A178" s="680" t="e">
        <f>#REF!</f>
        <v>#REF!</v>
      </c>
      <c r="B178" s="681"/>
      <c r="C178" s="681"/>
    </row>
    <row r="179" spans="1:3">
      <c r="A179" s="680" t="e">
        <f>#REF!</f>
        <v>#REF!</v>
      </c>
      <c r="B179" s="681"/>
      <c r="C179" s="681"/>
    </row>
    <row r="180" spans="1:3">
      <c r="A180" s="680" t="e">
        <f>#REF!</f>
        <v>#REF!</v>
      </c>
      <c r="B180" s="681"/>
      <c r="C180" s="681"/>
    </row>
    <row r="181" spans="1:3">
      <c r="A181" s="680" t="e">
        <f>#REF!</f>
        <v>#REF!</v>
      </c>
      <c r="B181" s="681"/>
      <c r="C181" s="681"/>
    </row>
    <row r="182" spans="1:3">
      <c r="A182" s="680" t="e">
        <f>#REF!</f>
        <v>#REF!</v>
      </c>
      <c r="B182" s="681"/>
      <c r="C182" s="681"/>
    </row>
    <row r="183" spans="1:3">
      <c r="A183" s="680" t="e">
        <f>#REF!</f>
        <v>#REF!</v>
      </c>
      <c r="B183" s="681"/>
      <c r="C183" s="681"/>
    </row>
    <row r="184" spans="1:3">
      <c r="A184" s="680" t="e">
        <f>#REF!</f>
        <v>#REF!</v>
      </c>
      <c r="B184" s="681"/>
      <c r="C184" s="681"/>
    </row>
    <row r="185" spans="1:3">
      <c r="A185" s="680" t="e">
        <f>#REF!</f>
        <v>#REF!</v>
      </c>
      <c r="B185" s="681"/>
      <c r="C185" s="681"/>
    </row>
    <row r="186" spans="1:3">
      <c r="A186" s="680" t="e">
        <f>#REF!</f>
        <v>#REF!</v>
      </c>
      <c r="B186" s="681"/>
      <c r="C186" s="681"/>
    </row>
    <row r="187" spans="1:3">
      <c r="A187" s="680" t="e">
        <f>#REF!</f>
        <v>#REF!</v>
      </c>
      <c r="B187" s="681"/>
      <c r="C187" s="681"/>
    </row>
    <row r="188" spans="1:3">
      <c r="A188" s="680" t="e">
        <f>#REF!</f>
        <v>#REF!</v>
      </c>
      <c r="B188" s="681"/>
      <c r="C188" s="681"/>
    </row>
    <row r="189" spans="1:3">
      <c r="A189" s="680" t="e">
        <f>#REF!</f>
        <v>#REF!</v>
      </c>
      <c r="B189" s="681"/>
      <c r="C189" s="681"/>
    </row>
    <row r="190" spans="1:3">
      <c r="A190" s="680" t="e">
        <f>#REF!</f>
        <v>#REF!</v>
      </c>
      <c r="B190" s="681"/>
      <c r="C190" s="681"/>
    </row>
    <row r="191" spans="1:3">
      <c r="A191" s="680" t="e">
        <f>#REF!</f>
        <v>#REF!</v>
      </c>
      <c r="B191" s="681"/>
      <c r="C191" s="681"/>
    </row>
    <row r="192" spans="1:3">
      <c r="A192" s="680" t="e">
        <f>#REF!</f>
        <v>#REF!</v>
      </c>
      <c r="B192" s="681"/>
      <c r="C192" s="681"/>
    </row>
    <row r="193" spans="1:3">
      <c r="A193" s="680" t="e">
        <f>#REF!</f>
        <v>#REF!</v>
      </c>
      <c r="B193" s="681"/>
      <c r="C193" s="681"/>
    </row>
    <row r="194" spans="1:3">
      <c r="A194" s="680" t="e">
        <f>#REF!</f>
        <v>#REF!</v>
      </c>
      <c r="B194" s="681"/>
      <c r="C194" s="681"/>
    </row>
    <row r="195" spans="1:3">
      <c r="A195" s="680" t="e">
        <f>#REF!</f>
        <v>#REF!</v>
      </c>
      <c r="B195" s="681"/>
      <c r="C195" s="681"/>
    </row>
    <row r="196" spans="1:3">
      <c r="A196" s="680" t="e">
        <f>#REF!</f>
        <v>#REF!</v>
      </c>
      <c r="B196" s="681"/>
      <c r="C196" s="681"/>
    </row>
    <row r="197" spans="1:3">
      <c r="A197" s="680" t="e">
        <f>#REF!</f>
        <v>#REF!</v>
      </c>
      <c r="B197" s="681"/>
      <c r="C197" s="681"/>
    </row>
    <row r="198" spans="1:3">
      <c r="A198" s="680" t="e">
        <f>#REF!</f>
        <v>#REF!</v>
      </c>
      <c r="B198" s="681"/>
      <c r="C198" s="681"/>
    </row>
    <row r="199" spans="1:3">
      <c r="A199" s="680" t="e">
        <f>#REF!</f>
        <v>#REF!</v>
      </c>
      <c r="B199" s="681"/>
      <c r="C199" s="681"/>
    </row>
    <row r="200" spans="1:3">
      <c r="A200" s="680" t="e">
        <f>#REF!</f>
        <v>#REF!</v>
      </c>
      <c r="B200" s="681"/>
      <c r="C200" s="681"/>
    </row>
    <row r="201" spans="1:3">
      <c r="A201" s="680" t="e">
        <f>#REF!</f>
        <v>#REF!</v>
      </c>
      <c r="B201" s="681"/>
      <c r="C201" s="681"/>
    </row>
    <row r="202" spans="1:3">
      <c r="A202" s="680" t="e">
        <f>#REF!</f>
        <v>#REF!</v>
      </c>
      <c r="B202" s="681"/>
      <c r="C202" s="681"/>
    </row>
    <row r="203" spans="1:3">
      <c r="A203" s="680" t="e">
        <f>#REF!</f>
        <v>#REF!</v>
      </c>
      <c r="B203" s="681"/>
      <c r="C203" s="681"/>
    </row>
    <row r="204" spans="1:3">
      <c r="A204" s="680" t="e">
        <f>#REF!</f>
        <v>#REF!</v>
      </c>
      <c r="B204" s="681"/>
      <c r="C204" s="681"/>
    </row>
    <row r="205" spans="1:3">
      <c r="A205" s="680" t="e">
        <f>#REF!</f>
        <v>#REF!</v>
      </c>
      <c r="B205" s="681"/>
      <c r="C205" s="681"/>
    </row>
    <row r="206" spans="1:3">
      <c r="A206" s="680" t="e">
        <f>#REF!</f>
        <v>#REF!</v>
      </c>
      <c r="B206" s="681"/>
      <c r="C206" s="681"/>
    </row>
    <row r="207" spans="1:3">
      <c r="A207" s="680" t="e">
        <f>#REF!</f>
        <v>#REF!</v>
      </c>
      <c r="B207" s="681"/>
      <c r="C207" s="681"/>
    </row>
    <row r="208" spans="1:3">
      <c r="A208" s="680" t="e">
        <f>#REF!</f>
        <v>#REF!</v>
      </c>
      <c r="B208" s="681"/>
      <c r="C208" s="681"/>
    </row>
    <row r="209" spans="1:3">
      <c r="A209" s="680" t="e">
        <f>#REF!</f>
        <v>#REF!</v>
      </c>
      <c r="B209" s="681"/>
      <c r="C209" s="681"/>
    </row>
    <row r="210" spans="1:3">
      <c r="A210" s="680" t="e">
        <f>#REF!</f>
        <v>#REF!</v>
      </c>
      <c r="B210" s="681"/>
      <c r="C210" s="681"/>
    </row>
    <row r="211" spans="1:3">
      <c r="A211" s="680" t="e">
        <f>#REF!</f>
        <v>#REF!</v>
      </c>
      <c r="B211" s="681"/>
      <c r="C211" s="681"/>
    </row>
    <row r="212" spans="1:3">
      <c r="A212" s="680" t="e">
        <f>#REF!</f>
        <v>#REF!</v>
      </c>
      <c r="B212" s="681"/>
      <c r="C212" s="681"/>
    </row>
    <row r="213" spans="1:3">
      <c r="A213" s="680" t="e">
        <f>#REF!</f>
        <v>#REF!</v>
      </c>
      <c r="B213" s="681"/>
      <c r="C213" s="681"/>
    </row>
    <row r="214" spans="1:3">
      <c r="A214" s="680" t="e">
        <f>#REF!</f>
        <v>#REF!</v>
      </c>
      <c r="B214" s="681"/>
      <c r="C214" s="681"/>
    </row>
    <row r="215" spans="1:3">
      <c r="A215" s="680" t="e">
        <f>#REF!</f>
        <v>#REF!</v>
      </c>
      <c r="B215" s="681"/>
      <c r="C215" s="681"/>
    </row>
    <row r="216" spans="1:3">
      <c r="A216" s="680" t="e">
        <f>#REF!</f>
        <v>#REF!</v>
      </c>
      <c r="B216" s="681"/>
      <c r="C216" s="681"/>
    </row>
    <row r="217" spans="1:3">
      <c r="A217" s="680" t="e">
        <f>#REF!</f>
        <v>#REF!</v>
      </c>
      <c r="B217" s="681"/>
      <c r="C217" s="681"/>
    </row>
    <row r="218" spans="1:3">
      <c r="A218" s="680" t="e">
        <f>#REF!</f>
        <v>#REF!</v>
      </c>
      <c r="B218" s="681"/>
      <c r="C218" s="681"/>
    </row>
    <row r="219" spans="1:3">
      <c r="A219" s="680" t="e">
        <f>#REF!</f>
        <v>#REF!</v>
      </c>
      <c r="B219" s="681"/>
      <c r="C219" s="681"/>
    </row>
    <row r="220" spans="1:3">
      <c r="A220" s="680" t="e">
        <f>#REF!</f>
        <v>#REF!</v>
      </c>
      <c r="B220" s="681"/>
      <c r="C220" s="681"/>
    </row>
    <row r="221" spans="1:3">
      <c r="A221" s="680" t="e">
        <f>#REF!</f>
        <v>#REF!</v>
      </c>
      <c r="B221" s="681"/>
      <c r="C221" s="681"/>
    </row>
    <row r="222" spans="1:3">
      <c r="A222" s="680" t="e">
        <f>#REF!</f>
        <v>#REF!</v>
      </c>
      <c r="B222" s="681"/>
      <c r="C222" s="681"/>
    </row>
    <row r="223" spans="1:3">
      <c r="A223" s="680" t="e">
        <f>#REF!</f>
        <v>#REF!</v>
      </c>
      <c r="B223" s="681"/>
      <c r="C223" s="681"/>
    </row>
    <row r="224" spans="1:3">
      <c r="A224" s="680" t="e">
        <f>#REF!</f>
        <v>#REF!</v>
      </c>
      <c r="B224" s="681"/>
      <c r="C224" s="681"/>
    </row>
    <row r="225" spans="1:3">
      <c r="A225" s="680" t="e">
        <f>#REF!</f>
        <v>#REF!</v>
      </c>
      <c r="B225" s="681"/>
      <c r="C225" s="681"/>
    </row>
    <row r="226" spans="1:3">
      <c r="A226" s="680" t="e">
        <f>#REF!</f>
        <v>#REF!</v>
      </c>
      <c r="B226" s="681"/>
      <c r="C226" s="681"/>
    </row>
    <row r="227" spans="1:3">
      <c r="A227" s="680" t="e">
        <f>#REF!</f>
        <v>#REF!</v>
      </c>
      <c r="B227" s="681"/>
      <c r="C227" s="681"/>
    </row>
    <row r="228" spans="1:3">
      <c r="A228" s="680" t="e">
        <f>#REF!</f>
        <v>#REF!</v>
      </c>
      <c r="B228" s="681"/>
      <c r="C228" s="681"/>
    </row>
    <row r="229" spans="1:3">
      <c r="A229" s="680" t="e">
        <f>#REF!</f>
        <v>#REF!</v>
      </c>
      <c r="B229" s="681"/>
      <c r="C229" s="681"/>
    </row>
    <row r="230" spans="1:3">
      <c r="A230" s="680" t="e">
        <f>#REF!</f>
        <v>#REF!</v>
      </c>
      <c r="B230" s="681"/>
      <c r="C230" s="681"/>
    </row>
    <row r="231" spans="1:3">
      <c r="A231" s="680" t="e">
        <f>#REF!</f>
        <v>#REF!</v>
      </c>
      <c r="B231" s="681"/>
      <c r="C231" s="681"/>
    </row>
    <row r="232" spans="1:3">
      <c r="A232" s="680" t="e">
        <f>#REF!</f>
        <v>#REF!</v>
      </c>
      <c r="B232" s="681"/>
      <c r="C232" s="681"/>
    </row>
    <row r="233" spans="1:3">
      <c r="A233" s="680" t="e">
        <f>#REF!</f>
        <v>#REF!</v>
      </c>
      <c r="B233" s="681"/>
      <c r="C233" s="681"/>
    </row>
    <row r="234" spans="1:3">
      <c r="A234" s="680" t="e">
        <f>#REF!</f>
        <v>#REF!</v>
      </c>
      <c r="B234" s="681"/>
      <c r="C234" s="681"/>
    </row>
    <row r="235" spans="1:3">
      <c r="A235" s="680" t="e">
        <f>#REF!</f>
        <v>#REF!</v>
      </c>
      <c r="B235" s="681"/>
      <c r="C235" s="681"/>
    </row>
    <row r="236" spans="1:3">
      <c r="A236" s="680" t="e">
        <f>#REF!</f>
        <v>#REF!</v>
      </c>
      <c r="B236" s="681"/>
      <c r="C236" s="681"/>
    </row>
    <row r="237" spans="1:3">
      <c r="A237" s="680" t="e">
        <f>#REF!</f>
        <v>#REF!</v>
      </c>
      <c r="B237" s="681"/>
      <c r="C237" s="681"/>
    </row>
    <row r="238" spans="1:3">
      <c r="A238" s="680" t="e">
        <f>#REF!</f>
        <v>#REF!</v>
      </c>
      <c r="B238" s="681"/>
      <c r="C238" s="681"/>
    </row>
    <row r="239" spans="1:3">
      <c r="A239" s="680" t="e">
        <f>#REF!</f>
        <v>#REF!</v>
      </c>
      <c r="B239" s="681"/>
      <c r="C239" s="681"/>
    </row>
    <row r="240" spans="1:3">
      <c r="A240" s="680" t="e">
        <f>#REF!</f>
        <v>#REF!</v>
      </c>
      <c r="B240" s="681"/>
      <c r="C240" s="681"/>
    </row>
    <row r="241" spans="1:3">
      <c r="A241" s="680" t="e">
        <f>#REF!</f>
        <v>#REF!</v>
      </c>
      <c r="B241" s="681"/>
      <c r="C241" s="681"/>
    </row>
    <row r="242" spans="1:3">
      <c r="A242" s="680" t="e">
        <f>#REF!</f>
        <v>#REF!</v>
      </c>
      <c r="B242" s="681"/>
      <c r="C242" s="681"/>
    </row>
    <row r="243" spans="1:3">
      <c r="A243" s="680" t="e">
        <f>#REF!</f>
        <v>#REF!</v>
      </c>
      <c r="B243" s="681"/>
      <c r="C243" s="681"/>
    </row>
    <row r="244" spans="1:3">
      <c r="A244" s="680" t="e">
        <f>#REF!</f>
        <v>#REF!</v>
      </c>
      <c r="B244" s="681"/>
      <c r="C244" s="681"/>
    </row>
    <row r="245" spans="1:3">
      <c r="A245" s="680" t="e">
        <f>#REF!</f>
        <v>#REF!</v>
      </c>
      <c r="B245" s="681"/>
      <c r="C245" s="681"/>
    </row>
    <row r="246" spans="1:3">
      <c r="A246" s="680" t="e">
        <f>#REF!</f>
        <v>#REF!</v>
      </c>
      <c r="B246" s="681"/>
      <c r="C246" s="681"/>
    </row>
    <row r="247" spans="1:3">
      <c r="A247" s="680" t="e">
        <f>#REF!</f>
        <v>#REF!</v>
      </c>
      <c r="B247" s="681"/>
      <c r="C247" s="681"/>
    </row>
    <row r="248" spans="1:3">
      <c r="A248" s="680" t="e">
        <f>#REF!</f>
        <v>#REF!</v>
      </c>
      <c r="B248" s="681"/>
      <c r="C248" s="681"/>
    </row>
    <row r="249" spans="1:3">
      <c r="A249" s="680" t="e">
        <f>#REF!</f>
        <v>#REF!</v>
      </c>
      <c r="B249" s="681"/>
      <c r="C249" s="681"/>
    </row>
    <row r="250" spans="1:3">
      <c r="A250" s="680" t="e">
        <f>#REF!</f>
        <v>#REF!</v>
      </c>
      <c r="B250" s="681"/>
      <c r="C250" s="681"/>
    </row>
    <row r="251" spans="1:3">
      <c r="A251" s="680" t="e">
        <f>#REF!</f>
        <v>#REF!</v>
      </c>
      <c r="B251" s="681"/>
      <c r="C251" s="681"/>
    </row>
    <row r="252" spans="1:3">
      <c r="A252" s="680" t="e">
        <f>#REF!</f>
        <v>#REF!</v>
      </c>
      <c r="B252" s="681"/>
      <c r="C252" s="681"/>
    </row>
    <row r="253" spans="1:3">
      <c r="A253" s="680" t="e">
        <f>#REF!</f>
        <v>#REF!</v>
      </c>
      <c r="B253" s="681"/>
      <c r="C253" s="681"/>
    </row>
    <row r="254" spans="1:3">
      <c r="A254" s="680" t="e">
        <f>#REF!</f>
        <v>#REF!</v>
      </c>
      <c r="B254" s="681"/>
      <c r="C254" s="681"/>
    </row>
    <row r="255" spans="1:3">
      <c r="A255" s="680" t="e">
        <f>#REF!</f>
        <v>#REF!</v>
      </c>
      <c r="B255" s="681"/>
      <c r="C255" s="681"/>
    </row>
    <row r="256" spans="1:3">
      <c r="A256" s="680" t="e">
        <f>#REF!</f>
        <v>#REF!</v>
      </c>
      <c r="B256" s="681"/>
      <c r="C256" s="681"/>
    </row>
    <row r="257" spans="1:3">
      <c r="A257" s="680" t="e">
        <f>#REF!</f>
        <v>#REF!</v>
      </c>
      <c r="B257" s="681"/>
      <c r="C257" s="681"/>
    </row>
    <row r="258" spans="1:3">
      <c r="A258" s="680" t="e">
        <f>#REF!</f>
        <v>#REF!</v>
      </c>
      <c r="B258" s="681"/>
      <c r="C258" s="681"/>
    </row>
    <row r="259" spans="1:3">
      <c r="A259" s="680" t="e">
        <f>#REF!</f>
        <v>#REF!</v>
      </c>
      <c r="B259" s="681"/>
      <c r="C259" s="681"/>
    </row>
    <row r="260" spans="1:3">
      <c r="A260" s="680" t="e">
        <f>#REF!</f>
        <v>#REF!</v>
      </c>
      <c r="B260" s="681"/>
      <c r="C260" s="681"/>
    </row>
    <row r="261" spans="1:3">
      <c r="A261" s="680" t="e">
        <f>#REF!</f>
        <v>#REF!</v>
      </c>
      <c r="B261" s="681"/>
      <c r="C261" s="681"/>
    </row>
    <row r="262" spans="1:3">
      <c r="A262" s="680" t="e">
        <f>#REF!</f>
        <v>#REF!</v>
      </c>
      <c r="B262" s="681"/>
      <c r="C262" s="681"/>
    </row>
    <row r="263" spans="1:3">
      <c r="A263" s="680" t="e">
        <f>#REF!</f>
        <v>#REF!</v>
      </c>
      <c r="B263" s="681"/>
      <c r="C263" s="681"/>
    </row>
    <row r="264" spans="1:3">
      <c r="A264" s="680" t="e">
        <f>#REF!</f>
        <v>#REF!</v>
      </c>
      <c r="B264" s="681"/>
      <c r="C264" s="681"/>
    </row>
    <row r="265" spans="1:3">
      <c r="A265" s="680" t="e">
        <f>#REF!</f>
        <v>#REF!</v>
      </c>
      <c r="B265" s="681"/>
      <c r="C265" s="681"/>
    </row>
    <row r="266" spans="1:3">
      <c r="A266" s="680" t="e">
        <f>#REF!</f>
        <v>#REF!</v>
      </c>
      <c r="B266" s="681"/>
      <c r="C266" s="681"/>
    </row>
    <row r="267" spans="1:3">
      <c r="A267" s="680" t="e">
        <f>#REF!</f>
        <v>#REF!</v>
      </c>
      <c r="B267" s="681"/>
      <c r="C267" s="681"/>
    </row>
    <row r="268" spans="1:3">
      <c r="A268" s="680" t="e">
        <f>#REF!</f>
        <v>#REF!</v>
      </c>
      <c r="B268" s="681"/>
      <c r="C268" s="681"/>
    </row>
    <row r="269" spans="1:3">
      <c r="A269" s="680" t="e">
        <f>#REF!</f>
        <v>#REF!</v>
      </c>
      <c r="B269" s="681"/>
      <c r="C269" s="681"/>
    </row>
    <row r="270" spans="1:3">
      <c r="A270" s="680" t="e">
        <f>#REF!</f>
        <v>#REF!</v>
      </c>
      <c r="B270" s="681"/>
      <c r="C270" s="681"/>
    </row>
    <row r="271" spans="1:3">
      <c r="A271" s="680" t="e">
        <f>#REF!</f>
        <v>#REF!</v>
      </c>
      <c r="B271" s="681"/>
      <c r="C271" s="681"/>
    </row>
    <row r="272" spans="1:3">
      <c r="A272" s="680" t="e">
        <f>#REF!</f>
        <v>#REF!</v>
      </c>
      <c r="B272" s="681"/>
      <c r="C272" s="681"/>
    </row>
    <row r="273" spans="1:3">
      <c r="A273" s="680" t="e">
        <f>#REF!</f>
        <v>#REF!</v>
      </c>
      <c r="B273" s="681"/>
      <c r="C273" s="681"/>
    </row>
    <row r="274" spans="1:3">
      <c r="A274" s="680" t="e">
        <f>#REF!</f>
        <v>#REF!</v>
      </c>
      <c r="B274" s="681"/>
      <c r="C274" s="681"/>
    </row>
    <row r="275" spans="1:3">
      <c r="A275" s="680" t="e">
        <f>#REF!</f>
        <v>#REF!</v>
      </c>
      <c r="B275" s="681"/>
      <c r="C275" s="681"/>
    </row>
    <row r="276" spans="1:3">
      <c r="A276" s="680" t="e">
        <f>#REF!</f>
        <v>#REF!</v>
      </c>
      <c r="B276" s="681"/>
      <c r="C276" s="681"/>
    </row>
    <row r="277" spans="1:3">
      <c r="A277" s="680" t="e">
        <f>#REF!</f>
        <v>#REF!</v>
      </c>
      <c r="B277" s="681"/>
      <c r="C277" s="681"/>
    </row>
    <row r="278" spans="1:3">
      <c r="A278" s="680" t="e">
        <f>#REF!</f>
        <v>#REF!</v>
      </c>
      <c r="B278" s="681"/>
      <c r="C278" s="681"/>
    </row>
    <row r="279" spans="1:3">
      <c r="A279" s="680" t="e">
        <f>#REF!</f>
        <v>#REF!</v>
      </c>
      <c r="B279" s="681"/>
      <c r="C279" s="681"/>
    </row>
    <row r="280" spans="1:3">
      <c r="A280" s="680" t="e">
        <f>#REF!</f>
        <v>#REF!</v>
      </c>
      <c r="B280" s="681"/>
      <c r="C280" s="681"/>
    </row>
    <row r="281" spans="1:3">
      <c r="A281" s="680" t="e">
        <f>#REF!</f>
        <v>#REF!</v>
      </c>
      <c r="B281" s="681"/>
      <c r="C281" s="681"/>
    </row>
    <row r="282" spans="1:3">
      <c r="A282" s="680" t="e">
        <f>#REF!</f>
        <v>#REF!</v>
      </c>
      <c r="B282" s="681"/>
      <c r="C282" s="681"/>
    </row>
    <row r="283" spans="1:3">
      <c r="A283" s="680" t="e">
        <f>#REF!</f>
        <v>#REF!</v>
      </c>
      <c r="B283" s="681"/>
      <c r="C283" s="681"/>
    </row>
    <row r="284" spans="1:3">
      <c r="A284" s="680" t="e">
        <f>#REF!</f>
        <v>#REF!</v>
      </c>
      <c r="B284" s="681"/>
      <c r="C284" s="681"/>
    </row>
    <row r="285" spans="1:3">
      <c r="A285" s="680" t="e">
        <f>#REF!</f>
        <v>#REF!</v>
      </c>
      <c r="B285" s="681"/>
      <c r="C285" s="681"/>
    </row>
    <row r="286" spans="1:3">
      <c r="A286" s="680" t="e">
        <f>#REF!</f>
        <v>#REF!</v>
      </c>
      <c r="B286" s="681"/>
      <c r="C286" s="681"/>
    </row>
    <row r="287" spans="1:3">
      <c r="A287" s="680" t="e">
        <f>#REF!</f>
        <v>#REF!</v>
      </c>
      <c r="B287" s="681"/>
      <c r="C287" s="681"/>
    </row>
    <row r="288" spans="1:3">
      <c r="A288" s="680" t="e">
        <f>#REF!</f>
        <v>#REF!</v>
      </c>
      <c r="B288" s="681"/>
      <c r="C288" s="681"/>
    </row>
    <row r="289" spans="1:3">
      <c r="A289" s="680" t="e">
        <f>#REF!</f>
        <v>#REF!</v>
      </c>
      <c r="B289" s="681"/>
      <c r="C289" s="681"/>
    </row>
    <row r="290" spans="1:3">
      <c r="A290" s="680" t="e">
        <f>#REF!</f>
        <v>#REF!</v>
      </c>
      <c r="B290" s="681"/>
      <c r="C290" s="681"/>
    </row>
    <row r="291" spans="1:3">
      <c r="A291" s="680" t="e">
        <f>#REF!</f>
        <v>#REF!</v>
      </c>
      <c r="B291" s="681"/>
      <c r="C291" s="681"/>
    </row>
    <row r="292" spans="1:3">
      <c r="A292" s="680" t="e">
        <f>#REF!</f>
        <v>#REF!</v>
      </c>
      <c r="B292" s="681"/>
      <c r="C292" s="681"/>
    </row>
    <row r="293" spans="1:3">
      <c r="A293" s="680" t="e">
        <f>#REF!</f>
        <v>#REF!</v>
      </c>
      <c r="B293" s="681"/>
      <c r="C293" s="681"/>
    </row>
    <row r="294" spans="1:3">
      <c r="A294" s="680" t="e">
        <f>#REF!</f>
        <v>#REF!</v>
      </c>
      <c r="B294" s="681"/>
      <c r="C294" s="681"/>
    </row>
    <row r="295" spans="1:3">
      <c r="A295" s="680" t="e">
        <f>#REF!</f>
        <v>#REF!</v>
      </c>
      <c r="B295" s="681"/>
      <c r="C295" s="681"/>
    </row>
    <row r="296" spans="1:3">
      <c r="A296" s="680" t="e">
        <f>#REF!</f>
        <v>#REF!</v>
      </c>
      <c r="B296" s="681"/>
      <c r="C296" s="681"/>
    </row>
    <row r="297" spans="1:3">
      <c r="A297" s="680" t="e">
        <f>#REF!</f>
        <v>#REF!</v>
      </c>
      <c r="B297" s="681"/>
      <c r="C297" s="681"/>
    </row>
    <row r="298" spans="1:3">
      <c r="A298" s="680" t="e">
        <f>#REF!</f>
        <v>#REF!</v>
      </c>
      <c r="B298" s="681"/>
      <c r="C298" s="681"/>
    </row>
    <row r="299" spans="1:3">
      <c r="A299" s="680" t="e">
        <f>#REF!</f>
        <v>#REF!</v>
      </c>
      <c r="B299" s="681"/>
      <c r="C299" s="681"/>
    </row>
    <row r="300" spans="1:3">
      <c r="A300" s="680" t="e">
        <f>#REF!</f>
        <v>#REF!</v>
      </c>
      <c r="B300" s="681"/>
      <c r="C300" s="681"/>
    </row>
    <row r="301" spans="1:3">
      <c r="A301" s="680" t="e">
        <f>#REF!</f>
        <v>#REF!</v>
      </c>
      <c r="B301" s="681"/>
      <c r="C301" s="681"/>
    </row>
    <row r="302" spans="1:3">
      <c r="A302" s="680" t="e">
        <f>#REF!</f>
        <v>#REF!</v>
      </c>
      <c r="B302" s="681"/>
      <c r="C302" s="681"/>
    </row>
    <row r="303" spans="1:3">
      <c r="A303" s="680" t="e">
        <f>#REF!</f>
        <v>#REF!</v>
      </c>
      <c r="B303" s="681"/>
      <c r="C303" s="681"/>
    </row>
    <row r="304" spans="1:3">
      <c r="A304" s="680" t="e">
        <f>#REF!</f>
        <v>#REF!</v>
      </c>
      <c r="B304" s="681"/>
      <c r="C304" s="681"/>
    </row>
    <row r="305" spans="1:3">
      <c r="A305" s="680" t="e">
        <f>#REF!</f>
        <v>#REF!</v>
      </c>
      <c r="B305" s="681"/>
      <c r="C305" s="681"/>
    </row>
    <row r="306" spans="1:3">
      <c r="A306" s="680" t="e">
        <f>#REF!</f>
        <v>#REF!</v>
      </c>
      <c r="B306" s="681"/>
      <c r="C306" s="681"/>
    </row>
    <row r="307" spans="1:3">
      <c r="A307" s="680" t="e">
        <f>#REF!</f>
        <v>#REF!</v>
      </c>
      <c r="B307" s="681"/>
      <c r="C307" s="681"/>
    </row>
    <row r="308" spans="1:3">
      <c r="A308" s="680" t="e">
        <f>#REF!</f>
        <v>#REF!</v>
      </c>
      <c r="B308" s="681"/>
      <c r="C308" s="681"/>
    </row>
    <row r="309" spans="1:3">
      <c r="A309" s="680" t="e">
        <f>#REF!</f>
        <v>#REF!</v>
      </c>
      <c r="B309" s="681"/>
      <c r="C309" s="681"/>
    </row>
    <row r="310" spans="1:3">
      <c r="A310" s="680" t="e">
        <f>#REF!</f>
        <v>#REF!</v>
      </c>
      <c r="B310" s="681"/>
      <c r="C310" s="681"/>
    </row>
    <row r="311" spans="1:3">
      <c r="A311" s="680" t="e">
        <f>#REF!</f>
        <v>#REF!</v>
      </c>
      <c r="B311" s="681"/>
      <c r="C311" s="681"/>
    </row>
    <row r="312" spans="1:3">
      <c r="A312" s="680" t="e">
        <f>#REF!</f>
        <v>#REF!</v>
      </c>
      <c r="B312" s="681"/>
      <c r="C312" s="681"/>
    </row>
    <row r="313" spans="1:3">
      <c r="A313" s="680" t="e">
        <f>#REF!</f>
        <v>#REF!</v>
      </c>
      <c r="B313" s="681"/>
      <c r="C313" s="681"/>
    </row>
    <row r="314" spans="1:3">
      <c r="A314" s="680" t="e">
        <f>#REF!</f>
        <v>#REF!</v>
      </c>
      <c r="B314" s="681"/>
      <c r="C314" s="681"/>
    </row>
    <row r="315" spans="1:3">
      <c r="A315" s="680" t="e">
        <f>#REF!</f>
        <v>#REF!</v>
      </c>
      <c r="B315" s="681"/>
      <c r="C315" s="681"/>
    </row>
    <row r="316" spans="1:3">
      <c r="A316" s="680" t="e">
        <f>#REF!</f>
        <v>#REF!</v>
      </c>
      <c r="B316" s="681"/>
      <c r="C316" s="681"/>
    </row>
    <row r="317" spans="1:3">
      <c r="A317" s="680" t="e">
        <f>#REF!</f>
        <v>#REF!</v>
      </c>
      <c r="B317" s="681"/>
      <c r="C317" s="681"/>
    </row>
    <row r="318" spans="1:3">
      <c r="A318" s="680" t="e">
        <f>#REF!</f>
        <v>#REF!</v>
      </c>
      <c r="B318" s="681"/>
      <c r="C318" s="681"/>
    </row>
    <row r="319" spans="1:3">
      <c r="A319" s="680" t="e">
        <f>#REF!</f>
        <v>#REF!</v>
      </c>
      <c r="B319" s="681"/>
      <c r="C319" s="681"/>
    </row>
    <row r="320" spans="1:3">
      <c r="A320" s="680" t="e">
        <f>#REF!</f>
        <v>#REF!</v>
      </c>
      <c r="B320" s="681"/>
      <c r="C320" s="681"/>
    </row>
    <row r="321" spans="1:3">
      <c r="A321" s="680" t="e">
        <f>#REF!</f>
        <v>#REF!</v>
      </c>
      <c r="B321" s="681"/>
      <c r="C321" s="681"/>
    </row>
    <row r="322" spans="1:3">
      <c r="A322" s="680" t="e">
        <f>#REF!</f>
        <v>#REF!</v>
      </c>
      <c r="B322" s="681"/>
      <c r="C322" s="681"/>
    </row>
    <row r="323" spans="1:3">
      <c r="A323" s="680" t="e">
        <f>#REF!</f>
        <v>#REF!</v>
      </c>
      <c r="B323" s="681"/>
      <c r="C323" s="681"/>
    </row>
    <row r="324" spans="1:3">
      <c r="A324" s="680" t="e">
        <f>#REF!</f>
        <v>#REF!</v>
      </c>
      <c r="B324" s="681"/>
      <c r="C324" s="681"/>
    </row>
    <row r="325" spans="1:3">
      <c r="A325" s="680" t="e">
        <f>#REF!</f>
        <v>#REF!</v>
      </c>
      <c r="B325" s="681"/>
      <c r="C325" s="681"/>
    </row>
    <row r="326" spans="1:3">
      <c r="A326" s="680" t="e">
        <f>#REF!</f>
        <v>#REF!</v>
      </c>
      <c r="B326" s="681"/>
      <c r="C326" s="681"/>
    </row>
    <row r="327" spans="1:3">
      <c r="A327" s="680" t="e">
        <f>#REF!</f>
        <v>#REF!</v>
      </c>
      <c r="B327" s="681"/>
      <c r="C327" s="681"/>
    </row>
    <row r="328" spans="1:3">
      <c r="A328" s="680" t="e">
        <f>#REF!</f>
        <v>#REF!</v>
      </c>
      <c r="B328" s="681"/>
      <c r="C328" s="681"/>
    </row>
    <row r="329" spans="1:3">
      <c r="A329" s="680" t="e">
        <f>#REF!</f>
        <v>#REF!</v>
      </c>
      <c r="B329" s="681"/>
      <c r="C329" s="681"/>
    </row>
    <row r="330" spans="1:3">
      <c r="A330" s="680" t="e">
        <f>#REF!</f>
        <v>#REF!</v>
      </c>
      <c r="B330" s="681"/>
      <c r="C330" s="681"/>
    </row>
    <row r="331" spans="1:3">
      <c r="A331" s="680" t="e">
        <f>#REF!</f>
        <v>#REF!</v>
      </c>
      <c r="B331" s="681"/>
      <c r="C331" s="681"/>
    </row>
    <row r="332" spans="1:3">
      <c r="A332" s="680" t="e">
        <f>#REF!</f>
        <v>#REF!</v>
      </c>
      <c r="B332" s="681"/>
      <c r="C332" s="681"/>
    </row>
    <row r="333" spans="1:3">
      <c r="A333" s="680" t="e">
        <f>#REF!</f>
        <v>#REF!</v>
      </c>
      <c r="B333" s="681"/>
      <c r="C333" s="681"/>
    </row>
    <row r="334" spans="1:3">
      <c r="A334" s="680" t="e">
        <f>#REF!</f>
        <v>#REF!</v>
      </c>
      <c r="B334" s="681"/>
      <c r="C334" s="681"/>
    </row>
    <row r="335" spans="1:3">
      <c r="A335" s="680" t="e">
        <f>#REF!</f>
        <v>#REF!</v>
      </c>
      <c r="B335" s="681"/>
      <c r="C335" s="681"/>
    </row>
    <row r="336" spans="1:3">
      <c r="A336" s="680" t="e">
        <f>#REF!</f>
        <v>#REF!</v>
      </c>
      <c r="B336" s="681"/>
      <c r="C336" s="681"/>
    </row>
    <row r="337" spans="1:3">
      <c r="A337" s="680" t="e">
        <f>#REF!</f>
        <v>#REF!</v>
      </c>
      <c r="B337" s="681"/>
      <c r="C337" s="681"/>
    </row>
    <row r="338" spans="1:3">
      <c r="A338" s="680" t="e">
        <f>#REF!</f>
        <v>#REF!</v>
      </c>
      <c r="B338" s="681"/>
      <c r="C338" s="681"/>
    </row>
    <row r="339" spans="1:3">
      <c r="A339" s="680" t="e">
        <f>#REF!</f>
        <v>#REF!</v>
      </c>
      <c r="B339" s="681"/>
      <c r="C339" s="681"/>
    </row>
    <row r="340" spans="1:3">
      <c r="A340" s="680" t="e">
        <f>#REF!</f>
        <v>#REF!</v>
      </c>
      <c r="B340" s="681"/>
      <c r="C340" s="681"/>
    </row>
    <row r="341" spans="1:3">
      <c r="A341" s="680" t="e">
        <f>#REF!</f>
        <v>#REF!</v>
      </c>
      <c r="B341" s="681"/>
      <c r="C341" s="681"/>
    </row>
    <row r="342" spans="1:3">
      <c r="A342" s="680" t="e">
        <f>#REF!</f>
        <v>#REF!</v>
      </c>
      <c r="B342" s="681"/>
      <c r="C342" s="681"/>
    </row>
    <row r="343" spans="1:3">
      <c r="A343" s="680" t="e">
        <f>#REF!</f>
        <v>#REF!</v>
      </c>
      <c r="B343" s="681"/>
      <c r="C343" s="681"/>
    </row>
    <row r="344" spans="1:3">
      <c r="A344" s="680" t="e">
        <f>#REF!</f>
        <v>#REF!</v>
      </c>
      <c r="B344" s="681"/>
      <c r="C344" s="681"/>
    </row>
    <row r="345" spans="1:3">
      <c r="A345" s="680" t="e">
        <f>#REF!</f>
        <v>#REF!</v>
      </c>
      <c r="B345" s="681"/>
      <c r="C345" s="681"/>
    </row>
    <row r="346" spans="1:3">
      <c r="A346" s="680" t="e">
        <f>#REF!</f>
        <v>#REF!</v>
      </c>
      <c r="B346" s="681"/>
      <c r="C346" s="681"/>
    </row>
    <row r="347" spans="1:3">
      <c r="A347" s="680" t="e">
        <f>#REF!</f>
        <v>#REF!</v>
      </c>
      <c r="B347" s="681"/>
      <c r="C347" s="681"/>
    </row>
    <row r="348" spans="1:3">
      <c r="A348" s="680" t="e">
        <f>#REF!</f>
        <v>#REF!</v>
      </c>
      <c r="B348" s="681"/>
      <c r="C348" s="681"/>
    </row>
    <row r="349" spans="1:3">
      <c r="A349" s="680" t="e">
        <f>#REF!</f>
        <v>#REF!</v>
      </c>
      <c r="B349" s="681"/>
      <c r="C349" s="681"/>
    </row>
    <row r="350" spans="1:3">
      <c r="A350" s="680" t="e">
        <f>#REF!</f>
        <v>#REF!</v>
      </c>
      <c r="B350" s="681"/>
      <c r="C350" s="681"/>
    </row>
    <row r="351" spans="1:3">
      <c r="A351" s="680" t="e">
        <f>#REF!</f>
        <v>#REF!</v>
      </c>
      <c r="B351" s="681"/>
      <c r="C351" s="681"/>
    </row>
    <row r="352" spans="1:3">
      <c r="A352" s="680" t="e">
        <f>#REF!</f>
        <v>#REF!</v>
      </c>
      <c r="B352" s="681"/>
      <c r="C352" s="681"/>
    </row>
    <row r="353" spans="1:3">
      <c r="A353" s="680" t="e">
        <f>#REF!</f>
        <v>#REF!</v>
      </c>
      <c r="B353" s="681"/>
      <c r="C353" s="681"/>
    </row>
    <row r="354" spans="1:3">
      <c r="A354" s="680" t="e">
        <f>#REF!</f>
        <v>#REF!</v>
      </c>
      <c r="B354" s="681"/>
      <c r="C354" s="681"/>
    </row>
    <row r="355" spans="1:3">
      <c r="A355" s="680" t="e">
        <f>#REF!</f>
        <v>#REF!</v>
      </c>
      <c r="B355" s="681"/>
      <c r="C355" s="681"/>
    </row>
    <row r="356" spans="1:3">
      <c r="A356" s="680" t="e">
        <f>#REF!</f>
        <v>#REF!</v>
      </c>
      <c r="B356" s="681"/>
      <c r="C356" s="681"/>
    </row>
    <row r="357" spans="1:3">
      <c r="A357" s="680" t="e">
        <f>#REF!</f>
        <v>#REF!</v>
      </c>
      <c r="B357" s="681"/>
      <c r="C357" s="681"/>
    </row>
    <row r="358" spans="1:3">
      <c r="A358" s="680" t="e">
        <f>#REF!</f>
        <v>#REF!</v>
      </c>
      <c r="B358" s="681"/>
      <c r="C358" s="681"/>
    </row>
    <row r="359" spans="1:3">
      <c r="A359" s="680" t="e">
        <f>#REF!</f>
        <v>#REF!</v>
      </c>
      <c r="B359" s="681"/>
      <c r="C359" s="681"/>
    </row>
    <row r="360" spans="1:3">
      <c r="A360" s="680" t="e">
        <f>#REF!</f>
        <v>#REF!</v>
      </c>
      <c r="B360" s="681"/>
      <c r="C360" s="681"/>
    </row>
    <row r="361" spans="1:3">
      <c r="A361" s="680" t="e">
        <f>#REF!</f>
        <v>#REF!</v>
      </c>
      <c r="B361" s="681"/>
      <c r="C361" s="681"/>
    </row>
    <row r="362" spans="1:3">
      <c r="A362" s="680" t="e">
        <f>#REF!</f>
        <v>#REF!</v>
      </c>
      <c r="B362" s="681"/>
      <c r="C362" s="681"/>
    </row>
    <row r="363" spans="1:3">
      <c r="A363" s="680" t="e">
        <f>#REF!</f>
        <v>#REF!</v>
      </c>
      <c r="B363" s="681"/>
      <c r="C363" s="681"/>
    </row>
    <row r="364" spans="1:3">
      <c r="A364" s="680" t="e">
        <f>#REF!</f>
        <v>#REF!</v>
      </c>
      <c r="B364" s="681"/>
      <c r="C364" s="681"/>
    </row>
    <row r="365" spans="1:3">
      <c r="A365" s="680" t="e">
        <f>#REF!</f>
        <v>#REF!</v>
      </c>
      <c r="B365" s="681"/>
      <c r="C365" s="681"/>
    </row>
    <row r="366" spans="1:3">
      <c r="A366" s="680" t="e">
        <f>#REF!</f>
        <v>#REF!</v>
      </c>
      <c r="B366" s="681"/>
      <c r="C366" s="681"/>
    </row>
    <row r="367" spans="1:3">
      <c r="A367" s="680" t="e">
        <f>#REF!</f>
        <v>#REF!</v>
      </c>
      <c r="B367" s="681"/>
      <c r="C367" s="681"/>
    </row>
    <row r="368" spans="1:3">
      <c r="A368" s="680" t="e">
        <f>#REF!</f>
        <v>#REF!</v>
      </c>
      <c r="B368" s="681"/>
      <c r="C368" s="681"/>
    </row>
    <row r="369" spans="1:3">
      <c r="A369" s="680" t="e">
        <f>#REF!</f>
        <v>#REF!</v>
      </c>
      <c r="B369" s="681"/>
      <c r="C369" s="681"/>
    </row>
    <row r="370" spans="1:3">
      <c r="A370" s="680" t="e">
        <f>#REF!</f>
        <v>#REF!</v>
      </c>
      <c r="B370" s="681"/>
      <c r="C370" s="681"/>
    </row>
    <row r="371" spans="1:3">
      <c r="A371" s="680" t="e">
        <f>#REF!</f>
        <v>#REF!</v>
      </c>
      <c r="B371" s="681"/>
      <c r="C371" s="681"/>
    </row>
    <row r="372" spans="1:3">
      <c r="A372" s="680" t="e">
        <f>#REF!</f>
        <v>#REF!</v>
      </c>
      <c r="B372" s="681"/>
      <c r="C372" s="681"/>
    </row>
    <row r="373" spans="1:3">
      <c r="A373" s="680" t="e">
        <f>#REF!</f>
        <v>#REF!</v>
      </c>
      <c r="B373" s="681"/>
      <c r="C373" s="681"/>
    </row>
    <row r="374" spans="1:3">
      <c r="A374" s="680" t="e">
        <f>#REF!</f>
        <v>#REF!</v>
      </c>
      <c r="B374" s="681"/>
      <c r="C374" s="681"/>
    </row>
    <row r="375" spans="1:3">
      <c r="A375" s="680" t="e">
        <f>#REF!</f>
        <v>#REF!</v>
      </c>
      <c r="B375" s="681"/>
      <c r="C375" s="681"/>
    </row>
    <row r="376" spans="1:3">
      <c r="A376" s="680" t="e">
        <f>#REF!</f>
        <v>#REF!</v>
      </c>
      <c r="B376" s="681"/>
      <c r="C376" s="681"/>
    </row>
    <row r="377" spans="1:3">
      <c r="A377" s="680" t="e">
        <f>#REF!</f>
        <v>#REF!</v>
      </c>
      <c r="B377" s="681"/>
      <c r="C377" s="681"/>
    </row>
    <row r="378" spans="1:3">
      <c r="A378" s="680" t="e">
        <f>#REF!</f>
        <v>#REF!</v>
      </c>
      <c r="B378" s="681"/>
      <c r="C378" s="681"/>
    </row>
    <row r="379" spans="1:3">
      <c r="A379" s="680" t="e">
        <f>#REF!</f>
        <v>#REF!</v>
      </c>
      <c r="B379" s="681"/>
      <c r="C379" s="681"/>
    </row>
    <row r="380" spans="1:3">
      <c r="A380" s="680" t="e">
        <f>#REF!</f>
        <v>#REF!</v>
      </c>
      <c r="B380" s="681"/>
      <c r="C380" s="681"/>
    </row>
    <row r="381" spans="1:3">
      <c r="A381" s="680" t="e">
        <f>#REF!</f>
        <v>#REF!</v>
      </c>
      <c r="B381" s="681"/>
      <c r="C381" s="681"/>
    </row>
    <row r="382" spans="1:3">
      <c r="A382" s="680" t="e">
        <f>#REF!</f>
        <v>#REF!</v>
      </c>
      <c r="B382" s="681"/>
      <c r="C382" s="681"/>
    </row>
    <row r="383" spans="1:3">
      <c r="A383" s="680" t="e">
        <f>#REF!</f>
        <v>#REF!</v>
      </c>
      <c r="B383" s="681"/>
      <c r="C383" s="681"/>
    </row>
    <row r="384" spans="1:3">
      <c r="A384" s="680" t="e">
        <f>#REF!</f>
        <v>#REF!</v>
      </c>
      <c r="B384" s="681"/>
      <c r="C384" s="681"/>
    </row>
    <row r="385" spans="1:3">
      <c r="A385" s="680" t="e">
        <f>#REF!</f>
        <v>#REF!</v>
      </c>
      <c r="B385" s="681"/>
      <c r="C385" s="681"/>
    </row>
    <row r="386" spans="1:3">
      <c r="A386" s="680" t="e">
        <f>#REF!</f>
        <v>#REF!</v>
      </c>
      <c r="B386" s="681"/>
      <c r="C386" s="681"/>
    </row>
    <row r="387" spans="1:3">
      <c r="A387" s="680" t="e">
        <f>#REF!</f>
        <v>#REF!</v>
      </c>
      <c r="B387" s="681"/>
      <c r="C387" s="681"/>
    </row>
    <row r="388" spans="1:3">
      <c r="A388" s="680" t="e">
        <f>#REF!</f>
        <v>#REF!</v>
      </c>
      <c r="B388" s="681"/>
      <c r="C388" s="681"/>
    </row>
    <row r="389" spans="1:3">
      <c r="A389" s="680" t="e">
        <f>#REF!</f>
        <v>#REF!</v>
      </c>
      <c r="B389" s="681"/>
      <c r="C389" s="681"/>
    </row>
    <row r="390" spans="1:3">
      <c r="A390" s="680" t="e">
        <f>#REF!</f>
        <v>#REF!</v>
      </c>
      <c r="B390" s="681"/>
      <c r="C390" s="681"/>
    </row>
    <row r="391" spans="1:3">
      <c r="A391" s="680" t="e">
        <f>#REF!</f>
        <v>#REF!</v>
      </c>
      <c r="B391" s="681"/>
      <c r="C391" s="681"/>
    </row>
    <row r="392" spans="1:3">
      <c r="A392" s="680" t="e">
        <f>#REF!</f>
        <v>#REF!</v>
      </c>
      <c r="B392" s="681"/>
      <c r="C392" s="681"/>
    </row>
    <row r="393" spans="1:3">
      <c r="A393" s="680" t="e">
        <f>#REF!</f>
        <v>#REF!</v>
      </c>
      <c r="B393" s="681"/>
      <c r="C393" s="681"/>
    </row>
    <row r="394" spans="1:3">
      <c r="A394" s="680" t="e">
        <f>#REF!</f>
        <v>#REF!</v>
      </c>
      <c r="B394" s="681"/>
      <c r="C394" s="681"/>
    </row>
    <row r="395" spans="1:3">
      <c r="A395" s="680" t="e">
        <f>#REF!</f>
        <v>#REF!</v>
      </c>
      <c r="B395" s="681"/>
      <c r="C395" s="681"/>
    </row>
    <row r="396" spans="1:3">
      <c r="A396" s="680" t="e">
        <f>#REF!</f>
        <v>#REF!</v>
      </c>
      <c r="B396" s="681"/>
      <c r="C396" s="681"/>
    </row>
    <row r="397" spans="1:3">
      <c r="A397" s="680" t="e">
        <f>#REF!</f>
        <v>#REF!</v>
      </c>
      <c r="B397" s="681"/>
      <c r="C397" s="681"/>
    </row>
    <row r="398" spans="1:3">
      <c r="A398" s="680" t="e">
        <f>#REF!</f>
        <v>#REF!</v>
      </c>
      <c r="B398" s="681"/>
      <c r="C398" s="681"/>
    </row>
    <row r="399" spans="1:3">
      <c r="A399" s="680" t="e">
        <f>#REF!</f>
        <v>#REF!</v>
      </c>
      <c r="B399" s="681"/>
      <c r="C399" s="681"/>
    </row>
    <row r="400" spans="1:3">
      <c r="A400" s="680" t="e">
        <f>#REF!</f>
        <v>#REF!</v>
      </c>
      <c r="B400" s="681"/>
      <c r="C400" s="681"/>
    </row>
    <row r="401" spans="1:3">
      <c r="A401" s="680" t="e">
        <f>#REF!</f>
        <v>#REF!</v>
      </c>
      <c r="B401" s="681"/>
      <c r="C401" s="681"/>
    </row>
    <row r="402" spans="1:3">
      <c r="A402" s="680" t="e">
        <f>#REF!</f>
        <v>#REF!</v>
      </c>
      <c r="B402" s="681"/>
      <c r="C402" s="681"/>
    </row>
    <row r="403" spans="1:3">
      <c r="A403" s="680" t="e">
        <f>#REF!</f>
        <v>#REF!</v>
      </c>
      <c r="B403" s="681"/>
      <c r="C403" s="681"/>
    </row>
    <row r="404" spans="1:3">
      <c r="A404" s="680" t="e">
        <f>#REF!</f>
        <v>#REF!</v>
      </c>
      <c r="B404" s="681"/>
      <c r="C404" s="681"/>
    </row>
    <row r="405" spans="1:3">
      <c r="A405" s="680" t="e">
        <f>#REF!</f>
        <v>#REF!</v>
      </c>
      <c r="B405" s="681"/>
      <c r="C405" s="681"/>
    </row>
    <row r="406" spans="1:3">
      <c r="A406" s="680" t="e">
        <f>#REF!</f>
        <v>#REF!</v>
      </c>
      <c r="B406" s="681"/>
      <c r="C406" s="681"/>
    </row>
    <row r="407" spans="1:3">
      <c r="A407" s="680" t="e">
        <f>#REF!</f>
        <v>#REF!</v>
      </c>
      <c r="B407" s="681"/>
      <c r="C407" s="681"/>
    </row>
    <row r="408" spans="1:3">
      <c r="A408" s="680" t="e">
        <f>#REF!</f>
        <v>#REF!</v>
      </c>
      <c r="B408" s="681"/>
      <c r="C408" s="681"/>
    </row>
    <row r="409" spans="1:3">
      <c r="A409" s="680" t="e">
        <f>#REF!</f>
        <v>#REF!</v>
      </c>
      <c r="B409" s="681"/>
      <c r="C409" s="681"/>
    </row>
    <row r="410" spans="1:3">
      <c r="A410" s="680" t="e">
        <f>#REF!</f>
        <v>#REF!</v>
      </c>
      <c r="B410" s="681"/>
      <c r="C410" s="681"/>
    </row>
    <row r="411" spans="1:3">
      <c r="A411" s="680" t="e">
        <f>#REF!</f>
        <v>#REF!</v>
      </c>
      <c r="B411" s="681"/>
      <c r="C411" s="681"/>
    </row>
    <row r="412" spans="1:3">
      <c r="A412" s="680" t="e">
        <f>#REF!</f>
        <v>#REF!</v>
      </c>
      <c r="B412" s="681"/>
      <c r="C412" s="681"/>
    </row>
    <row r="413" spans="1:3">
      <c r="A413" s="680" t="e">
        <f>#REF!</f>
        <v>#REF!</v>
      </c>
      <c r="B413" s="681"/>
      <c r="C413" s="681"/>
    </row>
    <row r="414" spans="1:3">
      <c r="A414" s="680" t="e">
        <f>#REF!</f>
        <v>#REF!</v>
      </c>
      <c r="B414" s="681"/>
      <c r="C414" s="681"/>
    </row>
    <row r="415" spans="1:3">
      <c r="A415" s="680" t="e">
        <f>#REF!</f>
        <v>#REF!</v>
      </c>
      <c r="B415" s="681"/>
      <c r="C415" s="681"/>
    </row>
    <row r="416" spans="1:3">
      <c r="A416" s="680" t="e">
        <f>#REF!</f>
        <v>#REF!</v>
      </c>
      <c r="B416" s="681"/>
      <c r="C416" s="681"/>
    </row>
    <row r="417" spans="1:3">
      <c r="A417" s="680" t="e">
        <f>#REF!</f>
        <v>#REF!</v>
      </c>
      <c r="B417" s="681"/>
      <c r="C417" s="681"/>
    </row>
    <row r="418" spans="1:3">
      <c r="A418" s="680" t="e">
        <f>#REF!</f>
        <v>#REF!</v>
      </c>
      <c r="B418" s="681"/>
      <c r="C418" s="681"/>
    </row>
    <row r="419" spans="1:3">
      <c r="A419" s="680" t="e">
        <f>#REF!</f>
        <v>#REF!</v>
      </c>
      <c r="B419" s="681"/>
      <c r="C419" s="681"/>
    </row>
    <row r="420" spans="1:3">
      <c r="A420" s="680" t="e">
        <f>#REF!</f>
        <v>#REF!</v>
      </c>
      <c r="B420" s="681"/>
      <c r="C420" s="681"/>
    </row>
    <row r="421" spans="1:3">
      <c r="A421" s="680" t="e">
        <f>#REF!</f>
        <v>#REF!</v>
      </c>
      <c r="B421" s="681"/>
      <c r="C421" s="681"/>
    </row>
    <row r="422" spans="1:3">
      <c r="A422" s="680" t="e">
        <f>#REF!</f>
        <v>#REF!</v>
      </c>
      <c r="B422" s="681"/>
      <c r="C422" s="681"/>
    </row>
    <row r="423" spans="1:3">
      <c r="A423" s="680" t="e">
        <f>#REF!</f>
        <v>#REF!</v>
      </c>
      <c r="B423" s="681"/>
      <c r="C423" s="681"/>
    </row>
    <row r="424" spans="1:3">
      <c r="A424" s="680" t="e">
        <f>#REF!</f>
        <v>#REF!</v>
      </c>
      <c r="B424" s="681"/>
      <c r="C424" s="681"/>
    </row>
    <row r="425" spans="1:3">
      <c r="A425" s="680" t="e">
        <f>#REF!</f>
        <v>#REF!</v>
      </c>
      <c r="B425" s="681"/>
      <c r="C425" s="681"/>
    </row>
    <row r="426" spans="1:3">
      <c r="A426" s="680" t="e">
        <f>#REF!</f>
        <v>#REF!</v>
      </c>
      <c r="B426" s="681"/>
      <c r="C426" s="681"/>
    </row>
    <row r="427" spans="1:3">
      <c r="A427" s="680" t="e">
        <f>#REF!</f>
        <v>#REF!</v>
      </c>
      <c r="B427" s="681"/>
      <c r="C427" s="681"/>
    </row>
    <row r="428" spans="1:3">
      <c r="A428" s="680" t="e">
        <f>#REF!</f>
        <v>#REF!</v>
      </c>
      <c r="B428" s="681"/>
      <c r="C428" s="681"/>
    </row>
    <row r="429" spans="1:3">
      <c r="A429" s="680" t="e">
        <f>#REF!</f>
        <v>#REF!</v>
      </c>
      <c r="B429" s="681"/>
      <c r="C429" s="681"/>
    </row>
    <row r="430" spans="1:3">
      <c r="A430" s="680" t="e">
        <f>#REF!</f>
        <v>#REF!</v>
      </c>
      <c r="B430" s="681"/>
      <c r="C430" s="681"/>
    </row>
    <row r="431" spans="1:3">
      <c r="A431" s="680" t="e">
        <f>#REF!</f>
        <v>#REF!</v>
      </c>
      <c r="B431" s="681"/>
      <c r="C431" s="681"/>
    </row>
    <row r="432" spans="1:3">
      <c r="A432" s="680" t="e">
        <f>#REF!</f>
        <v>#REF!</v>
      </c>
      <c r="B432" s="681"/>
      <c r="C432" s="681"/>
    </row>
    <row r="433" spans="1:3">
      <c r="A433" s="680" t="e">
        <f>#REF!</f>
        <v>#REF!</v>
      </c>
      <c r="B433" s="681"/>
      <c r="C433" s="681"/>
    </row>
    <row r="434" spans="1:3">
      <c r="A434" s="680" t="e">
        <f>#REF!</f>
        <v>#REF!</v>
      </c>
      <c r="B434" s="681"/>
      <c r="C434" s="681"/>
    </row>
    <row r="435" spans="1:3">
      <c r="A435" s="680" t="e">
        <f>#REF!</f>
        <v>#REF!</v>
      </c>
      <c r="B435" s="681"/>
      <c r="C435" s="681"/>
    </row>
    <row r="436" spans="1:3">
      <c r="A436" s="680" t="e">
        <f>#REF!</f>
        <v>#REF!</v>
      </c>
      <c r="B436" s="681"/>
      <c r="C436" s="681"/>
    </row>
    <row r="437" spans="1:3">
      <c r="A437" s="680" t="e">
        <f>#REF!</f>
        <v>#REF!</v>
      </c>
      <c r="B437" s="681"/>
      <c r="C437" s="681"/>
    </row>
    <row r="438" spans="1:3">
      <c r="A438" s="680" t="e">
        <f>#REF!</f>
        <v>#REF!</v>
      </c>
      <c r="B438" s="681"/>
      <c r="C438" s="681"/>
    </row>
    <row r="439" spans="1:3">
      <c r="A439" s="680" t="e">
        <f>#REF!</f>
        <v>#REF!</v>
      </c>
      <c r="B439" s="681"/>
      <c r="C439" s="681"/>
    </row>
    <row r="440" spans="1:3">
      <c r="A440" s="680" t="e">
        <f>#REF!</f>
        <v>#REF!</v>
      </c>
      <c r="B440" s="681"/>
      <c r="C440" s="681"/>
    </row>
    <row r="441" spans="1:3">
      <c r="A441" s="680" t="e">
        <f>#REF!</f>
        <v>#REF!</v>
      </c>
      <c r="B441" s="681"/>
      <c r="C441" s="681"/>
    </row>
    <row r="442" spans="1:3">
      <c r="A442" s="680" t="e">
        <f>#REF!</f>
        <v>#REF!</v>
      </c>
      <c r="B442" s="681"/>
      <c r="C442" s="681"/>
    </row>
    <row r="443" spans="1:3">
      <c r="A443" s="680" t="e">
        <f>#REF!</f>
        <v>#REF!</v>
      </c>
      <c r="B443" s="681"/>
      <c r="C443" s="681"/>
    </row>
    <row r="444" spans="1:3">
      <c r="A444" s="680" t="e">
        <f>#REF!</f>
        <v>#REF!</v>
      </c>
      <c r="B444" s="681"/>
      <c r="C444" s="681"/>
    </row>
    <row r="445" spans="1:3">
      <c r="A445" s="680" t="e">
        <f>#REF!</f>
        <v>#REF!</v>
      </c>
      <c r="B445" s="681"/>
      <c r="C445" s="681"/>
    </row>
    <row r="446" spans="1:3">
      <c r="A446" s="680" t="e">
        <f>#REF!</f>
        <v>#REF!</v>
      </c>
      <c r="B446" s="681"/>
      <c r="C446" s="681"/>
    </row>
    <row r="447" spans="1:3">
      <c r="A447" s="680" t="e">
        <f>#REF!</f>
        <v>#REF!</v>
      </c>
      <c r="B447" s="681"/>
      <c r="C447" s="681"/>
    </row>
    <row r="448" spans="1:3">
      <c r="A448" s="680" t="e">
        <f>#REF!</f>
        <v>#REF!</v>
      </c>
      <c r="B448" s="681"/>
      <c r="C448" s="681"/>
    </row>
    <row r="449" spans="1:3">
      <c r="A449" s="680" t="e">
        <f>#REF!</f>
        <v>#REF!</v>
      </c>
      <c r="B449" s="681"/>
      <c r="C449" s="681"/>
    </row>
    <row r="450" spans="1:3">
      <c r="A450" s="680" t="e">
        <f>#REF!</f>
        <v>#REF!</v>
      </c>
      <c r="B450" s="681"/>
      <c r="C450" s="681"/>
    </row>
    <row r="451" spans="1:3">
      <c r="A451" s="680" t="e">
        <f>#REF!</f>
        <v>#REF!</v>
      </c>
      <c r="B451" s="681"/>
      <c r="C451" s="681"/>
    </row>
    <row r="452" spans="1:3">
      <c r="A452" s="680" t="e">
        <f>#REF!</f>
        <v>#REF!</v>
      </c>
      <c r="B452" s="681"/>
      <c r="C452" s="681"/>
    </row>
    <row r="453" spans="1:3">
      <c r="A453" s="680" t="e">
        <f>#REF!</f>
        <v>#REF!</v>
      </c>
      <c r="B453" s="681"/>
      <c r="C453" s="681"/>
    </row>
    <row r="454" spans="1:3">
      <c r="A454" s="680" t="e">
        <f>#REF!</f>
        <v>#REF!</v>
      </c>
      <c r="B454" s="681"/>
      <c r="C454" s="681"/>
    </row>
    <row r="455" spans="1:3">
      <c r="A455" s="680" t="e">
        <f>#REF!</f>
        <v>#REF!</v>
      </c>
      <c r="B455" s="681"/>
      <c r="C455" s="681"/>
    </row>
    <row r="456" spans="1:3">
      <c r="A456" s="680" t="e">
        <f>#REF!</f>
        <v>#REF!</v>
      </c>
      <c r="B456" s="681"/>
      <c r="C456" s="681"/>
    </row>
    <row r="457" spans="1:3">
      <c r="A457" s="680" t="e">
        <f>#REF!</f>
        <v>#REF!</v>
      </c>
      <c r="B457" s="681"/>
      <c r="C457" s="681"/>
    </row>
    <row r="458" spans="1:3">
      <c r="A458" s="680" t="e">
        <f>#REF!</f>
        <v>#REF!</v>
      </c>
      <c r="B458" s="681"/>
      <c r="C458" s="681"/>
    </row>
    <row r="459" spans="1:3">
      <c r="A459" s="680" t="e">
        <f>#REF!</f>
        <v>#REF!</v>
      </c>
      <c r="B459" s="681"/>
      <c r="C459" s="681"/>
    </row>
    <row r="460" spans="1:3">
      <c r="A460" s="680" t="e">
        <f>#REF!</f>
        <v>#REF!</v>
      </c>
      <c r="B460" s="681"/>
      <c r="C460" s="681"/>
    </row>
    <row r="461" spans="1:3">
      <c r="A461" s="680" t="e">
        <f>#REF!</f>
        <v>#REF!</v>
      </c>
      <c r="B461" s="681"/>
      <c r="C461" s="681"/>
    </row>
    <row r="462" spans="1:3">
      <c r="A462" s="680" t="e">
        <f>#REF!</f>
        <v>#REF!</v>
      </c>
      <c r="B462" s="681"/>
      <c r="C462" s="681"/>
    </row>
    <row r="463" spans="1:3">
      <c r="A463" s="680" t="e">
        <f>#REF!</f>
        <v>#REF!</v>
      </c>
      <c r="B463" s="681"/>
      <c r="C463" s="681"/>
    </row>
    <row r="464" spans="1:3">
      <c r="A464" s="680" t="e">
        <f>#REF!</f>
        <v>#REF!</v>
      </c>
      <c r="B464" s="681"/>
      <c r="C464" s="681"/>
    </row>
    <row r="465" spans="1:3">
      <c r="A465" s="680" t="e">
        <f>#REF!</f>
        <v>#REF!</v>
      </c>
      <c r="B465" s="681"/>
      <c r="C465" s="681"/>
    </row>
    <row r="466" spans="1:3">
      <c r="A466" s="680" t="e">
        <f>#REF!</f>
        <v>#REF!</v>
      </c>
      <c r="B466" s="681"/>
      <c r="C466" s="681"/>
    </row>
    <row r="467" spans="1:3">
      <c r="A467" s="680" t="e">
        <f>#REF!</f>
        <v>#REF!</v>
      </c>
      <c r="B467" s="681"/>
      <c r="C467" s="681"/>
    </row>
    <row r="468" spans="1:3">
      <c r="A468" s="680" t="e">
        <f>#REF!</f>
        <v>#REF!</v>
      </c>
      <c r="B468" s="681"/>
      <c r="C468" s="681"/>
    </row>
    <row r="469" spans="1:3">
      <c r="A469" s="680" t="e">
        <f>#REF!</f>
        <v>#REF!</v>
      </c>
      <c r="B469" s="681"/>
      <c r="C469" s="681"/>
    </row>
    <row r="470" spans="1:3">
      <c r="A470" s="680" t="e">
        <f>#REF!</f>
        <v>#REF!</v>
      </c>
      <c r="B470" s="681"/>
      <c r="C470" s="681"/>
    </row>
    <row r="471" spans="1:3">
      <c r="A471" s="680" t="e">
        <f>#REF!</f>
        <v>#REF!</v>
      </c>
      <c r="B471" s="681"/>
      <c r="C471" s="681"/>
    </row>
    <row r="472" spans="1:3">
      <c r="A472" s="680" t="e">
        <f>#REF!</f>
        <v>#REF!</v>
      </c>
      <c r="B472" s="681"/>
      <c r="C472" s="681"/>
    </row>
    <row r="473" spans="1:3">
      <c r="A473" s="680" t="e">
        <f>#REF!</f>
        <v>#REF!</v>
      </c>
      <c r="B473" s="681"/>
      <c r="C473" s="681"/>
    </row>
    <row r="474" spans="1:3">
      <c r="A474" s="680" t="e">
        <f>#REF!</f>
        <v>#REF!</v>
      </c>
      <c r="B474" s="681"/>
      <c r="C474" s="681"/>
    </row>
    <row r="475" spans="1:3">
      <c r="A475" s="680" t="e">
        <f>#REF!</f>
        <v>#REF!</v>
      </c>
      <c r="B475" s="681"/>
      <c r="C475" s="681"/>
    </row>
    <row r="476" spans="1:3">
      <c r="A476" s="680" t="e">
        <f>#REF!</f>
        <v>#REF!</v>
      </c>
      <c r="B476" s="681"/>
      <c r="C476" s="681"/>
    </row>
    <row r="477" spans="1:3">
      <c r="A477" s="680" t="e">
        <f>#REF!</f>
        <v>#REF!</v>
      </c>
      <c r="B477" s="681"/>
      <c r="C477" s="681"/>
    </row>
    <row r="478" spans="1:3">
      <c r="A478" s="680" t="e">
        <f>#REF!</f>
        <v>#REF!</v>
      </c>
      <c r="B478" s="681"/>
      <c r="C478" s="681"/>
    </row>
    <row r="479" spans="1:3">
      <c r="A479" s="680" t="e">
        <f>#REF!</f>
        <v>#REF!</v>
      </c>
      <c r="B479" s="681"/>
      <c r="C479" s="681"/>
    </row>
    <row r="480" spans="1:3">
      <c r="A480" s="680" t="e">
        <f>#REF!</f>
        <v>#REF!</v>
      </c>
      <c r="B480" s="681"/>
      <c r="C480" s="681"/>
    </row>
    <row r="481" spans="1:3">
      <c r="A481" s="680" t="e">
        <f>#REF!</f>
        <v>#REF!</v>
      </c>
      <c r="B481" s="681"/>
      <c r="C481" s="681"/>
    </row>
    <row r="482" spans="1:3">
      <c r="A482" s="680" t="e">
        <f>#REF!</f>
        <v>#REF!</v>
      </c>
      <c r="B482" s="681"/>
      <c r="C482" s="681"/>
    </row>
    <row r="483" spans="1:3">
      <c r="A483" s="680" t="e">
        <f>#REF!</f>
        <v>#REF!</v>
      </c>
      <c r="B483" s="681"/>
      <c r="C483" s="681"/>
    </row>
    <row r="484" spans="1:3">
      <c r="A484" s="680" t="e">
        <f>#REF!</f>
        <v>#REF!</v>
      </c>
      <c r="B484" s="681"/>
      <c r="C484" s="681"/>
    </row>
    <row r="485" spans="1:3">
      <c r="A485" s="680" t="e">
        <f>#REF!</f>
        <v>#REF!</v>
      </c>
      <c r="B485" s="681"/>
      <c r="C485" s="681"/>
    </row>
    <row r="486" spans="1:3">
      <c r="A486" s="680" t="e">
        <f>#REF!</f>
        <v>#REF!</v>
      </c>
      <c r="B486" s="681"/>
      <c r="C486" s="681"/>
    </row>
    <row r="487" spans="1:3">
      <c r="A487" s="680" t="e">
        <f>#REF!</f>
        <v>#REF!</v>
      </c>
      <c r="B487" s="681"/>
      <c r="C487" s="681"/>
    </row>
    <row r="488" spans="1:3">
      <c r="A488" s="680" t="e">
        <f>#REF!</f>
        <v>#REF!</v>
      </c>
      <c r="B488" s="681"/>
      <c r="C488" s="681"/>
    </row>
    <row r="489" spans="1:3">
      <c r="A489" s="680" t="e">
        <f>#REF!</f>
        <v>#REF!</v>
      </c>
      <c r="B489" s="681"/>
      <c r="C489" s="681"/>
    </row>
    <row r="490" spans="1:3">
      <c r="A490" s="680" t="e">
        <f>#REF!</f>
        <v>#REF!</v>
      </c>
      <c r="B490" s="681"/>
      <c r="C490" s="681"/>
    </row>
    <row r="491" spans="1:3">
      <c r="A491" s="680" t="e">
        <f>#REF!</f>
        <v>#REF!</v>
      </c>
      <c r="B491" s="681"/>
      <c r="C491" s="681"/>
    </row>
    <row r="492" spans="1:3">
      <c r="A492" s="680" t="e">
        <f>#REF!</f>
        <v>#REF!</v>
      </c>
      <c r="B492" s="681"/>
      <c r="C492" s="681"/>
    </row>
    <row r="493" spans="1:3">
      <c r="A493" s="680" t="e">
        <f>#REF!</f>
        <v>#REF!</v>
      </c>
      <c r="B493" s="681"/>
      <c r="C493" s="681"/>
    </row>
    <row r="494" spans="1:3">
      <c r="A494" s="680" t="e">
        <f>#REF!</f>
        <v>#REF!</v>
      </c>
      <c r="B494" s="681"/>
      <c r="C494" s="681"/>
    </row>
    <row r="495" spans="1:3">
      <c r="A495" s="680" t="e">
        <f>#REF!</f>
        <v>#REF!</v>
      </c>
      <c r="B495" s="681"/>
      <c r="C495" s="681"/>
    </row>
    <row r="496" spans="1:3">
      <c r="A496" s="680" t="e">
        <f>#REF!</f>
        <v>#REF!</v>
      </c>
      <c r="B496" s="681"/>
      <c r="C496" s="681"/>
    </row>
    <row r="497" spans="1:3">
      <c r="A497" s="680" t="e">
        <f>#REF!</f>
        <v>#REF!</v>
      </c>
      <c r="B497" s="681"/>
      <c r="C497" s="681"/>
    </row>
    <row r="498" spans="1:3">
      <c r="A498" s="680" t="e">
        <f>#REF!</f>
        <v>#REF!</v>
      </c>
      <c r="B498" s="681"/>
      <c r="C498" s="681"/>
    </row>
    <row r="499" spans="1:3">
      <c r="A499" s="680" t="e">
        <f>#REF!</f>
        <v>#REF!</v>
      </c>
      <c r="B499" s="681"/>
      <c r="C499" s="681"/>
    </row>
    <row r="500" spans="1:3">
      <c r="A500" s="680" t="e">
        <f>#REF!</f>
        <v>#REF!</v>
      </c>
      <c r="B500" s="681"/>
      <c r="C500" s="681"/>
    </row>
    <row r="501" spans="1:3">
      <c r="A501" s="680" t="e">
        <f>#REF!</f>
        <v>#REF!</v>
      </c>
      <c r="B501" s="681"/>
      <c r="C501" s="681"/>
    </row>
    <row r="502" spans="1:3">
      <c r="A502" s="680" t="e">
        <f>#REF!</f>
        <v>#REF!</v>
      </c>
      <c r="B502" s="681"/>
      <c r="C502" s="681"/>
    </row>
    <row r="503" spans="1:3">
      <c r="A503" s="680" t="e">
        <f>#REF!</f>
        <v>#REF!</v>
      </c>
      <c r="B503" s="681"/>
      <c r="C503" s="681"/>
    </row>
    <row r="504" spans="1:3">
      <c r="A504" s="680" t="e">
        <f>#REF!</f>
        <v>#REF!</v>
      </c>
      <c r="B504" s="681"/>
      <c r="C504" s="681"/>
    </row>
    <row r="505" spans="1:3">
      <c r="A505" s="680" t="e">
        <f>#REF!</f>
        <v>#REF!</v>
      </c>
      <c r="B505" s="681"/>
      <c r="C505" s="681"/>
    </row>
    <row r="506" spans="1:3">
      <c r="A506" s="680" t="e">
        <f>#REF!</f>
        <v>#REF!</v>
      </c>
      <c r="B506" s="681"/>
      <c r="C506" s="681"/>
    </row>
    <row r="507" spans="1:3">
      <c r="A507" s="680" t="e">
        <f>#REF!</f>
        <v>#REF!</v>
      </c>
      <c r="B507" s="681"/>
      <c r="C507" s="681"/>
    </row>
    <row r="508" spans="1:3">
      <c r="A508" s="680" t="e">
        <f>#REF!</f>
        <v>#REF!</v>
      </c>
      <c r="B508" s="681"/>
      <c r="C508" s="681"/>
    </row>
    <row r="509" spans="1:3">
      <c r="A509" s="680" t="e">
        <f>#REF!</f>
        <v>#REF!</v>
      </c>
      <c r="B509" s="681"/>
      <c r="C509" s="681"/>
    </row>
    <row r="510" spans="1:3">
      <c r="A510" s="680" t="e">
        <f>#REF!</f>
        <v>#REF!</v>
      </c>
      <c r="B510" s="681"/>
      <c r="C510" s="681"/>
    </row>
    <row r="511" spans="1:3">
      <c r="A511" s="680" t="e">
        <f>#REF!</f>
        <v>#REF!</v>
      </c>
      <c r="B511" s="681"/>
      <c r="C511" s="681"/>
    </row>
    <row r="512" spans="1:3">
      <c r="A512" s="680" t="e">
        <f>#REF!</f>
        <v>#REF!</v>
      </c>
      <c r="B512" s="681"/>
      <c r="C512" s="681"/>
    </row>
    <row r="513" spans="1:3">
      <c r="A513" s="680" t="e">
        <f>#REF!</f>
        <v>#REF!</v>
      </c>
      <c r="B513" s="681"/>
      <c r="C513" s="681"/>
    </row>
    <row r="514" spans="1:3">
      <c r="A514" s="680" t="e">
        <f>#REF!</f>
        <v>#REF!</v>
      </c>
      <c r="B514" s="681"/>
      <c r="C514" s="681"/>
    </row>
    <row r="515" spans="1:3">
      <c r="A515" s="680" t="e">
        <f>#REF!</f>
        <v>#REF!</v>
      </c>
      <c r="B515" s="681"/>
      <c r="C515" s="681"/>
    </row>
    <row r="516" spans="1:3">
      <c r="A516" s="680" t="e">
        <f>#REF!</f>
        <v>#REF!</v>
      </c>
      <c r="B516" s="681"/>
      <c r="C516" s="681"/>
    </row>
    <row r="517" spans="1:3">
      <c r="A517" s="680" t="e">
        <f>#REF!</f>
        <v>#REF!</v>
      </c>
      <c r="B517" s="681"/>
      <c r="C517" s="681"/>
    </row>
    <row r="518" spans="1:3">
      <c r="A518" s="680" t="e">
        <f>#REF!</f>
        <v>#REF!</v>
      </c>
      <c r="B518" s="681"/>
      <c r="C518" s="681"/>
    </row>
    <row r="519" spans="1:3">
      <c r="A519" s="680" t="e">
        <f>#REF!</f>
        <v>#REF!</v>
      </c>
      <c r="B519" s="681"/>
      <c r="C519" s="681"/>
    </row>
    <row r="520" spans="1:3">
      <c r="A520" s="680" t="e">
        <f>#REF!</f>
        <v>#REF!</v>
      </c>
      <c r="B520" s="681"/>
      <c r="C520" s="681"/>
    </row>
    <row r="521" spans="1:3">
      <c r="A521" s="680" t="e">
        <f>#REF!</f>
        <v>#REF!</v>
      </c>
      <c r="B521" s="681"/>
      <c r="C521" s="681"/>
    </row>
    <row r="522" spans="1:3">
      <c r="A522" s="680" t="e">
        <f>#REF!</f>
        <v>#REF!</v>
      </c>
      <c r="B522" s="681"/>
      <c r="C522" s="681"/>
    </row>
    <row r="523" spans="1:3">
      <c r="A523" s="680" t="e">
        <f>#REF!</f>
        <v>#REF!</v>
      </c>
      <c r="B523" s="681"/>
      <c r="C523" s="681"/>
    </row>
    <row r="524" spans="1:3">
      <c r="A524" s="680" t="e">
        <f>#REF!</f>
        <v>#REF!</v>
      </c>
      <c r="B524" s="681"/>
      <c r="C524" s="681"/>
    </row>
    <row r="525" spans="1:3">
      <c r="A525" s="680" t="e">
        <f>#REF!</f>
        <v>#REF!</v>
      </c>
      <c r="B525" s="681"/>
      <c r="C525" s="681"/>
    </row>
    <row r="526" spans="1:3">
      <c r="A526" s="680" t="e">
        <f>#REF!</f>
        <v>#REF!</v>
      </c>
      <c r="B526" s="681"/>
      <c r="C526" s="681"/>
    </row>
    <row r="527" spans="1:3">
      <c r="A527" s="680" t="e">
        <f>#REF!</f>
        <v>#REF!</v>
      </c>
      <c r="B527" s="681"/>
      <c r="C527" s="681"/>
    </row>
    <row r="528" spans="1:3">
      <c r="A528" s="680" t="e">
        <f>#REF!</f>
        <v>#REF!</v>
      </c>
      <c r="B528" s="681"/>
      <c r="C528" s="681"/>
    </row>
    <row r="529" spans="1:3">
      <c r="A529" s="680" t="e">
        <f>#REF!</f>
        <v>#REF!</v>
      </c>
      <c r="B529" s="681"/>
      <c r="C529" s="681"/>
    </row>
    <row r="530" spans="1:3">
      <c r="A530" s="680" t="e">
        <f>#REF!</f>
        <v>#REF!</v>
      </c>
      <c r="B530" s="681"/>
      <c r="C530" s="681"/>
    </row>
    <row r="531" spans="1:3">
      <c r="A531" s="680" t="e">
        <f>#REF!</f>
        <v>#REF!</v>
      </c>
      <c r="B531" s="681"/>
      <c r="C531" s="681"/>
    </row>
    <row r="532" spans="1:3">
      <c r="A532" s="680" t="e">
        <f>#REF!</f>
        <v>#REF!</v>
      </c>
      <c r="B532" s="681"/>
      <c r="C532" s="681"/>
    </row>
    <row r="533" spans="1:3">
      <c r="A533" s="680" t="e">
        <f>#REF!</f>
        <v>#REF!</v>
      </c>
      <c r="B533" s="681"/>
      <c r="C533" s="681"/>
    </row>
    <row r="534" spans="1:3">
      <c r="A534" s="680" t="e">
        <f>#REF!</f>
        <v>#REF!</v>
      </c>
      <c r="B534" s="681"/>
      <c r="C534" s="681"/>
    </row>
    <row r="535" spans="1:3">
      <c r="A535" s="680" t="e">
        <f>#REF!</f>
        <v>#REF!</v>
      </c>
      <c r="B535" s="681"/>
      <c r="C535" s="681"/>
    </row>
    <row r="536" spans="1:3">
      <c r="A536" s="680" t="e">
        <f>#REF!</f>
        <v>#REF!</v>
      </c>
      <c r="B536" s="681"/>
      <c r="C536" s="681"/>
    </row>
    <row r="537" spans="1:3">
      <c r="A537" s="680" t="e">
        <f>#REF!</f>
        <v>#REF!</v>
      </c>
      <c r="B537" s="681"/>
      <c r="C537" s="681"/>
    </row>
    <row r="538" spans="1:3">
      <c r="A538" s="680" t="e">
        <f>#REF!</f>
        <v>#REF!</v>
      </c>
      <c r="B538" s="681"/>
      <c r="C538" s="681"/>
    </row>
    <row r="539" spans="1:3">
      <c r="A539" s="680" t="e">
        <f>#REF!</f>
        <v>#REF!</v>
      </c>
      <c r="B539" s="681"/>
      <c r="C539" s="681"/>
    </row>
    <row r="540" spans="1:3">
      <c r="A540" s="680" t="e">
        <f>#REF!</f>
        <v>#REF!</v>
      </c>
      <c r="B540" s="681"/>
      <c r="C540" s="681"/>
    </row>
    <row r="541" spans="1:3">
      <c r="A541" s="680" t="e">
        <f>#REF!</f>
        <v>#REF!</v>
      </c>
      <c r="B541" s="681"/>
      <c r="C541" s="681"/>
    </row>
    <row r="542" spans="1:3">
      <c r="A542" s="680" t="e">
        <f>#REF!</f>
        <v>#REF!</v>
      </c>
      <c r="B542" s="681"/>
      <c r="C542" s="681"/>
    </row>
    <row r="543" spans="1:3">
      <c r="A543" s="680" t="e">
        <f>#REF!</f>
        <v>#REF!</v>
      </c>
      <c r="B543" s="681"/>
      <c r="C543" s="681"/>
    </row>
    <row r="544" spans="1:3">
      <c r="A544" s="680" t="e">
        <f>#REF!</f>
        <v>#REF!</v>
      </c>
      <c r="B544" s="681"/>
      <c r="C544" s="681"/>
    </row>
    <row r="545" spans="1:3">
      <c r="A545" s="680" t="e">
        <f>#REF!</f>
        <v>#REF!</v>
      </c>
      <c r="B545" s="681"/>
      <c r="C545" s="681"/>
    </row>
    <row r="546" spans="1:3">
      <c r="A546" s="680" t="e">
        <f>#REF!</f>
        <v>#REF!</v>
      </c>
      <c r="B546" s="681"/>
      <c r="C546" s="681"/>
    </row>
    <row r="547" spans="1:3">
      <c r="A547" s="680" t="e">
        <f>#REF!</f>
        <v>#REF!</v>
      </c>
      <c r="B547" s="681"/>
      <c r="C547" s="681"/>
    </row>
    <row r="548" spans="1:3">
      <c r="A548" s="680" t="e">
        <f>#REF!</f>
        <v>#REF!</v>
      </c>
      <c r="B548" s="681"/>
      <c r="C548" s="681"/>
    </row>
    <row r="549" spans="1:3">
      <c r="A549" s="680" t="e">
        <f>#REF!</f>
        <v>#REF!</v>
      </c>
      <c r="B549" s="681"/>
      <c r="C549" s="681"/>
    </row>
    <row r="550" spans="1:3">
      <c r="A550" s="680" t="e">
        <f>#REF!</f>
        <v>#REF!</v>
      </c>
      <c r="B550" s="681"/>
      <c r="C550" s="681"/>
    </row>
    <row r="551" spans="1:3">
      <c r="A551" s="680" t="e">
        <f>#REF!</f>
        <v>#REF!</v>
      </c>
      <c r="B551" s="681"/>
      <c r="C551" s="681"/>
    </row>
    <row r="552" spans="1:3">
      <c r="A552" s="680" t="e">
        <f>#REF!</f>
        <v>#REF!</v>
      </c>
      <c r="B552" s="681"/>
      <c r="C552" s="681"/>
    </row>
    <row r="553" spans="1:3">
      <c r="A553" s="680" t="e">
        <f>#REF!</f>
        <v>#REF!</v>
      </c>
      <c r="B553" s="681"/>
      <c r="C553" s="681"/>
    </row>
    <row r="554" spans="1:3">
      <c r="A554" s="680" t="e">
        <f>#REF!</f>
        <v>#REF!</v>
      </c>
      <c r="B554" s="681"/>
      <c r="C554" s="681"/>
    </row>
    <row r="555" spans="1:3">
      <c r="A555" s="680" t="e">
        <f>#REF!</f>
        <v>#REF!</v>
      </c>
      <c r="B555" s="681"/>
      <c r="C555" s="681"/>
    </row>
    <row r="556" spans="1:3">
      <c r="A556" s="680" t="e">
        <f>#REF!</f>
        <v>#REF!</v>
      </c>
      <c r="B556" s="681"/>
      <c r="C556" s="681"/>
    </row>
    <row r="557" spans="1:3">
      <c r="A557" s="680" t="e">
        <f>#REF!</f>
        <v>#REF!</v>
      </c>
      <c r="B557" s="681"/>
      <c r="C557" s="681"/>
    </row>
    <row r="558" spans="1:3">
      <c r="A558" s="680" t="e">
        <f>#REF!</f>
        <v>#REF!</v>
      </c>
      <c r="B558" s="681"/>
      <c r="C558" s="681"/>
    </row>
    <row r="559" spans="1:3">
      <c r="A559" s="680" t="e">
        <f>#REF!</f>
        <v>#REF!</v>
      </c>
      <c r="B559" s="681"/>
      <c r="C559" s="681"/>
    </row>
    <row r="560" spans="1:3">
      <c r="A560" s="680" t="e">
        <f>#REF!</f>
        <v>#REF!</v>
      </c>
      <c r="B560" s="681"/>
      <c r="C560" s="681"/>
    </row>
    <row r="561" spans="1:3">
      <c r="A561" s="680" t="e">
        <f>#REF!</f>
        <v>#REF!</v>
      </c>
      <c r="B561" s="681"/>
      <c r="C561" s="681"/>
    </row>
    <row r="562" spans="1:3">
      <c r="A562" s="680" t="e">
        <f>#REF!</f>
        <v>#REF!</v>
      </c>
      <c r="B562" s="681"/>
      <c r="C562" s="681"/>
    </row>
    <row r="563" spans="1:3">
      <c r="A563" s="680" t="e">
        <f>#REF!</f>
        <v>#REF!</v>
      </c>
      <c r="B563" s="681"/>
      <c r="C563" s="681"/>
    </row>
    <row r="564" spans="1:3">
      <c r="A564" s="680" t="e">
        <f>#REF!</f>
        <v>#REF!</v>
      </c>
      <c r="B564" s="681"/>
      <c r="C564" s="681"/>
    </row>
    <row r="565" spans="1:3">
      <c r="A565" s="680" t="e">
        <f>#REF!</f>
        <v>#REF!</v>
      </c>
      <c r="B565" s="681"/>
      <c r="C565" s="681"/>
    </row>
    <row r="566" spans="1:3">
      <c r="A566" s="680" t="e">
        <f>#REF!</f>
        <v>#REF!</v>
      </c>
      <c r="B566" s="681"/>
      <c r="C566" s="681"/>
    </row>
    <row r="567" spans="1:3">
      <c r="A567" s="680" t="e">
        <f>#REF!</f>
        <v>#REF!</v>
      </c>
      <c r="B567" s="681"/>
      <c r="C567" s="681"/>
    </row>
    <row r="568" spans="1:3">
      <c r="A568" s="680" t="e">
        <f>#REF!</f>
        <v>#REF!</v>
      </c>
      <c r="B568" s="681"/>
      <c r="C568" s="681"/>
    </row>
    <row r="569" spans="1:3">
      <c r="A569" s="680" t="e">
        <f>#REF!</f>
        <v>#REF!</v>
      </c>
      <c r="B569" s="681"/>
      <c r="C569" s="681"/>
    </row>
    <row r="570" spans="1:3">
      <c r="A570" s="680" t="e">
        <f>#REF!</f>
        <v>#REF!</v>
      </c>
      <c r="B570" s="681"/>
      <c r="C570" s="681"/>
    </row>
    <row r="571" spans="1:3">
      <c r="A571" s="680" t="e">
        <f>#REF!</f>
        <v>#REF!</v>
      </c>
      <c r="B571" s="681"/>
      <c r="C571" s="681"/>
    </row>
    <row r="572" spans="1:3">
      <c r="A572" s="680" t="e">
        <f>#REF!</f>
        <v>#REF!</v>
      </c>
      <c r="B572" s="681"/>
      <c r="C572" s="681"/>
    </row>
    <row r="573" spans="1:3">
      <c r="A573" s="680" t="e">
        <f>#REF!</f>
        <v>#REF!</v>
      </c>
      <c r="B573" s="681"/>
      <c r="C573" s="681"/>
    </row>
    <row r="574" spans="1:3">
      <c r="A574" s="680" t="e">
        <f>#REF!</f>
        <v>#REF!</v>
      </c>
      <c r="B574" s="681"/>
      <c r="C574" s="681"/>
    </row>
    <row r="575" spans="1:3">
      <c r="A575" s="680" t="e">
        <f>#REF!</f>
        <v>#REF!</v>
      </c>
      <c r="B575" s="681"/>
      <c r="C575" s="681"/>
    </row>
    <row r="576" spans="1:3">
      <c r="A576" s="680" t="e">
        <f>#REF!</f>
        <v>#REF!</v>
      </c>
      <c r="B576" s="681"/>
      <c r="C576" s="681"/>
    </row>
    <row r="577" spans="1:3">
      <c r="A577" s="680" t="e">
        <f>#REF!</f>
        <v>#REF!</v>
      </c>
      <c r="B577" s="681"/>
      <c r="C577" s="681"/>
    </row>
    <row r="578" spans="1:3">
      <c r="A578" s="680" t="e">
        <f>#REF!</f>
        <v>#REF!</v>
      </c>
      <c r="B578" s="681"/>
      <c r="C578" s="681"/>
    </row>
    <row r="579" spans="1:3">
      <c r="A579" s="680" t="e">
        <f>#REF!</f>
        <v>#REF!</v>
      </c>
      <c r="B579" s="681"/>
      <c r="C579" s="681"/>
    </row>
    <row r="580" spans="1:3">
      <c r="A580" s="680" t="e">
        <f>#REF!</f>
        <v>#REF!</v>
      </c>
      <c r="B580" s="681"/>
      <c r="C580" s="681"/>
    </row>
    <row r="581" spans="1:3">
      <c r="A581" s="680" t="e">
        <f>#REF!</f>
        <v>#REF!</v>
      </c>
      <c r="B581" s="681"/>
      <c r="C581" s="681"/>
    </row>
    <row r="582" spans="1:3">
      <c r="A582" s="680" t="e">
        <f>#REF!</f>
        <v>#REF!</v>
      </c>
      <c r="B582" s="681"/>
      <c r="C582" s="681"/>
    </row>
    <row r="583" spans="1:3">
      <c r="A583" s="680" t="e">
        <f>#REF!</f>
        <v>#REF!</v>
      </c>
      <c r="B583" s="681"/>
      <c r="C583" s="681"/>
    </row>
    <row r="584" spans="1:3">
      <c r="A584" s="680" t="e">
        <f>#REF!</f>
        <v>#REF!</v>
      </c>
      <c r="B584" s="681"/>
      <c r="C584" s="681"/>
    </row>
    <row r="585" spans="1:3">
      <c r="A585" s="680" t="e">
        <f>#REF!</f>
        <v>#REF!</v>
      </c>
      <c r="B585" s="681"/>
      <c r="C585" s="681"/>
    </row>
    <row r="586" spans="1:3">
      <c r="A586" s="680" t="e">
        <f>#REF!</f>
        <v>#REF!</v>
      </c>
      <c r="B586" s="681"/>
      <c r="C586" s="681"/>
    </row>
    <row r="587" spans="1:3">
      <c r="A587" s="680" t="e">
        <f>#REF!</f>
        <v>#REF!</v>
      </c>
      <c r="B587" s="681"/>
      <c r="C587" s="681"/>
    </row>
    <row r="588" spans="1:3">
      <c r="A588" s="680" t="e">
        <f>#REF!</f>
        <v>#REF!</v>
      </c>
      <c r="B588" s="681"/>
      <c r="C588" s="681"/>
    </row>
  </sheetData>
  <phoneticPr fontId="78" type="noConversion"/>
  <dataValidations count="1">
    <dataValidation type="list" allowBlank="1" sqref="B8:I9 B11:I12 B15:I16 B18:I19 B22:I23 B25:I26 B29:I30 B32:I33 B36:I37 B39:I40 B43:I44 B46:I47">
      <formula1>$A$77:$A$588</formula1>
    </dataValidation>
  </dataValidations>
  <printOptions horizontalCentered="1"/>
  <pageMargins left="0.35" right="0.35" top="0.39" bottom="0.39" header="0" footer="0"/>
  <pageSetup paperSize="9" scale="93" orientation="landscape" horizontalDpi="200" verticalDpi="200" r:id="rId1"/>
  <headerFooter alignWithMargins="0"/>
  <drawing r:id="rId2"/>
</worksheet>
</file>

<file path=xl/worksheets/sheet44.xml><?xml version="1.0" encoding="utf-8"?>
<worksheet xmlns="http://schemas.openxmlformats.org/spreadsheetml/2006/main" xmlns:r="http://schemas.openxmlformats.org/officeDocument/2006/relationships">
  <sheetPr codeName="Sheet28">
    <pageSetUpPr fitToPage="1"/>
  </sheetPr>
  <dimension ref="A1:K591"/>
  <sheetViews>
    <sheetView showGridLines="0" showZeros="0" workbookViewId="0">
      <selection activeCell="A4" sqref="A4"/>
    </sheetView>
  </sheetViews>
  <sheetFormatPr defaultRowHeight="12.75"/>
  <cols>
    <col min="1" max="1" width="10.28515625" customWidth="1"/>
    <col min="2" max="2" width="9.7109375" customWidth="1"/>
    <col min="3" max="3" width="6.7109375" style="60" customWidth="1"/>
    <col min="4" max="4" width="9.7109375" customWidth="1"/>
    <col min="5" max="5" width="6.7109375" customWidth="1"/>
    <col min="6" max="6" width="9.7109375" customWidth="1"/>
    <col min="7" max="7" width="6.7109375" style="60" customWidth="1"/>
    <col min="8" max="8" width="9.7109375" customWidth="1"/>
    <col min="9" max="9" width="6.7109375" customWidth="1"/>
    <col min="10" max="10" width="9.7109375" customWidth="1"/>
    <col min="11" max="11" width="6.7109375" customWidth="1"/>
  </cols>
  <sheetData>
    <row r="1" spans="1:11" ht="13.5" thickBot="1">
      <c r="A1" s="487"/>
      <c r="B1" s="33"/>
      <c r="C1" s="535"/>
      <c r="D1" s="487"/>
      <c r="E1" s="33"/>
      <c r="F1" s="488"/>
      <c r="G1" s="536" t="s">
        <v>280</v>
      </c>
      <c r="H1" s="490"/>
      <c r="I1" s="487"/>
      <c r="J1" s="33"/>
      <c r="K1" s="488"/>
    </row>
    <row r="2" spans="1:11" ht="26.25">
      <c r="A2" s="81">
        <f>'Week SetUp'!$A$6</f>
        <v>0</v>
      </c>
      <c r="B2" s="82"/>
      <c r="C2" s="537"/>
      <c r="D2" s="177"/>
      <c r="E2" s="177"/>
      <c r="F2" s="491" t="s">
        <v>281</v>
      </c>
      <c r="G2" s="519"/>
      <c r="H2" s="538"/>
      <c r="I2" s="539"/>
      <c r="J2" s="540"/>
      <c r="K2" s="541"/>
    </row>
    <row r="3" spans="1:11" ht="16.5" thickBot="1">
      <c r="A3" s="85" t="str">
        <f>'Week SetUp'!$A$8</f>
        <v>ITF Junior Circuit</v>
      </c>
      <c r="B3" s="85"/>
      <c r="C3" s="542"/>
      <c r="D3" s="179"/>
      <c r="E3" s="108"/>
      <c r="F3" s="108"/>
      <c r="G3" s="543"/>
      <c r="H3" s="544"/>
      <c r="I3" s="545"/>
      <c r="J3" s="494"/>
      <c r="K3" s="180"/>
    </row>
    <row r="4" spans="1:11" s="2" customFormat="1">
      <c r="A4" s="63" t="s">
        <v>12</v>
      </c>
      <c r="B4" s="63"/>
      <c r="C4" s="546"/>
      <c r="D4" s="63" t="s">
        <v>6</v>
      </c>
      <c r="E4" s="63"/>
      <c r="F4" s="63" t="s">
        <v>7</v>
      </c>
      <c r="G4" s="546"/>
      <c r="H4" s="63" t="s">
        <v>18</v>
      </c>
      <c r="I4" s="182"/>
      <c r="J4" s="63"/>
      <c r="K4" s="64" t="s">
        <v>8</v>
      </c>
    </row>
    <row r="5" spans="1:11" s="68" customFormat="1" ht="16.5" customHeight="1" thickBot="1">
      <c r="A5" s="87">
        <f>'Week SetUp'!$A$10</f>
        <v>0</v>
      </c>
      <c r="B5" s="88"/>
      <c r="C5" s="547"/>
      <c r="D5" s="88">
        <f>'Week SetUp'!$C$10</f>
        <v>0</v>
      </c>
      <c r="E5" s="88"/>
      <c r="F5" s="88">
        <f>'Week SetUp'!$D$10</f>
        <v>0</v>
      </c>
      <c r="G5" s="548"/>
      <c r="H5" s="114">
        <f>'Week SetUp'!$A$12</f>
        <v>0</v>
      </c>
      <c r="I5" s="88"/>
      <c r="J5" s="88"/>
      <c r="K5" s="76">
        <f>'Week SetUp'!$E$10</f>
        <v>0</v>
      </c>
    </row>
    <row r="6" spans="1:11" s="68" customFormat="1" ht="16.5" customHeight="1">
      <c r="A6" s="695" t="s">
        <v>26</v>
      </c>
      <c r="B6" s="696"/>
      <c r="C6" s="697" t="s">
        <v>304</v>
      </c>
      <c r="D6" s="549" t="s">
        <v>305</v>
      </c>
      <c r="E6" s="549"/>
      <c r="F6" s="549"/>
      <c r="G6" s="697"/>
      <c r="H6" s="549" t="s">
        <v>305</v>
      </c>
      <c r="I6" s="549"/>
      <c r="J6" s="549"/>
      <c r="K6" s="701"/>
    </row>
    <row r="7" spans="1:11" s="550" customFormat="1" ht="11.65" customHeight="1">
      <c r="A7" s="551" t="s">
        <v>286</v>
      </c>
      <c r="B7" s="698" t="s">
        <v>306</v>
      </c>
      <c r="C7" s="699" t="s">
        <v>68</v>
      </c>
      <c r="D7" s="718"/>
      <c r="E7" s="718"/>
      <c r="F7" s="718"/>
      <c r="G7" s="700" t="s">
        <v>288</v>
      </c>
      <c r="H7" s="718"/>
      <c r="I7" s="718"/>
      <c r="J7" s="718"/>
      <c r="K7" s="678"/>
    </row>
    <row r="8" spans="1:11" s="550" customFormat="1" ht="11.65" customHeight="1">
      <c r="A8" s="551"/>
      <c r="B8" s="698"/>
      <c r="C8" s="699" t="s">
        <v>71</v>
      </c>
      <c r="D8" s="717"/>
      <c r="E8" s="717"/>
      <c r="F8" s="717"/>
      <c r="G8" s="700" t="s">
        <v>288</v>
      </c>
      <c r="H8" s="717"/>
      <c r="I8" s="717"/>
      <c r="J8" s="717"/>
      <c r="K8" s="678"/>
    </row>
    <row r="9" spans="1:11" s="550" customFormat="1" ht="11.65" customHeight="1">
      <c r="A9" s="551"/>
      <c r="B9" s="698"/>
      <c r="C9" s="699" t="s">
        <v>73</v>
      </c>
      <c r="D9" s="717"/>
      <c r="E9" s="717"/>
      <c r="F9" s="717"/>
      <c r="G9" s="700" t="s">
        <v>288</v>
      </c>
      <c r="H9" s="717"/>
      <c r="I9" s="717"/>
      <c r="J9" s="717"/>
      <c r="K9" s="678"/>
    </row>
    <row r="10" spans="1:11" s="550" customFormat="1" ht="11.65" customHeight="1">
      <c r="A10" s="551"/>
      <c r="B10" s="698"/>
      <c r="C10" s="699" t="s">
        <v>75</v>
      </c>
      <c r="D10" s="717"/>
      <c r="E10" s="717"/>
      <c r="F10" s="717"/>
      <c r="G10" s="700" t="s">
        <v>288</v>
      </c>
      <c r="H10" s="717"/>
      <c r="I10" s="717"/>
      <c r="J10" s="717"/>
      <c r="K10" s="678"/>
    </row>
    <row r="11" spans="1:11" s="550" customFormat="1" ht="11.65" customHeight="1">
      <c r="A11" s="551"/>
      <c r="B11" s="698"/>
      <c r="C11" s="699" t="s">
        <v>77</v>
      </c>
      <c r="D11" s="717"/>
      <c r="E11" s="717"/>
      <c r="F11" s="717"/>
      <c r="G11" s="700" t="s">
        <v>288</v>
      </c>
      <c r="H11" s="717"/>
      <c r="I11" s="717"/>
      <c r="J11" s="717"/>
      <c r="K11" s="678"/>
    </row>
    <row r="12" spans="1:11" s="550" customFormat="1" ht="11.65" customHeight="1">
      <c r="A12" s="551"/>
      <c r="B12" s="698"/>
      <c r="C12" s="699" t="s">
        <v>78</v>
      </c>
      <c r="D12" s="717"/>
      <c r="E12" s="717"/>
      <c r="F12" s="717"/>
      <c r="G12" s="700" t="s">
        <v>288</v>
      </c>
      <c r="H12" s="717"/>
      <c r="I12" s="717"/>
      <c r="J12" s="717"/>
      <c r="K12" s="678"/>
    </row>
    <row r="13" spans="1:11" s="550" customFormat="1" ht="11.65" customHeight="1">
      <c r="A13" s="551"/>
      <c r="B13" s="698"/>
      <c r="C13" s="699" t="s">
        <v>80</v>
      </c>
      <c r="D13" s="717"/>
      <c r="E13" s="717"/>
      <c r="F13" s="717"/>
      <c r="G13" s="700" t="s">
        <v>288</v>
      </c>
      <c r="H13" s="717"/>
      <c r="I13" s="717"/>
      <c r="J13" s="717"/>
      <c r="K13" s="678"/>
    </row>
    <row r="14" spans="1:11" s="550" customFormat="1" ht="11.65" customHeight="1">
      <c r="A14" s="551"/>
      <c r="B14" s="698"/>
      <c r="C14" s="699" t="s">
        <v>82</v>
      </c>
      <c r="D14" s="717"/>
      <c r="E14" s="717"/>
      <c r="F14" s="717"/>
      <c r="G14" s="700" t="s">
        <v>288</v>
      </c>
      <c r="H14" s="717"/>
      <c r="I14" s="717"/>
      <c r="J14" s="717"/>
      <c r="K14" s="678"/>
    </row>
    <row r="15" spans="1:11" s="550" customFormat="1" ht="11.65" customHeight="1">
      <c r="A15" s="551"/>
      <c r="B15" s="698"/>
      <c r="C15" s="699"/>
      <c r="D15" s="717"/>
      <c r="E15" s="717"/>
      <c r="F15" s="717"/>
      <c r="G15" s="700"/>
      <c r="H15" s="717"/>
      <c r="I15" s="717"/>
      <c r="J15" s="717"/>
      <c r="K15" s="678"/>
    </row>
    <row r="16" spans="1:11" s="550" customFormat="1" ht="11.65" customHeight="1">
      <c r="A16" s="551" t="s">
        <v>289</v>
      </c>
      <c r="B16" s="698"/>
      <c r="C16" s="699" t="s">
        <v>307</v>
      </c>
      <c r="D16" s="717"/>
      <c r="E16" s="717"/>
      <c r="F16" s="717"/>
      <c r="G16" s="700" t="s">
        <v>288</v>
      </c>
      <c r="H16" s="717"/>
      <c r="I16" s="717"/>
      <c r="J16" s="717"/>
      <c r="K16" s="678"/>
    </row>
    <row r="17" spans="1:11" s="550" customFormat="1" ht="11.65" customHeight="1">
      <c r="A17" s="551"/>
      <c r="B17" s="698"/>
      <c r="C17" s="699" t="s">
        <v>307</v>
      </c>
      <c r="D17" s="717"/>
      <c r="E17" s="717"/>
      <c r="F17" s="717"/>
      <c r="G17" s="700" t="s">
        <v>288</v>
      </c>
      <c r="H17" s="717"/>
      <c r="I17" s="717"/>
      <c r="J17" s="717"/>
      <c r="K17" s="678"/>
    </row>
    <row r="18" spans="1:11" s="550" customFormat="1" ht="11.65" customHeight="1">
      <c r="A18" s="551"/>
      <c r="B18" s="698"/>
      <c r="C18" s="699" t="s">
        <v>307</v>
      </c>
      <c r="D18" s="717"/>
      <c r="E18" s="717"/>
      <c r="F18" s="717"/>
      <c r="G18" s="700" t="s">
        <v>288</v>
      </c>
      <c r="H18" s="717"/>
      <c r="I18" s="717"/>
      <c r="J18" s="717"/>
      <c r="K18" s="678"/>
    </row>
    <row r="19" spans="1:11" s="550" customFormat="1" ht="11.65" customHeight="1">
      <c r="A19" s="551"/>
      <c r="B19" s="698"/>
      <c r="C19" s="699" t="s">
        <v>307</v>
      </c>
      <c r="D19" s="717"/>
      <c r="E19" s="717"/>
      <c r="F19" s="717"/>
      <c r="G19" s="700" t="s">
        <v>288</v>
      </c>
      <c r="H19" s="717"/>
      <c r="I19" s="717"/>
      <c r="J19" s="717"/>
      <c r="K19" s="678"/>
    </row>
    <row r="20" spans="1:11" s="550" customFormat="1" ht="11.65" customHeight="1">
      <c r="A20" s="551"/>
      <c r="B20" s="698"/>
      <c r="C20" s="699" t="s">
        <v>307</v>
      </c>
      <c r="D20" s="717"/>
      <c r="E20" s="717"/>
      <c r="F20" s="717"/>
      <c r="G20" s="700" t="s">
        <v>288</v>
      </c>
      <c r="H20" s="717"/>
      <c r="I20" s="717"/>
      <c r="J20" s="717"/>
      <c r="K20" s="678"/>
    </row>
    <row r="21" spans="1:11" s="550" customFormat="1" ht="11.65" customHeight="1">
      <c r="A21" s="551"/>
      <c r="B21" s="698"/>
      <c r="C21" s="699" t="s">
        <v>307</v>
      </c>
      <c r="D21" s="717"/>
      <c r="E21" s="717"/>
      <c r="F21" s="717"/>
      <c r="G21" s="700" t="s">
        <v>288</v>
      </c>
      <c r="H21" s="717"/>
      <c r="I21" s="717"/>
      <c r="J21" s="717"/>
      <c r="K21" s="678"/>
    </row>
    <row r="22" spans="1:11" s="550" customFormat="1" ht="11.65" customHeight="1">
      <c r="A22" s="551"/>
      <c r="B22" s="698"/>
      <c r="C22" s="699" t="s">
        <v>307</v>
      </c>
      <c r="D22" s="717"/>
      <c r="E22" s="717"/>
      <c r="F22" s="717"/>
      <c r="G22" s="700" t="s">
        <v>288</v>
      </c>
      <c r="H22" s="717"/>
      <c r="I22" s="717"/>
      <c r="J22" s="717"/>
      <c r="K22" s="678"/>
    </row>
    <row r="23" spans="1:11" s="552" customFormat="1" ht="11.65" customHeight="1">
      <c r="A23" s="551"/>
      <c r="B23" s="698"/>
      <c r="C23" s="699" t="s">
        <v>307</v>
      </c>
      <c r="D23" s="717"/>
      <c r="E23" s="717"/>
      <c r="F23" s="717"/>
      <c r="G23" s="700" t="s">
        <v>288</v>
      </c>
      <c r="H23" s="717"/>
      <c r="I23" s="717"/>
      <c r="J23" s="717"/>
      <c r="K23" s="678"/>
    </row>
    <row r="24" spans="1:11" s="552" customFormat="1" ht="11.65" customHeight="1">
      <c r="A24" s="551"/>
      <c r="B24" s="698"/>
      <c r="C24" s="699"/>
      <c r="D24" s="717"/>
      <c r="E24" s="717"/>
      <c r="F24" s="717"/>
      <c r="G24" s="700"/>
      <c r="H24" s="717"/>
      <c r="I24" s="717"/>
      <c r="J24" s="717"/>
      <c r="K24" s="678"/>
    </row>
    <row r="25" spans="1:11" s="550" customFormat="1" ht="11.65" customHeight="1">
      <c r="A25" s="551" t="s">
        <v>289</v>
      </c>
      <c r="B25" s="698"/>
      <c r="C25" s="699" t="s">
        <v>307</v>
      </c>
      <c r="D25" s="717"/>
      <c r="E25" s="717"/>
      <c r="F25" s="717"/>
      <c r="G25" s="700" t="s">
        <v>288</v>
      </c>
      <c r="H25" s="717"/>
      <c r="I25" s="717"/>
      <c r="J25" s="717"/>
      <c r="K25" s="678"/>
    </row>
    <row r="26" spans="1:11" s="550" customFormat="1" ht="11.65" customHeight="1">
      <c r="A26" s="551"/>
      <c r="B26" s="698"/>
      <c r="C26" s="699" t="s">
        <v>307</v>
      </c>
      <c r="D26" s="717"/>
      <c r="E26" s="717"/>
      <c r="F26" s="717"/>
      <c r="G26" s="700" t="s">
        <v>288</v>
      </c>
      <c r="H26" s="717"/>
      <c r="I26" s="717"/>
      <c r="J26" s="717"/>
      <c r="K26" s="678"/>
    </row>
    <row r="27" spans="1:11" s="550" customFormat="1" ht="11.65" customHeight="1">
      <c r="A27" s="551"/>
      <c r="B27" s="698"/>
      <c r="C27" s="699" t="s">
        <v>307</v>
      </c>
      <c r="D27" s="717"/>
      <c r="E27" s="717"/>
      <c r="F27" s="717"/>
      <c r="G27" s="700" t="s">
        <v>288</v>
      </c>
      <c r="H27" s="717"/>
      <c r="I27" s="717"/>
      <c r="J27" s="717"/>
      <c r="K27" s="678"/>
    </row>
    <row r="28" spans="1:11" s="550" customFormat="1" ht="11.65" customHeight="1">
      <c r="A28" s="551"/>
      <c r="B28" s="698"/>
      <c r="C28" s="699" t="s">
        <v>307</v>
      </c>
      <c r="D28" s="717"/>
      <c r="E28" s="717"/>
      <c r="F28" s="717"/>
      <c r="G28" s="700" t="s">
        <v>288</v>
      </c>
      <c r="H28" s="717"/>
      <c r="I28" s="717"/>
      <c r="J28" s="717"/>
      <c r="K28" s="678"/>
    </row>
    <row r="29" spans="1:11" s="550" customFormat="1" ht="11.65" customHeight="1">
      <c r="A29" s="551"/>
      <c r="B29" s="698"/>
      <c r="C29" s="699" t="s">
        <v>307</v>
      </c>
      <c r="D29" s="717"/>
      <c r="E29" s="717"/>
      <c r="F29" s="717"/>
      <c r="G29" s="700" t="s">
        <v>288</v>
      </c>
      <c r="H29" s="717"/>
      <c r="I29" s="717"/>
      <c r="J29" s="717"/>
      <c r="K29" s="678"/>
    </row>
    <row r="30" spans="1:11" s="550" customFormat="1" ht="11.65" customHeight="1">
      <c r="A30" s="551"/>
      <c r="B30" s="698"/>
      <c r="C30" s="699" t="s">
        <v>307</v>
      </c>
      <c r="D30" s="717"/>
      <c r="E30" s="717"/>
      <c r="F30" s="717"/>
      <c r="G30" s="700" t="s">
        <v>288</v>
      </c>
      <c r="H30" s="717"/>
      <c r="I30" s="717"/>
      <c r="J30" s="717"/>
      <c r="K30" s="678"/>
    </row>
    <row r="31" spans="1:11" s="550" customFormat="1" ht="11.65" customHeight="1">
      <c r="A31" s="551"/>
      <c r="B31" s="698"/>
      <c r="C31" s="699" t="s">
        <v>307</v>
      </c>
      <c r="D31" s="717"/>
      <c r="E31" s="717"/>
      <c r="F31" s="717"/>
      <c r="G31" s="700" t="s">
        <v>288</v>
      </c>
      <c r="H31" s="717"/>
      <c r="I31" s="717"/>
      <c r="J31" s="717"/>
      <c r="K31" s="678"/>
    </row>
    <row r="32" spans="1:11" s="552" customFormat="1" ht="11.65" customHeight="1">
      <c r="A32" s="551"/>
      <c r="B32" s="698"/>
      <c r="C32" s="699" t="s">
        <v>307</v>
      </c>
      <c r="D32" s="717"/>
      <c r="E32" s="717"/>
      <c r="F32" s="717"/>
      <c r="G32" s="700" t="s">
        <v>288</v>
      </c>
      <c r="H32" s="717"/>
      <c r="I32" s="717"/>
      <c r="J32" s="717"/>
      <c r="K32" s="678"/>
    </row>
    <row r="33" spans="1:11" s="552" customFormat="1" ht="11.65" customHeight="1">
      <c r="A33" s="551"/>
      <c r="B33" s="698"/>
      <c r="C33" s="699"/>
      <c r="D33" s="717"/>
      <c r="E33" s="717"/>
      <c r="F33" s="717"/>
      <c r="G33" s="700"/>
      <c r="H33" s="717"/>
      <c r="I33" s="717"/>
      <c r="J33" s="717"/>
      <c r="K33" s="678"/>
    </row>
    <row r="34" spans="1:11" s="550" customFormat="1" ht="11.65" customHeight="1">
      <c r="A34" s="551" t="s">
        <v>289</v>
      </c>
      <c r="B34" s="698"/>
      <c r="C34" s="699" t="s">
        <v>307</v>
      </c>
      <c r="D34" s="717"/>
      <c r="E34" s="717"/>
      <c r="F34" s="717"/>
      <c r="G34" s="700" t="s">
        <v>288</v>
      </c>
      <c r="H34" s="717"/>
      <c r="I34" s="717"/>
      <c r="J34" s="717"/>
      <c r="K34" s="678"/>
    </row>
    <row r="35" spans="1:11" s="550" customFormat="1" ht="11.65" customHeight="1">
      <c r="A35" s="551"/>
      <c r="B35" s="698"/>
      <c r="C35" s="699" t="s">
        <v>307</v>
      </c>
      <c r="D35" s="717"/>
      <c r="E35" s="717"/>
      <c r="F35" s="717"/>
      <c r="G35" s="700" t="s">
        <v>288</v>
      </c>
      <c r="H35" s="717"/>
      <c r="I35" s="717"/>
      <c r="J35" s="717"/>
      <c r="K35" s="678"/>
    </row>
    <row r="36" spans="1:11" s="550" customFormat="1" ht="11.65" customHeight="1">
      <c r="A36" s="551"/>
      <c r="B36" s="698"/>
      <c r="C36" s="699" t="s">
        <v>307</v>
      </c>
      <c r="D36" s="717"/>
      <c r="E36" s="717"/>
      <c r="F36" s="717"/>
      <c r="G36" s="700" t="s">
        <v>288</v>
      </c>
      <c r="H36" s="717"/>
      <c r="I36" s="717"/>
      <c r="J36" s="717"/>
      <c r="K36" s="678"/>
    </row>
    <row r="37" spans="1:11" s="550" customFormat="1" ht="11.65" customHeight="1">
      <c r="A37" s="551"/>
      <c r="B37" s="698"/>
      <c r="C37" s="699" t="s">
        <v>307</v>
      </c>
      <c r="D37" s="717"/>
      <c r="E37" s="717"/>
      <c r="F37" s="717"/>
      <c r="G37" s="700" t="s">
        <v>288</v>
      </c>
      <c r="H37" s="717"/>
      <c r="I37" s="717"/>
      <c r="J37" s="717"/>
      <c r="K37" s="678"/>
    </row>
    <row r="38" spans="1:11" s="550" customFormat="1" ht="11.65" customHeight="1">
      <c r="A38" s="551"/>
      <c r="B38" s="698"/>
      <c r="C38" s="699" t="s">
        <v>307</v>
      </c>
      <c r="D38" s="717"/>
      <c r="E38" s="717"/>
      <c r="F38" s="717"/>
      <c r="G38" s="700" t="s">
        <v>288</v>
      </c>
      <c r="H38" s="717"/>
      <c r="I38" s="717"/>
      <c r="J38" s="717"/>
      <c r="K38" s="678"/>
    </row>
    <row r="39" spans="1:11" s="550" customFormat="1" ht="11.65" customHeight="1">
      <c r="A39" s="551"/>
      <c r="B39" s="698"/>
      <c r="C39" s="699" t="s">
        <v>307</v>
      </c>
      <c r="D39" s="717"/>
      <c r="E39" s="717"/>
      <c r="F39" s="717"/>
      <c r="G39" s="700" t="s">
        <v>288</v>
      </c>
      <c r="H39" s="717"/>
      <c r="I39" s="717"/>
      <c r="J39" s="717"/>
      <c r="K39" s="678"/>
    </row>
    <row r="40" spans="1:11" s="550" customFormat="1" ht="11.65" customHeight="1">
      <c r="A40" s="551"/>
      <c r="B40" s="698"/>
      <c r="C40" s="699" t="s">
        <v>307</v>
      </c>
      <c r="D40" s="717"/>
      <c r="E40" s="717"/>
      <c r="F40" s="717"/>
      <c r="G40" s="700" t="s">
        <v>288</v>
      </c>
      <c r="H40" s="717"/>
      <c r="I40" s="717"/>
      <c r="J40" s="717"/>
      <c r="K40" s="678"/>
    </row>
    <row r="41" spans="1:11" s="552" customFormat="1" ht="11.65" customHeight="1">
      <c r="A41" s="551"/>
      <c r="B41" s="698"/>
      <c r="C41" s="699" t="s">
        <v>307</v>
      </c>
      <c r="D41" s="717"/>
      <c r="E41" s="717"/>
      <c r="F41" s="717"/>
      <c r="G41" s="700" t="s">
        <v>288</v>
      </c>
      <c r="H41" s="717"/>
      <c r="I41" s="717"/>
      <c r="J41" s="717"/>
      <c r="K41" s="678"/>
    </row>
    <row r="42" spans="1:11" s="552" customFormat="1" ht="11.65" customHeight="1">
      <c r="A42" s="551"/>
      <c r="B42" s="698"/>
      <c r="C42" s="699"/>
      <c r="D42" s="717"/>
      <c r="E42" s="717"/>
      <c r="F42" s="717"/>
      <c r="G42" s="700"/>
      <c r="H42" s="717"/>
      <c r="I42" s="717"/>
      <c r="J42" s="717"/>
      <c r="K42" s="678"/>
    </row>
    <row r="43" spans="1:11" s="552" customFormat="1" ht="11.65" customHeight="1">
      <c r="A43" s="551" t="s">
        <v>289</v>
      </c>
      <c r="B43" s="698"/>
      <c r="C43" s="699" t="s">
        <v>307</v>
      </c>
      <c r="D43" s="717"/>
      <c r="E43" s="717"/>
      <c r="F43" s="717"/>
      <c r="G43" s="700" t="s">
        <v>288</v>
      </c>
      <c r="H43" s="717"/>
      <c r="I43" s="717"/>
      <c r="J43" s="717"/>
      <c r="K43" s="678"/>
    </row>
    <row r="44" spans="1:11" s="552" customFormat="1" ht="11.65" customHeight="1">
      <c r="A44" s="551"/>
      <c r="B44" s="698"/>
      <c r="C44" s="699" t="s">
        <v>307</v>
      </c>
      <c r="D44" s="717"/>
      <c r="E44" s="717"/>
      <c r="F44" s="717"/>
      <c r="G44" s="700" t="s">
        <v>288</v>
      </c>
      <c r="H44" s="717"/>
      <c r="I44" s="717"/>
      <c r="J44" s="717"/>
      <c r="K44" s="678"/>
    </row>
    <row r="45" spans="1:11" s="552" customFormat="1" ht="11.65" customHeight="1">
      <c r="A45" s="551"/>
      <c r="B45" s="698"/>
      <c r="C45" s="699" t="s">
        <v>307</v>
      </c>
      <c r="D45" s="717"/>
      <c r="E45" s="717"/>
      <c r="F45" s="717"/>
      <c r="G45" s="700" t="s">
        <v>288</v>
      </c>
      <c r="H45" s="717"/>
      <c r="I45" s="717"/>
      <c r="J45" s="717"/>
      <c r="K45" s="678"/>
    </row>
    <row r="46" spans="1:11" s="552" customFormat="1" ht="11.65" customHeight="1">
      <c r="A46" s="551"/>
      <c r="B46" s="698"/>
      <c r="C46" s="699" t="s">
        <v>307</v>
      </c>
      <c r="D46" s="717"/>
      <c r="E46" s="717"/>
      <c r="F46" s="717"/>
      <c r="G46" s="700" t="s">
        <v>288</v>
      </c>
      <c r="H46" s="717"/>
      <c r="I46" s="717"/>
      <c r="J46" s="717"/>
      <c r="K46" s="678"/>
    </row>
    <row r="47" spans="1:11" s="552" customFormat="1" ht="11.65" customHeight="1">
      <c r="A47" s="551"/>
      <c r="B47" s="698"/>
      <c r="C47" s="699" t="s">
        <v>307</v>
      </c>
      <c r="D47" s="717"/>
      <c r="E47" s="717"/>
      <c r="F47" s="717"/>
      <c r="G47" s="700" t="s">
        <v>288</v>
      </c>
      <c r="H47" s="717"/>
      <c r="I47" s="717"/>
      <c r="J47" s="717"/>
      <c r="K47" s="678"/>
    </row>
    <row r="48" spans="1:11" s="552" customFormat="1" ht="11.65" customHeight="1">
      <c r="A48" s="551"/>
      <c r="B48" s="698"/>
      <c r="C48" s="699" t="s">
        <v>307</v>
      </c>
      <c r="D48" s="717"/>
      <c r="E48" s="717"/>
      <c r="F48" s="717"/>
      <c r="G48" s="700" t="s">
        <v>288</v>
      </c>
      <c r="H48" s="717"/>
      <c r="I48" s="717"/>
      <c r="J48" s="717"/>
      <c r="K48" s="678"/>
    </row>
    <row r="49" spans="1:11" s="552" customFormat="1" ht="11.65" customHeight="1">
      <c r="A49" s="551"/>
      <c r="B49" s="698"/>
      <c r="C49" s="699" t="s">
        <v>307</v>
      </c>
      <c r="D49" s="717"/>
      <c r="E49" s="717"/>
      <c r="F49" s="717"/>
      <c r="G49" s="700" t="s">
        <v>288</v>
      </c>
      <c r="H49" s="717"/>
      <c r="I49" s="717"/>
      <c r="J49" s="717"/>
      <c r="K49" s="678"/>
    </row>
    <row r="50" spans="1:11" s="552" customFormat="1" ht="11.65" customHeight="1">
      <c r="A50" s="551"/>
      <c r="B50" s="698"/>
      <c r="C50" s="699" t="s">
        <v>307</v>
      </c>
      <c r="D50" s="717"/>
      <c r="E50" s="717"/>
      <c r="F50" s="717"/>
      <c r="G50" s="700" t="s">
        <v>288</v>
      </c>
      <c r="H50" s="717"/>
      <c r="I50" s="717"/>
      <c r="J50" s="717"/>
      <c r="K50" s="678"/>
    </row>
    <row r="51" spans="1:11" s="552" customFormat="1" ht="11.65" customHeight="1">
      <c r="A51" s="551"/>
      <c r="B51" s="698"/>
      <c r="C51" s="699"/>
      <c r="D51" s="717"/>
      <c r="E51" s="717"/>
      <c r="F51" s="717"/>
      <c r="G51" s="700"/>
      <c r="H51" s="717"/>
      <c r="I51" s="717"/>
      <c r="J51" s="717"/>
      <c r="K51" s="678"/>
    </row>
    <row r="52" spans="1:11" s="552" customFormat="1" ht="11.65" customHeight="1">
      <c r="A52" s="551" t="s">
        <v>289</v>
      </c>
      <c r="B52" s="698"/>
      <c r="C52" s="699" t="s">
        <v>307</v>
      </c>
      <c r="D52" s="717"/>
      <c r="E52" s="717"/>
      <c r="F52" s="717"/>
      <c r="G52" s="700" t="s">
        <v>288</v>
      </c>
      <c r="H52" s="717"/>
      <c r="I52" s="717"/>
      <c r="J52" s="717"/>
      <c r="K52" s="678"/>
    </row>
    <row r="53" spans="1:11" s="552" customFormat="1" ht="11.65" customHeight="1">
      <c r="A53" s="551"/>
      <c r="B53" s="698"/>
      <c r="C53" s="699" t="s">
        <v>307</v>
      </c>
      <c r="D53" s="717"/>
      <c r="E53" s="717"/>
      <c r="F53" s="717"/>
      <c r="G53" s="700" t="s">
        <v>288</v>
      </c>
      <c r="H53" s="717"/>
      <c r="I53" s="717"/>
      <c r="J53" s="717"/>
      <c r="K53" s="678"/>
    </row>
    <row r="54" spans="1:11" s="552" customFormat="1" ht="11.65" customHeight="1">
      <c r="A54" s="551"/>
      <c r="B54" s="698"/>
      <c r="C54" s="699" t="s">
        <v>307</v>
      </c>
      <c r="D54" s="717"/>
      <c r="E54" s="717"/>
      <c r="F54" s="717"/>
      <c r="G54" s="700" t="s">
        <v>288</v>
      </c>
      <c r="H54" s="717"/>
      <c r="I54" s="717"/>
      <c r="J54" s="717"/>
      <c r="K54" s="678"/>
    </row>
    <row r="55" spans="1:11" s="552" customFormat="1" ht="11.65" customHeight="1">
      <c r="A55" s="551"/>
      <c r="B55" s="698"/>
      <c r="C55" s="699" t="s">
        <v>307</v>
      </c>
      <c r="D55" s="717"/>
      <c r="E55" s="717"/>
      <c r="F55" s="717"/>
      <c r="G55" s="700" t="s">
        <v>288</v>
      </c>
      <c r="H55" s="717"/>
      <c r="I55" s="717"/>
      <c r="J55" s="717"/>
      <c r="K55" s="678"/>
    </row>
    <row r="56" spans="1:11" s="552" customFormat="1" ht="11.65" customHeight="1">
      <c r="A56" s="551"/>
      <c r="B56" s="698"/>
      <c r="C56" s="699" t="s">
        <v>307</v>
      </c>
      <c r="D56" s="717"/>
      <c r="E56" s="717"/>
      <c r="F56" s="717"/>
      <c r="G56" s="700" t="s">
        <v>288</v>
      </c>
      <c r="H56" s="717"/>
      <c r="I56" s="717"/>
      <c r="J56" s="717"/>
      <c r="K56" s="678"/>
    </row>
    <row r="57" spans="1:11" s="552" customFormat="1" ht="11.65" customHeight="1">
      <c r="A57" s="551"/>
      <c r="B57" s="698"/>
      <c r="C57" s="699" t="s">
        <v>307</v>
      </c>
      <c r="D57" s="717"/>
      <c r="E57" s="717"/>
      <c r="F57" s="717"/>
      <c r="G57" s="700" t="s">
        <v>288</v>
      </c>
      <c r="H57" s="717"/>
      <c r="I57" s="717"/>
      <c r="J57" s="717"/>
      <c r="K57" s="678"/>
    </row>
    <row r="58" spans="1:11" s="552" customFormat="1" ht="11.65" customHeight="1">
      <c r="A58" s="551"/>
      <c r="B58" s="698"/>
      <c r="C58" s="699" t="s">
        <v>307</v>
      </c>
      <c r="D58" s="717"/>
      <c r="E58" s="717"/>
      <c r="F58" s="717"/>
      <c r="G58" s="700" t="s">
        <v>288</v>
      </c>
      <c r="H58" s="717"/>
      <c r="I58" s="717"/>
      <c r="J58" s="717"/>
      <c r="K58" s="678"/>
    </row>
    <row r="59" spans="1:11" s="552" customFormat="1" ht="11.65" customHeight="1">
      <c r="A59" s="551"/>
      <c r="B59" s="698"/>
      <c r="C59" s="699" t="s">
        <v>307</v>
      </c>
      <c r="D59" s="717"/>
      <c r="E59" s="717"/>
      <c r="F59" s="717"/>
      <c r="G59" s="700" t="s">
        <v>288</v>
      </c>
      <c r="H59" s="717"/>
      <c r="I59" s="717"/>
      <c r="J59" s="717"/>
      <c r="K59" s="678"/>
    </row>
    <row r="60" spans="1:11" s="552" customFormat="1" ht="11.65" customHeight="1" thickBot="1">
      <c r="A60" s="553"/>
      <c r="B60" s="554"/>
      <c r="C60" s="555"/>
      <c r="D60" s="719"/>
      <c r="E60" s="719"/>
      <c r="F60" s="719"/>
      <c r="G60" s="556"/>
      <c r="H60" s="719"/>
      <c r="I60" s="719"/>
      <c r="J60" s="719"/>
      <c r="K60" s="679"/>
    </row>
    <row r="61" spans="1:11" s="552" customFormat="1" ht="11.65" customHeight="1">
      <c r="A61" s="557" t="s">
        <v>308</v>
      </c>
      <c r="B61" s="558"/>
      <c r="C61" s="558"/>
      <c r="D61" s="558"/>
      <c r="E61" s="558"/>
      <c r="F61" s="559"/>
      <c r="G61" s="475" t="s">
        <v>296</v>
      </c>
      <c r="H61" s="560"/>
      <c r="I61" s="475" t="s">
        <v>17</v>
      </c>
      <c r="J61" s="528"/>
      <c r="K61" s="530"/>
    </row>
    <row r="62" spans="1:11" s="2" customFormat="1" ht="11.1" customHeight="1">
      <c r="A62" s="512" t="s">
        <v>297</v>
      </c>
      <c r="B62" s="511"/>
      <c r="C62" s="511"/>
      <c r="D62" s="511"/>
      <c r="E62" s="531"/>
      <c r="F62" s="77"/>
      <c r="G62" s="70"/>
      <c r="H62" s="513"/>
      <c r="I62" s="531"/>
      <c r="J62" s="531"/>
      <c r="K62" s="514"/>
    </row>
    <row r="63" spans="1:11" s="2" customFormat="1" ht="11.1" customHeight="1" thickBot="1">
      <c r="A63" s="515" t="s">
        <v>298</v>
      </c>
      <c r="B63" s="75"/>
      <c r="C63" s="75"/>
      <c r="D63" s="75"/>
      <c r="E63" s="533"/>
      <c r="F63" s="534"/>
      <c r="G63" s="561"/>
      <c r="H63" s="516"/>
      <c r="I63" s="533">
        <f>$K$5</f>
        <v>0</v>
      </c>
      <c r="J63" s="533"/>
      <c r="K63" s="518"/>
    </row>
    <row r="64" spans="1:11" s="56" customFormat="1" ht="11.1" customHeight="1">
      <c r="A64" s="562"/>
      <c r="B64" s="562"/>
      <c r="C64" s="563"/>
      <c r="D64" s="562"/>
      <c r="E64" s="562"/>
      <c r="F64" s="562"/>
      <c r="G64" s="563"/>
      <c r="H64" s="562"/>
      <c r="I64" s="562"/>
      <c r="J64" s="562"/>
      <c r="K64" s="562"/>
    </row>
    <row r="65" spans="1:11" ht="11.1" customHeight="1"/>
    <row r="66" spans="1:11" ht="11.1" customHeight="1"/>
    <row r="67" spans="1:11" s="564" customFormat="1" ht="11.1" customHeight="1">
      <c r="A67" s="562"/>
      <c r="B67" s="562"/>
      <c r="C67" s="563"/>
      <c r="D67" s="562"/>
      <c r="E67" s="562"/>
      <c r="F67" s="562"/>
      <c r="G67" s="563"/>
      <c r="H67" s="562"/>
      <c r="I67" s="562"/>
      <c r="J67" s="562"/>
      <c r="K67" s="562"/>
    </row>
    <row r="68" spans="1:11" s="564" customFormat="1" ht="11.1" customHeight="1">
      <c r="A68" s="562"/>
      <c r="B68" s="562"/>
      <c r="C68" s="563"/>
      <c r="D68" s="562"/>
      <c r="E68" s="562"/>
      <c r="F68" s="562"/>
      <c r="G68" s="563"/>
      <c r="H68" s="562"/>
      <c r="I68" s="562"/>
      <c r="J68" s="562"/>
      <c r="K68" s="562"/>
    </row>
    <row r="69" spans="1:11" ht="11.1" customHeight="1"/>
    <row r="70" spans="1:11" ht="11.1" customHeight="1"/>
    <row r="71" spans="1:11" s="56" customFormat="1" ht="11.1" customHeight="1">
      <c r="A71" s="562"/>
      <c r="B71" s="562"/>
      <c r="C71" s="563"/>
      <c r="D71" s="562"/>
      <c r="E71" s="562"/>
      <c r="F71" s="562"/>
      <c r="G71" s="563"/>
      <c r="H71" s="562"/>
      <c r="I71" s="562"/>
      <c r="J71" s="562"/>
      <c r="K71" s="562"/>
    </row>
    <row r="72" spans="1:11" ht="11.1" customHeight="1"/>
    <row r="73" spans="1:11" ht="11.1" customHeight="1"/>
    <row r="74" spans="1:11" ht="11.1" customHeight="1"/>
    <row r="75" spans="1:11" s="564" customFormat="1" ht="11.1" customHeight="1">
      <c r="A75" s="562"/>
      <c r="B75" s="562"/>
      <c r="C75" s="563"/>
      <c r="D75" s="562"/>
      <c r="E75" s="562"/>
      <c r="F75" s="562"/>
      <c r="G75" s="563"/>
      <c r="H75" s="562"/>
      <c r="I75" s="562"/>
      <c r="J75" s="562"/>
      <c r="K75" s="562"/>
    </row>
    <row r="76" spans="1:11" ht="11.1" customHeight="1"/>
    <row r="77" spans="1:11" ht="11.1" customHeight="1"/>
    <row r="78" spans="1:11" s="56" customFormat="1" ht="11.1" customHeight="1">
      <c r="A78" s="562"/>
      <c r="B78" s="562"/>
      <c r="C78" s="563"/>
      <c r="D78" s="562"/>
      <c r="E78" s="562"/>
      <c r="F78" s="562"/>
      <c r="G78" s="563"/>
      <c r="H78" s="562"/>
      <c r="I78" s="562"/>
      <c r="J78" s="562"/>
      <c r="K78" s="562"/>
    </row>
    <row r="79" spans="1:11" ht="11.1" customHeight="1">
      <c r="A79" s="682" t="s">
        <v>360</v>
      </c>
      <c r="B79" s="681"/>
      <c r="C79" s="683"/>
      <c r="D79" s="681"/>
      <c r="E79" s="681"/>
    </row>
    <row r="80" spans="1:11" ht="11.1" customHeight="1">
      <c r="A80" s="680" t="e">
        <f>#REF!</f>
        <v>#REF!</v>
      </c>
      <c r="B80" s="680"/>
      <c r="C80" s="684"/>
      <c r="D80" s="680"/>
      <c r="E80" s="680"/>
    </row>
    <row r="81" spans="1:11" ht="11.1" customHeight="1">
      <c r="A81" s="680" t="e">
        <f>#REF!</f>
        <v>#REF!</v>
      </c>
      <c r="B81" s="680"/>
      <c r="C81" s="684"/>
      <c r="D81" s="680"/>
      <c r="E81" s="681"/>
    </row>
    <row r="82" spans="1:11" s="564" customFormat="1" ht="11.1" customHeight="1">
      <c r="A82" s="680" t="e">
        <f>#REF!</f>
        <v>#REF!</v>
      </c>
      <c r="B82" s="680"/>
      <c r="C82" s="684"/>
      <c r="D82" s="680"/>
      <c r="E82" s="685"/>
      <c r="F82" s="562"/>
      <c r="G82" s="563"/>
      <c r="H82" s="562"/>
      <c r="I82" s="562"/>
      <c r="J82" s="562"/>
      <c r="K82" s="562"/>
    </row>
    <row r="83" spans="1:11" ht="11.1" customHeight="1">
      <c r="A83" s="680" t="e">
        <f>#REF!</f>
        <v>#REF!</v>
      </c>
      <c r="B83" s="680"/>
      <c r="C83" s="684"/>
      <c r="D83" s="680"/>
      <c r="E83" s="681"/>
    </row>
    <row r="84" spans="1:11" ht="11.1" customHeight="1">
      <c r="A84" s="680" t="e">
        <f>#REF!</f>
        <v>#REF!</v>
      </c>
      <c r="B84" s="680"/>
      <c r="C84" s="684"/>
      <c r="D84" s="680"/>
      <c r="E84" s="681"/>
    </row>
    <row r="85" spans="1:11" s="56" customFormat="1" ht="11.1" customHeight="1">
      <c r="A85" s="680" t="e">
        <f>#REF!</f>
        <v>#REF!</v>
      </c>
      <c r="B85" s="680"/>
      <c r="C85" s="684"/>
      <c r="D85" s="680"/>
      <c r="E85" s="685"/>
      <c r="F85" s="562"/>
      <c r="G85" s="563"/>
      <c r="H85" s="562"/>
      <c r="I85" s="562"/>
      <c r="J85" s="562"/>
      <c r="K85" s="562"/>
    </row>
    <row r="86" spans="1:11" ht="11.1" customHeight="1">
      <c r="A86" s="680" t="e">
        <f>#REF!</f>
        <v>#REF!</v>
      </c>
      <c r="B86" s="680"/>
      <c r="C86" s="684"/>
      <c r="D86" s="680"/>
      <c r="E86" s="681"/>
    </row>
    <row r="87" spans="1:11" ht="11.1" customHeight="1">
      <c r="A87" s="680" t="e">
        <f>#REF!</f>
        <v>#REF!</v>
      </c>
      <c r="B87" s="680"/>
      <c r="C87" s="684"/>
      <c r="D87" s="680"/>
      <c r="E87" s="681"/>
    </row>
    <row r="88" spans="1:11" ht="11.1" customHeight="1">
      <c r="A88" s="680" t="e">
        <f>#REF!</f>
        <v>#REF!</v>
      </c>
      <c r="B88" s="680"/>
      <c r="C88" s="684"/>
      <c r="D88" s="680"/>
      <c r="E88" s="681"/>
    </row>
    <row r="89" spans="1:11" s="564" customFormat="1" ht="11.1" customHeight="1">
      <c r="A89" s="680" t="e">
        <f>#REF!</f>
        <v>#REF!</v>
      </c>
      <c r="B89" s="680"/>
      <c r="C89" s="684"/>
      <c r="D89" s="680"/>
      <c r="E89" s="685"/>
      <c r="F89" s="562"/>
      <c r="G89" s="563"/>
      <c r="H89" s="562"/>
      <c r="I89" s="562"/>
      <c r="J89" s="562"/>
      <c r="K89" s="562"/>
    </row>
    <row r="90" spans="1:11" ht="11.1" customHeight="1">
      <c r="A90" s="680" t="e">
        <f>#REF!</f>
        <v>#REF!</v>
      </c>
      <c r="B90" s="680"/>
      <c r="C90" s="684"/>
      <c r="D90" s="680"/>
      <c r="E90" s="681"/>
    </row>
    <row r="91" spans="1:11" ht="11.1" customHeight="1">
      <c r="A91" s="680" t="e">
        <f>#REF!</f>
        <v>#REF!</v>
      </c>
      <c r="B91" s="680"/>
      <c r="C91" s="684"/>
      <c r="D91" s="680"/>
      <c r="E91" s="681"/>
    </row>
    <row r="92" spans="1:11" s="56" customFormat="1" ht="11.1" customHeight="1">
      <c r="A92" s="680" t="e">
        <f>#REF!</f>
        <v>#REF!</v>
      </c>
      <c r="B92" s="680"/>
      <c r="C92" s="684"/>
      <c r="D92" s="680"/>
      <c r="E92" s="685"/>
      <c r="F92" s="562"/>
      <c r="G92" s="563"/>
      <c r="H92" s="562"/>
      <c r="I92" s="562"/>
      <c r="J92" s="562"/>
      <c r="K92" s="562"/>
    </row>
    <row r="93" spans="1:11" ht="11.1" customHeight="1">
      <c r="A93" s="680" t="e">
        <f>#REF!</f>
        <v>#REF!</v>
      </c>
      <c r="B93" s="680"/>
      <c r="C93" s="684"/>
      <c r="D93" s="680"/>
      <c r="E93" s="681"/>
    </row>
    <row r="94" spans="1:11" ht="11.1" customHeight="1">
      <c r="A94" s="680" t="e">
        <f>#REF!</f>
        <v>#REF!</v>
      </c>
      <c r="B94" s="680"/>
      <c r="C94" s="684"/>
      <c r="D94" s="680"/>
      <c r="E94" s="681"/>
    </row>
    <row r="95" spans="1:11" ht="11.1" customHeight="1">
      <c r="A95" s="680" t="e">
        <f>#REF!</f>
        <v>#REF!</v>
      </c>
      <c r="B95" s="680"/>
      <c r="C95" s="684"/>
      <c r="D95" s="680"/>
      <c r="E95" s="681"/>
    </row>
    <row r="96" spans="1:11" s="564" customFormat="1" ht="11.1" customHeight="1">
      <c r="A96" s="680" t="e">
        <f>#REF!</f>
        <v>#REF!</v>
      </c>
      <c r="B96" s="680"/>
      <c r="C96" s="684"/>
      <c r="D96" s="680"/>
      <c r="E96" s="685"/>
      <c r="F96" s="562"/>
      <c r="G96" s="563"/>
      <c r="H96" s="562"/>
      <c r="I96" s="562"/>
      <c r="J96" s="562"/>
      <c r="K96" s="562"/>
    </row>
    <row r="97" spans="1:11" ht="11.1" customHeight="1">
      <c r="A97" s="680" t="e">
        <f>#REF!</f>
        <v>#REF!</v>
      </c>
      <c r="B97" s="680"/>
      <c r="C97" s="684"/>
      <c r="D97" s="680"/>
      <c r="E97" s="681"/>
    </row>
    <row r="98" spans="1:11" ht="11.1" customHeight="1">
      <c r="A98" s="680" t="e">
        <f>#REF!</f>
        <v>#REF!</v>
      </c>
      <c r="B98" s="680"/>
      <c r="C98" s="684"/>
      <c r="D98" s="680"/>
      <c r="E98" s="681"/>
    </row>
    <row r="99" spans="1:11" s="56" customFormat="1" ht="11.1" customHeight="1">
      <c r="A99" s="680" t="e">
        <f>#REF!</f>
        <v>#REF!</v>
      </c>
      <c r="B99" s="680"/>
      <c r="C99" s="684"/>
      <c r="D99" s="680"/>
      <c r="E99" s="685"/>
      <c r="F99" s="562"/>
      <c r="G99" s="563"/>
      <c r="H99" s="562"/>
      <c r="I99" s="562"/>
      <c r="J99" s="562"/>
      <c r="K99" s="562"/>
    </row>
    <row r="100" spans="1:11" ht="11.1" customHeight="1">
      <c r="A100" s="680" t="e">
        <f>#REF!</f>
        <v>#REF!</v>
      </c>
      <c r="B100" s="680"/>
      <c r="C100" s="684"/>
      <c r="D100" s="680"/>
      <c r="E100" s="681"/>
    </row>
    <row r="101" spans="1:11" ht="11.1" customHeight="1">
      <c r="A101" s="680" t="e">
        <f>#REF!</f>
        <v>#REF!</v>
      </c>
      <c r="B101" s="680"/>
      <c r="C101" s="684"/>
      <c r="D101" s="680"/>
      <c r="E101" s="681"/>
    </row>
    <row r="102" spans="1:11" ht="11.1" customHeight="1">
      <c r="A102" s="680" t="e">
        <f>#REF!</f>
        <v>#REF!</v>
      </c>
      <c r="B102" s="680"/>
      <c r="C102" s="684"/>
      <c r="D102" s="680"/>
      <c r="E102" s="681"/>
    </row>
    <row r="103" spans="1:11" s="564" customFormat="1" ht="11.1" customHeight="1">
      <c r="A103" s="680" t="e">
        <f>#REF!</f>
        <v>#REF!</v>
      </c>
      <c r="B103" s="680"/>
      <c r="C103" s="684"/>
      <c r="D103" s="680"/>
      <c r="E103" s="685"/>
      <c r="F103" s="562"/>
      <c r="G103" s="563"/>
      <c r="H103" s="562"/>
      <c r="I103" s="562"/>
      <c r="J103" s="562"/>
      <c r="K103" s="562"/>
    </row>
    <row r="104" spans="1:11" ht="11.1" customHeight="1">
      <c r="A104" s="680" t="e">
        <f>#REF!</f>
        <v>#REF!</v>
      </c>
      <c r="B104" s="680"/>
      <c r="C104" s="684"/>
      <c r="D104" s="680"/>
      <c r="E104" s="681"/>
    </row>
    <row r="105" spans="1:11" ht="11.1" customHeight="1">
      <c r="A105" s="680" t="e">
        <f>#REF!</f>
        <v>#REF!</v>
      </c>
      <c r="B105" s="680"/>
      <c r="C105" s="684"/>
      <c r="D105" s="680"/>
      <c r="E105" s="681"/>
    </row>
    <row r="106" spans="1:11" s="56" customFormat="1" ht="11.1" customHeight="1">
      <c r="A106" s="680" t="e">
        <f>#REF!</f>
        <v>#REF!</v>
      </c>
      <c r="B106" s="680"/>
      <c r="C106" s="684"/>
      <c r="D106" s="680"/>
      <c r="E106" s="685"/>
      <c r="F106" s="562"/>
      <c r="G106" s="563"/>
      <c r="H106" s="562"/>
      <c r="I106" s="562"/>
      <c r="J106" s="562"/>
      <c r="K106" s="562"/>
    </row>
    <row r="107" spans="1:11" ht="11.1" customHeight="1">
      <c r="A107" s="680" t="e">
        <f>#REF!</f>
        <v>#REF!</v>
      </c>
      <c r="B107" s="680"/>
      <c r="C107" s="684"/>
      <c r="D107" s="680"/>
      <c r="E107" s="681"/>
    </row>
    <row r="108" spans="1:11" ht="11.1" customHeight="1">
      <c r="A108" s="680" t="e">
        <f>#REF!</f>
        <v>#REF!</v>
      </c>
      <c r="B108" s="680"/>
      <c r="C108" s="684"/>
      <c r="D108" s="680"/>
      <c r="E108" s="681"/>
    </row>
    <row r="109" spans="1:11" ht="11.1" customHeight="1">
      <c r="A109" s="680" t="e">
        <f>#REF!</f>
        <v>#REF!</v>
      </c>
      <c r="B109" s="680"/>
      <c r="C109" s="684"/>
      <c r="D109" s="680"/>
      <c r="E109" s="681"/>
    </row>
    <row r="110" spans="1:11" s="564" customFormat="1" ht="11.1" customHeight="1">
      <c r="A110" s="680" t="e">
        <f>#REF!</f>
        <v>#REF!</v>
      </c>
      <c r="B110" s="680"/>
      <c r="C110" s="684"/>
      <c r="D110" s="680"/>
      <c r="E110" s="685"/>
      <c r="F110" s="562"/>
      <c r="G110" s="563"/>
      <c r="H110" s="562"/>
      <c r="I110" s="562"/>
      <c r="J110" s="562"/>
      <c r="K110" s="562"/>
    </row>
    <row r="111" spans="1:11" ht="11.1" customHeight="1">
      <c r="A111" s="680" t="e">
        <f>#REF!</f>
        <v>#REF!</v>
      </c>
      <c r="B111" s="680"/>
      <c r="C111" s="684"/>
      <c r="D111" s="680"/>
      <c r="E111" s="681"/>
    </row>
    <row r="112" spans="1:11" ht="11.1" customHeight="1">
      <c r="A112" s="680" t="e">
        <f>#REF!</f>
        <v>#REF!</v>
      </c>
      <c r="B112" s="680"/>
      <c r="C112" s="684"/>
      <c r="D112" s="680"/>
      <c r="E112" s="681"/>
    </row>
    <row r="113" spans="1:11" s="56" customFormat="1" ht="11.1" customHeight="1">
      <c r="A113" s="680" t="e">
        <f>#REF!</f>
        <v>#REF!</v>
      </c>
      <c r="B113" s="680"/>
      <c r="C113" s="684"/>
      <c r="D113" s="680"/>
      <c r="E113" s="685"/>
      <c r="F113" s="562"/>
      <c r="G113" s="563"/>
      <c r="H113" s="562"/>
      <c r="I113" s="562"/>
      <c r="J113" s="562"/>
      <c r="K113" s="562"/>
    </row>
    <row r="114" spans="1:11" ht="11.1" customHeight="1">
      <c r="A114" s="680" t="e">
        <f>#REF!</f>
        <v>#REF!</v>
      </c>
      <c r="B114" s="680"/>
      <c r="C114" s="684"/>
      <c r="D114" s="680"/>
      <c r="E114" s="681"/>
    </row>
    <row r="115" spans="1:11" ht="11.1" customHeight="1">
      <c r="A115" s="680" t="e">
        <f>#REF!</f>
        <v>#REF!</v>
      </c>
      <c r="B115" s="680"/>
      <c r="C115" s="684"/>
      <c r="D115" s="680"/>
      <c r="E115" s="681"/>
    </row>
    <row r="116" spans="1:11" ht="11.1" customHeight="1">
      <c r="A116" s="680" t="e">
        <f>#REF!</f>
        <v>#REF!</v>
      </c>
      <c r="B116" s="680"/>
      <c r="C116" s="684"/>
      <c r="D116" s="680"/>
      <c r="E116" s="681"/>
    </row>
    <row r="117" spans="1:11" ht="23.25" customHeight="1">
      <c r="A117" s="680" t="e">
        <f>#REF!</f>
        <v>#REF!</v>
      </c>
      <c r="B117" s="680"/>
      <c r="C117" s="684"/>
      <c r="D117" s="680"/>
      <c r="E117" s="681"/>
    </row>
    <row r="118" spans="1:11" s="564" customFormat="1" ht="11.1" customHeight="1">
      <c r="A118" s="680" t="e">
        <f>#REF!</f>
        <v>#REF!</v>
      </c>
      <c r="B118" s="680"/>
      <c r="C118" s="684"/>
      <c r="D118" s="680"/>
      <c r="E118" s="685"/>
      <c r="F118" s="562"/>
      <c r="G118" s="563"/>
      <c r="H118" s="562"/>
      <c r="I118" s="562"/>
      <c r="J118" s="562"/>
      <c r="K118" s="562"/>
    </row>
    <row r="119" spans="1:11" s="564" customFormat="1" ht="10.5" customHeight="1">
      <c r="A119" s="680" t="e">
        <f>#REF!</f>
        <v>#REF!</v>
      </c>
      <c r="B119" s="680"/>
      <c r="C119" s="684"/>
      <c r="D119" s="680"/>
      <c r="E119" s="685"/>
      <c r="F119" s="562"/>
      <c r="G119" s="563"/>
      <c r="H119" s="562"/>
      <c r="I119" s="562"/>
      <c r="J119" s="562"/>
      <c r="K119" s="562"/>
    </row>
    <row r="120" spans="1:11">
      <c r="A120" s="680" t="e">
        <f>#REF!</f>
        <v>#REF!</v>
      </c>
      <c r="B120" s="680"/>
      <c r="C120" s="684"/>
      <c r="D120" s="680"/>
      <c r="E120" s="681"/>
    </row>
    <row r="121" spans="1:11">
      <c r="A121" s="680" t="e">
        <f>#REF!</f>
        <v>#REF!</v>
      </c>
      <c r="B121" s="680"/>
      <c r="C121" s="684"/>
      <c r="D121" s="680"/>
      <c r="E121" s="681"/>
    </row>
    <row r="122" spans="1:11">
      <c r="A122" s="680" t="e">
        <f>#REF!</f>
        <v>#REF!</v>
      </c>
      <c r="B122" s="680"/>
      <c r="C122" s="684"/>
      <c r="D122" s="680"/>
      <c r="E122" s="681"/>
    </row>
    <row r="123" spans="1:11">
      <c r="A123" s="680" t="e">
        <f>#REF!</f>
        <v>#REF!</v>
      </c>
      <c r="B123" s="680"/>
      <c r="C123" s="684"/>
      <c r="D123" s="680"/>
      <c r="E123" s="681"/>
    </row>
    <row r="124" spans="1:11">
      <c r="A124" s="680" t="e">
        <f>#REF!</f>
        <v>#REF!</v>
      </c>
      <c r="B124" s="680"/>
      <c r="C124" s="684"/>
      <c r="D124" s="680"/>
      <c r="E124" s="681"/>
    </row>
    <row r="125" spans="1:11">
      <c r="A125" s="680" t="e">
        <f>#REF!</f>
        <v>#REF!</v>
      </c>
      <c r="B125" s="680"/>
      <c r="C125" s="684"/>
      <c r="D125" s="680"/>
      <c r="E125" s="681"/>
    </row>
    <row r="126" spans="1:11">
      <c r="A126" s="680" t="e">
        <f>#REF!</f>
        <v>#REF!</v>
      </c>
      <c r="B126" s="680"/>
      <c r="C126" s="684"/>
      <c r="D126" s="680"/>
      <c r="E126" s="681"/>
    </row>
    <row r="127" spans="1:11">
      <c r="A127" s="680" t="e">
        <f>#REF!</f>
        <v>#REF!</v>
      </c>
      <c r="B127" s="680"/>
      <c r="C127" s="684"/>
      <c r="D127" s="680"/>
      <c r="E127" s="681"/>
    </row>
    <row r="128" spans="1:11">
      <c r="A128" s="680" t="e">
        <f>#REF!</f>
        <v>#REF!</v>
      </c>
      <c r="B128" s="680"/>
      <c r="C128" s="684"/>
      <c r="D128" s="680"/>
      <c r="E128" s="681"/>
    </row>
    <row r="129" spans="1:5">
      <c r="A129" s="680" t="e">
        <f>#REF!</f>
        <v>#REF!</v>
      </c>
      <c r="B129" s="680"/>
      <c r="C129" s="684"/>
      <c r="D129" s="680"/>
      <c r="E129" s="681"/>
    </row>
    <row r="130" spans="1:5">
      <c r="A130" s="680" t="e">
        <f>#REF!</f>
        <v>#REF!</v>
      </c>
      <c r="B130" s="680"/>
      <c r="C130" s="684"/>
      <c r="D130" s="680"/>
      <c r="E130" s="681"/>
    </row>
    <row r="131" spans="1:5">
      <c r="A131" s="680" t="e">
        <f>#REF!</f>
        <v>#REF!</v>
      </c>
      <c r="B131" s="680"/>
      <c r="C131" s="684"/>
      <c r="D131" s="680"/>
      <c r="E131" s="681"/>
    </row>
    <row r="132" spans="1:5">
      <c r="A132" s="680" t="e">
        <f>#REF!</f>
        <v>#REF!</v>
      </c>
      <c r="B132" s="680"/>
      <c r="C132" s="684"/>
      <c r="D132" s="680"/>
      <c r="E132" s="681"/>
    </row>
    <row r="133" spans="1:5">
      <c r="A133" s="680" t="e">
        <f>#REF!</f>
        <v>#REF!</v>
      </c>
      <c r="B133" s="680"/>
      <c r="C133" s="684"/>
      <c r="D133" s="680"/>
      <c r="E133" s="681"/>
    </row>
    <row r="134" spans="1:5">
      <c r="A134" s="680" t="e">
        <f>#REF!</f>
        <v>#REF!</v>
      </c>
      <c r="B134" s="680"/>
      <c r="C134" s="684"/>
      <c r="D134" s="680"/>
      <c r="E134" s="681"/>
    </row>
    <row r="135" spans="1:5">
      <c r="A135" s="680" t="e">
        <f>#REF!</f>
        <v>#REF!</v>
      </c>
      <c r="B135" s="680"/>
      <c r="C135" s="684"/>
      <c r="D135" s="680"/>
      <c r="E135" s="681"/>
    </row>
    <row r="136" spans="1:5">
      <c r="A136" s="680" t="e">
        <f>#REF!</f>
        <v>#REF!</v>
      </c>
      <c r="B136" s="680"/>
      <c r="C136" s="684"/>
      <c r="D136" s="680"/>
      <c r="E136" s="681"/>
    </row>
    <row r="137" spans="1:5">
      <c r="A137" s="680" t="e">
        <f>#REF!</f>
        <v>#REF!</v>
      </c>
      <c r="B137" s="680"/>
      <c r="C137" s="684"/>
      <c r="D137" s="680"/>
      <c r="E137" s="681"/>
    </row>
    <row r="138" spans="1:5">
      <c r="A138" s="680" t="e">
        <f>#REF!</f>
        <v>#REF!</v>
      </c>
      <c r="B138" s="680"/>
      <c r="C138" s="684"/>
      <c r="D138" s="680"/>
      <c r="E138" s="681"/>
    </row>
    <row r="139" spans="1:5">
      <c r="A139" s="680" t="e">
        <f>#REF!</f>
        <v>#REF!</v>
      </c>
      <c r="B139" s="680"/>
      <c r="C139" s="684"/>
      <c r="D139" s="680"/>
      <c r="E139" s="681"/>
    </row>
    <row r="140" spans="1:5">
      <c r="A140" s="680" t="e">
        <f>#REF!</f>
        <v>#REF!</v>
      </c>
      <c r="B140" s="680"/>
      <c r="C140" s="684"/>
      <c r="D140" s="680"/>
      <c r="E140" s="681"/>
    </row>
    <row r="141" spans="1:5">
      <c r="A141" s="680" t="e">
        <f>#REF!</f>
        <v>#REF!</v>
      </c>
      <c r="B141" s="680"/>
      <c r="C141" s="684"/>
      <c r="D141" s="680"/>
      <c r="E141" s="681"/>
    </row>
    <row r="142" spans="1:5">
      <c r="A142" s="680" t="e">
        <f>#REF!</f>
        <v>#REF!</v>
      </c>
      <c r="B142" s="680"/>
      <c r="C142" s="684"/>
      <c r="D142" s="680"/>
      <c r="E142" s="681"/>
    </row>
    <row r="143" spans="1:5">
      <c r="A143" s="680" t="e">
        <f>#REF!</f>
        <v>#REF!</v>
      </c>
      <c r="B143" s="680"/>
      <c r="C143" s="684"/>
      <c r="D143" s="680"/>
      <c r="E143" s="681"/>
    </row>
    <row r="144" spans="1:5">
      <c r="A144" s="680" t="e">
        <f>#REF!</f>
        <v>#REF!</v>
      </c>
      <c r="B144" s="680"/>
      <c r="C144" s="684"/>
      <c r="D144" s="680"/>
      <c r="E144" s="681"/>
    </row>
    <row r="145" spans="1:5">
      <c r="A145" s="680" t="e">
        <f>#REF!</f>
        <v>#REF!</v>
      </c>
      <c r="B145" s="680"/>
      <c r="C145" s="684"/>
      <c r="D145" s="680"/>
      <c r="E145" s="681"/>
    </row>
    <row r="146" spans="1:5">
      <c r="A146" s="680" t="e">
        <f>#REF!</f>
        <v>#REF!</v>
      </c>
      <c r="B146" s="680"/>
      <c r="C146" s="684"/>
      <c r="D146" s="680"/>
      <c r="E146" s="681"/>
    </row>
    <row r="147" spans="1:5">
      <c r="A147" s="680" t="e">
        <f>#REF!</f>
        <v>#REF!</v>
      </c>
      <c r="B147" s="680"/>
      <c r="C147" s="684"/>
      <c r="D147" s="680"/>
      <c r="E147" s="681"/>
    </row>
    <row r="148" spans="1:5">
      <c r="A148" s="680" t="e">
        <f>#REF!</f>
        <v>#REF!</v>
      </c>
      <c r="B148" s="680"/>
      <c r="C148" s="684"/>
      <c r="D148" s="680"/>
      <c r="E148" s="681"/>
    </row>
    <row r="149" spans="1:5">
      <c r="A149" s="680" t="e">
        <f>#REF!</f>
        <v>#REF!</v>
      </c>
      <c r="B149" s="680"/>
      <c r="C149" s="684"/>
      <c r="D149" s="680"/>
      <c r="E149" s="681"/>
    </row>
    <row r="150" spans="1:5">
      <c r="A150" s="680" t="e">
        <f>#REF!</f>
        <v>#REF!</v>
      </c>
      <c r="B150" s="680"/>
      <c r="C150" s="684"/>
      <c r="D150" s="680"/>
      <c r="E150" s="681"/>
    </row>
    <row r="151" spans="1:5">
      <c r="A151" s="680" t="e">
        <f>#REF!</f>
        <v>#REF!</v>
      </c>
      <c r="B151" s="680"/>
      <c r="C151" s="684"/>
      <c r="D151" s="680"/>
      <c r="E151" s="681"/>
    </row>
    <row r="152" spans="1:5">
      <c r="A152" s="680" t="e">
        <f>#REF!</f>
        <v>#REF!</v>
      </c>
      <c r="B152" s="680"/>
      <c r="C152" s="684"/>
      <c r="D152" s="680"/>
      <c r="E152" s="681"/>
    </row>
    <row r="153" spans="1:5">
      <c r="A153" s="680" t="e">
        <f>#REF!</f>
        <v>#REF!</v>
      </c>
      <c r="B153" s="680"/>
      <c r="C153" s="684"/>
      <c r="D153" s="680"/>
      <c r="E153" s="681"/>
    </row>
    <row r="154" spans="1:5">
      <c r="A154" s="680" t="e">
        <f>#REF!</f>
        <v>#REF!</v>
      </c>
      <c r="B154" s="680"/>
      <c r="C154" s="684"/>
      <c r="D154" s="680"/>
      <c r="E154" s="681"/>
    </row>
    <row r="155" spans="1:5">
      <c r="A155" s="680" t="e">
        <f>#REF!</f>
        <v>#REF!</v>
      </c>
      <c r="B155" s="680"/>
      <c r="C155" s="684"/>
      <c r="D155" s="680"/>
      <c r="E155" s="681"/>
    </row>
    <row r="156" spans="1:5">
      <c r="A156" s="680" t="e">
        <f>#REF!</f>
        <v>#REF!</v>
      </c>
      <c r="B156" s="680"/>
      <c r="C156" s="684"/>
      <c r="D156" s="680"/>
      <c r="E156" s="681"/>
    </row>
    <row r="157" spans="1:5">
      <c r="A157" s="680" t="e">
        <f>#REF!</f>
        <v>#REF!</v>
      </c>
      <c r="B157" s="680"/>
      <c r="C157" s="684"/>
      <c r="D157" s="680"/>
      <c r="E157" s="681"/>
    </row>
    <row r="158" spans="1:5">
      <c r="A158" s="680" t="e">
        <f>#REF!</f>
        <v>#REF!</v>
      </c>
      <c r="B158" s="680"/>
      <c r="C158" s="684"/>
      <c r="D158" s="680"/>
      <c r="E158" s="681"/>
    </row>
    <row r="159" spans="1:5">
      <c r="A159" s="680" t="e">
        <f>#REF!</f>
        <v>#REF!</v>
      </c>
      <c r="B159" s="680"/>
      <c r="C159" s="684"/>
      <c r="D159" s="680"/>
      <c r="E159" s="681"/>
    </row>
    <row r="160" spans="1:5">
      <c r="A160" s="680" t="e">
        <f>#REF!</f>
        <v>#REF!</v>
      </c>
      <c r="B160" s="680"/>
      <c r="C160" s="684"/>
      <c r="D160" s="680"/>
      <c r="E160" s="681"/>
    </row>
    <row r="161" spans="1:5">
      <c r="A161" s="680" t="e">
        <f>#REF!</f>
        <v>#REF!</v>
      </c>
      <c r="B161" s="680"/>
      <c r="C161" s="684"/>
      <c r="D161" s="680"/>
      <c r="E161" s="681"/>
    </row>
    <row r="162" spans="1:5">
      <c r="A162" s="680" t="e">
        <f>#REF!</f>
        <v>#REF!</v>
      </c>
      <c r="B162" s="680"/>
      <c r="C162" s="684"/>
      <c r="D162" s="680"/>
      <c r="E162" s="681"/>
    </row>
    <row r="163" spans="1:5">
      <c r="A163" s="680" t="e">
        <f>#REF!</f>
        <v>#REF!</v>
      </c>
      <c r="B163" s="680"/>
      <c r="C163" s="684"/>
      <c r="D163" s="680"/>
      <c r="E163" s="681"/>
    </row>
    <row r="164" spans="1:5">
      <c r="A164" s="680" t="e">
        <f>#REF!</f>
        <v>#REF!</v>
      </c>
      <c r="B164" s="680"/>
      <c r="C164" s="684"/>
      <c r="D164" s="680"/>
      <c r="E164" s="681"/>
    </row>
    <row r="165" spans="1:5">
      <c r="A165" s="680" t="e">
        <f>#REF!</f>
        <v>#REF!</v>
      </c>
      <c r="B165" s="680"/>
      <c r="C165" s="684"/>
      <c r="D165" s="680"/>
      <c r="E165" s="681"/>
    </row>
    <row r="166" spans="1:5">
      <c r="A166" s="680" t="e">
        <f>#REF!</f>
        <v>#REF!</v>
      </c>
      <c r="B166" s="680"/>
      <c r="C166" s="684"/>
      <c r="D166" s="680"/>
      <c r="E166" s="681"/>
    </row>
    <row r="167" spans="1:5">
      <c r="A167" s="680" t="e">
        <f>#REF!</f>
        <v>#REF!</v>
      </c>
      <c r="B167" s="680"/>
      <c r="C167" s="684"/>
      <c r="D167" s="680"/>
      <c r="E167" s="681"/>
    </row>
    <row r="168" spans="1:5">
      <c r="A168" s="680" t="e">
        <f>#REF!</f>
        <v>#REF!</v>
      </c>
      <c r="B168" s="680"/>
      <c r="C168" s="684"/>
      <c r="D168" s="680"/>
      <c r="E168" s="681"/>
    </row>
    <row r="169" spans="1:5">
      <c r="A169" s="680" t="e">
        <f>#REF!</f>
        <v>#REF!</v>
      </c>
      <c r="B169" s="680"/>
      <c r="C169" s="684"/>
      <c r="D169" s="680"/>
      <c r="E169" s="681"/>
    </row>
    <row r="170" spans="1:5">
      <c r="A170" s="680" t="e">
        <f>#REF!</f>
        <v>#REF!</v>
      </c>
      <c r="B170" s="680"/>
      <c r="C170" s="684"/>
      <c r="D170" s="680"/>
      <c r="E170" s="681"/>
    </row>
    <row r="171" spans="1:5">
      <c r="A171" s="680" t="e">
        <f>#REF!</f>
        <v>#REF!</v>
      </c>
      <c r="B171" s="680"/>
      <c r="C171" s="684"/>
      <c r="D171" s="680"/>
      <c r="E171" s="681"/>
    </row>
    <row r="172" spans="1:5">
      <c r="A172" s="680" t="e">
        <f>#REF!</f>
        <v>#REF!</v>
      </c>
      <c r="B172" s="680"/>
      <c r="C172" s="684"/>
      <c r="D172" s="680"/>
      <c r="E172" s="681"/>
    </row>
    <row r="173" spans="1:5">
      <c r="A173" s="680" t="e">
        <f>#REF!</f>
        <v>#REF!</v>
      </c>
      <c r="B173" s="680"/>
      <c r="C173" s="684"/>
      <c r="D173" s="680"/>
      <c r="E173" s="681"/>
    </row>
    <row r="174" spans="1:5">
      <c r="A174" s="680" t="e">
        <f>#REF!</f>
        <v>#REF!</v>
      </c>
      <c r="B174" s="680"/>
      <c r="C174" s="684"/>
      <c r="D174" s="680"/>
      <c r="E174" s="681"/>
    </row>
    <row r="175" spans="1:5">
      <c r="A175" s="680" t="e">
        <f>#REF!</f>
        <v>#REF!</v>
      </c>
      <c r="B175" s="680"/>
      <c r="C175" s="684"/>
      <c r="D175" s="680"/>
      <c r="E175" s="681"/>
    </row>
    <row r="176" spans="1:5">
      <c r="A176" s="680" t="e">
        <f>#REF!</f>
        <v>#REF!</v>
      </c>
      <c r="B176" s="680"/>
      <c r="C176" s="684"/>
      <c r="D176" s="680"/>
      <c r="E176" s="681"/>
    </row>
    <row r="177" spans="1:5">
      <c r="A177" s="680" t="e">
        <f>#REF!</f>
        <v>#REF!</v>
      </c>
      <c r="B177" s="680"/>
      <c r="C177" s="684"/>
      <c r="D177" s="680"/>
      <c r="E177" s="681"/>
    </row>
    <row r="178" spans="1:5">
      <c r="A178" s="680" t="e">
        <f>#REF!</f>
        <v>#REF!</v>
      </c>
      <c r="B178" s="680"/>
      <c r="C178" s="684"/>
      <c r="D178" s="680"/>
      <c r="E178" s="681"/>
    </row>
    <row r="179" spans="1:5">
      <c r="A179" s="680" t="e">
        <f>#REF!</f>
        <v>#REF!</v>
      </c>
      <c r="B179" s="680"/>
      <c r="C179" s="684"/>
      <c r="D179" s="680"/>
      <c r="E179" s="681"/>
    </row>
    <row r="180" spans="1:5">
      <c r="A180" s="680" t="e">
        <f>#REF!</f>
        <v>#REF!</v>
      </c>
      <c r="B180" s="680"/>
      <c r="C180" s="684"/>
      <c r="D180" s="680"/>
      <c r="E180" s="681"/>
    </row>
    <row r="181" spans="1:5">
      <c r="A181" s="680" t="e">
        <f>#REF!</f>
        <v>#REF!</v>
      </c>
      <c r="B181" s="680"/>
      <c r="C181" s="684"/>
      <c r="D181" s="680"/>
      <c r="E181" s="681"/>
    </row>
    <row r="182" spans="1:5">
      <c r="A182" s="680" t="e">
        <f>#REF!</f>
        <v>#REF!</v>
      </c>
      <c r="B182" s="680"/>
      <c r="C182" s="684"/>
      <c r="D182" s="680"/>
      <c r="E182" s="681"/>
    </row>
    <row r="183" spans="1:5">
      <c r="A183" s="680" t="e">
        <f>#REF!</f>
        <v>#REF!</v>
      </c>
      <c r="B183" s="680"/>
      <c r="C183" s="684"/>
      <c r="D183" s="680"/>
      <c r="E183" s="681"/>
    </row>
    <row r="184" spans="1:5">
      <c r="A184" s="680" t="e">
        <f>#REF!</f>
        <v>#REF!</v>
      </c>
      <c r="B184" s="680"/>
      <c r="C184" s="684"/>
      <c r="D184" s="680"/>
      <c r="E184" s="681"/>
    </row>
    <row r="185" spans="1:5">
      <c r="A185" s="680" t="e">
        <f>#REF!</f>
        <v>#REF!</v>
      </c>
      <c r="B185" s="680"/>
      <c r="C185" s="684"/>
      <c r="D185" s="680"/>
      <c r="E185" s="681"/>
    </row>
    <row r="186" spans="1:5">
      <c r="A186" s="680" t="e">
        <f>#REF!</f>
        <v>#REF!</v>
      </c>
      <c r="B186" s="680"/>
      <c r="C186" s="684"/>
      <c r="D186" s="680"/>
      <c r="E186" s="681"/>
    </row>
    <row r="187" spans="1:5">
      <c r="A187" s="680" t="e">
        <f>#REF!</f>
        <v>#REF!</v>
      </c>
      <c r="B187" s="680"/>
      <c r="C187" s="684"/>
      <c r="D187" s="680"/>
      <c r="E187" s="681"/>
    </row>
    <row r="188" spans="1:5">
      <c r="A188" s="680" t="e">
        <f>#REF!</f>
        <v>#REF!</v>
      </c>
      <c r="B188" s="680"/>
      <c r="C188" s="684"/>
      <c r="D188" s="680"/>
      <c r="E188" s="681"/>
    </row>
    <row r="189" spans="1:5">
      <c r="A189" s="680" t="e">
        <f>#REF!</f>
        <v>#REF!</v>
      </c>
      <c r="B189" s="680"/>
      <c r="C189" s="684"/>
      <c r="D189" s="680"/>
      <c r="E189" s="681"/>
    </row>
    <row r="190" spans="1:5">
      <c r="A190" s="680" t="e">
        <f>#REF!</f>
        <v>#REF!</v>
      </c>
      <c r="B190" s="680"/>
      <c r="C190" s="684"/>
      <c r="D190" s="680"/>
      <c r="E190" s="681"/>
    </row>
    <row r="191" spans="1:5">
      <c r="A191" s="680" t="e">
        <f>#REF!</f>
        <v>#REF!</v>
      </c>
      <c r="B191" s="680"/>
      <c r="C191" s="684"/>
      <c r="D191" s="680"/>
      <c r="E191" s="681"/>
    </row>
    <row r="192" spans="1:5">
      <c r="A192" s="680" t="e">
        <f>#REF!</f>
        <v>#REF!</v>
      </c>
      <c r="B192" s="680"/>
      <c r="C192" s="684"/>
      <c r="D192" s="680"/>
      <c r="E192" s="681"/>
    </row>
    <row r="193" spans="1:5">
      <c r="A193" s="680" t="e">
        <f>#REF!</f>
        <v>#REF!</v>
      </c>
      <c r="B193" s="680"/>
      <c r="C193" s="684"/>
      <c r="D193" s="680"/>
      <c r="E193" s="681"/>
    </row>
    <row r="194" spans="1:5">
      <c r="A194" s="680" t="e">
        <f>#REF!</f>
        <v>#REF!</v>
      </c>
      <c r="B194" s="680"/>
      <c r="C194" s="684"/>
      <c r="D194" s="680"/>
      <c r="E194" s="681"/>
    </row>
    <row r="195" spans="1:5">
      <c r="A195" s="680" t="e">
        <f>#REF!</f>
        <v>#REF!</v>
      </c>
      <c r="B195" s="680"/>
      <c r="C195" s="684"/>
      <c r="D195" s="680"/>
      <c r="E195" s="681"/>
    </row>
    <row r="196" spans="1:5">
      <c r="A196" s="680" t="e">
        <f>#REF!</f>
        <v>#REF!</v>
      </c>
      <c r="B196" s="680"/>
      <c r="C196" s="684"/>
      <c r="D196" s="680"/>
      <c r="E196" s="681"/>
    </row>
    <row r="197" spans="1:5">
      <c r="A197" s="680" t="e">
        <f>#REF!</f>
        <v>#REF!</v>
      </c>
      <c r="B197" s="680"/>
      <c r="C197" s="684"/>
      <c r="D197" s="680"/>
      <c r="E197" s="681"/>
    </row>
    <row r="198" spans="1:5">
      <c r="A198" s="680" t="e">
        <f>#REF!</f>
        <v>#REF!</v>
      </c>
      <c r="B198" s="680"/>
      <c r="C198" s="684"/>
      <c r="D198" s="680"/>
      <c r="E198" s="681"/>
    </row>
    <row r="199" spans="1:5">
      <c r="A199" s="680" t="e">
        <f>#REF!</f>
        <v>#REF!</v>
      </c>
      <c r="B199" s="680"/>
      <c r="C199" s="684"/>
      <c r="D199" s="680"/>
      <c r="E199" s="681"/>
    </row>
    <row r="200" spans="1:5">
      <c r="A200" s="680" t="e">
        <f>#REF!</f>
        <v>#REF!</v>
      </c>
      <c r="B200" s="680"/>
      <c r="C200" s="684"/>
      <c r="D200" s="680"/>
      <c r="E200" s="681"/>
    </row>
    <row r="201" spans="1:5">
      <c r="A201" s="680" t="e">
        <f>#REF!</f>
        <v>#REF!</v>
      </c>
      <c r="B201" s="680"/>
      <c r="C201" s="684"/>
      <c r="D201" s="680"/>
      <c r="E201" s="681"/>
    </row>
    <row r="202" spans="1:5">
      <c r="A202" s="680" t="e">
        <f>#REF!</f>
        <v>#REF!</v>
      </c>
      <c r="B202" s="680"/>
      <c r="C202" s="684"/>
      <c r="D202" s="680"/>
      <c r="E202" s="681"/>
    </row>
    <row r="203" spans="1:5">
      <c r="A203" s="680" t="e">
        <f>#REF!</f>
        <v>#REF!</v>
      </c>
      <c r="B203" s="680"/>
      <c r="C203" s="684"/>
      <c r="D203" s="680"/>
      <c r="E203" s="681"/>
    </row>
    <row r="204" spans="1:5">
      <c r="A204" s="680" t="e">
        <f>#REF!</f>
        <v>#REF!</v>
      </c>
      <c r="B204" s="680"/>
      <c r="C204" s="684"/>
      <c r="D204" s="680"/>
      <c r="E204" s="681"/>
    </row>
    <row r="205" spans="1:5">
      <c r="A205" s="680" t="e">
        <f>#REF!</f>
        <v>#REF!</v>
      </c>
      <c r="B205" s="680"/>
      <c r="C205" s="684"/>
      <c r="D205" s="680"/>
      <c r="E205" s="681"/>
    </row>
    <row r="206" spans="1:5">
      <c r="A206" s="680" t="e">
        <f>#REF!</f>
        <v>#REF!</v>
      </c>
      <c r="B206" s="680"/>
      <c r="C206" s="684"/>
      <c r="D206" s="680"/>
      <c r="E206" s="681"/>
    </row>
    <row r="207" spans="1:5">
      <c r="A207" s="680" t="e">
        <f>#REF!</f>
        <v>#REF!</v>
      </c>
      <c r="B207" s="680"/>
      <c r="C207" s="684"/>
      <c r="D207" s="680"/>
      <c r="E207" s="681"/>
    </row>
    <row r="208" spans="1:5">
      <c r="A208" s="680" t="e">
        <f>#REF!</f>
        <v>#REF!</v>
      </c>
      <c r="B208" s="680"/>
      <c r="C208" s="684"/>
      <c r="D208" s="680"/>
      <c r="E208" s="681"/>
    </row>
    <row r="209" spans="1:5">
      <c r="A209" s="680" t="e">
        <f>#REF!</f>
        <v>#REF!</v>
      </c>
      <c r="B209" s="680"/>
      <c r="C209" s="684"/>
      <c r="D209" s="680"/>
      <c r="E209" s="681"/>
    </row>
    <row r="210" spans="1:5">
      <c r="A210" s="680" t="e">
        <f>#REF!</f>
        <v>#REF!</v>
      </c>
      <c r="B210" s="680"/>
      <c r="C210" s="684"/>
      <c r="D210" s="680"/>
      <c r="E210" s="681"/>
    </row>
    <row r="211" spans="1:5">
      <c r="A211" s="680" t="e">
        <f>#REF!</f>
        <v>#REF!</v>
      </c>
      <c r="B211" s="680"/>
      <c r="C211" s="684"/>
      <c r="D211" s="680"/>
      <c r="E211" s="681"/>
    </row>
    <row r="212" spans="1:5">
      <c r="A212" s="680" t="e">
        <f>#REF!</f>
        <v>#REF!</v>
      </c>
      <c r="B212" s="680"/>
      <c r="C212" s="684"/>
      <c r="D212" s="680"/>
      <c r="E212" s="681"/>
    </row>
    <row r="213" spans="1:5">
      <c r="A213" s="680" t="e">
        <f>#REF!</f>
        <v>#REF!</v>
      </c>
      <c r="B213" s="680"/>
      <c r="C213" s="684"/>
      <c r="D213" s="680"/>
      <c r="E213" s="681"/>
    </row>
    <row r="214" spans="1:5">
      <c r="A214" s="680" t="e">
        <f>#REF!</f>
        <v>#REF!</v>
      </c>
      <c r="B214" s="680"/>
      <c r="C214" s="684"/>
      <c r="D214" s="680"/>
      <c r="E214" s="681"/>
    </row>
    <row r="215" spans="1:5">
      <c r="A215" s="680" t="e">
        <f>#REF!</f>
        <v>#REF!</v>
      </c>
      <c r="B215" s="680"/>
      <c r="C215" s="684"/>
      <c r="D215" s="680"/>
      <c r="E215" s="681"/>
    </row>
    <row r="216" spans="1:5">
      <c r="A216" s="680" t="e">
        <f>#REF!</f>
        <v>#REF!</v>
      </c>
      <c r="B216" s="680"/>
      <c r="C216" s="684"/>
      <c r="D216" s="680"/>
      <c r="E216" s="681"/>
    </row>
    <row r="217" spans="1:5">
      <c r="A217" s="680" t="e">
        <f>#REF!</f>
        <v>#REF!</v>
      </c>
      <c r="B217" s="680"/>
      <c r="C217" s="684"/>
      <c r="D217" s="680"/>
      <c r="E217" s="681"/>
    </row>
    <row r="218" spans="1:5">
      <c r="A218" s="680" t="e">
        <f>#REF!</f>
        <v>#REF!</v>
      </c>
      <c r="B218" s="680"/>
      <c r="C218" s="684"/>
      <c r="D218" s="680"/>
      <c r="E218" s="681"/>
    </row>
    <row r="219" spans="1:5">
      <c r="A219" s="680" t="e">
        <f>#REF!</f>
        <v>#REF!</v>
      </c>
      <c r="B219" s="680"/>
      <c r="C219" s="684"/>
      <c r="D219" s="680"/>
      <c r="E219" s="681"/>
    </row>
    <row r="220" spans="1:5">
      <c r="A220" s="680" t="e">
        <f>#REF!</f>
        <v>#REF!</v>
      </c>
      <c r="B220" s="680"/>
      <c r="C220" s="684"/>
      <c r="D220" s="680"/>
      <c r="E220" s="681"/>
    </row>
    <row r="221" spans="1:5">
      <c r="A221" s="680" t="e">
        <f>#REF!</f>
        <v>#REF!</v>
      </c>
      <c r="B221" s="680"/>
      <c r="C221" s="684"/>
      <c r="D221" s="680"/>
      <c r="E221" s="681"/>
    </row>
    <row r="222" spans="1:5">
      <c r="A222" s="680" t="e">
        <f>#REF!</f>
        <v>#REF!</v>
      </c>
      <c r="B222" s="680"/>
      <c r="C222" s="684"/>
      <c r="D222" s="680"/>
      <c r="E222" s="681"/>
    </row>
    <row r="223" spans="1:5">
      <c r="A223" s="680" t="e">
        <f>#REF!</f>
        <v>#REF!</v>
      </c>
      <c r="B223" s="680"/>
      <c r="C223" s="684"/>
      <c r="D223" s="680"/>
      <c r="E223" s="681"/>
    </row>
    <row r="224" spans="1:5">
      <c r="A224" s="680" t="e">
        <f>#REF!</f>
        <v>#REF!</v>
      </c>
      <c r="B224" s="680"/>
      <c r="C224" s="684"/>
      <c r="D224" s="680"/>
      <c r="E224" s="681"/>
    </row>
    <row r="225" spans="1:5">
      <c r="A225" s="680" t="e">
        <f>#REF!</f>
        <v>#REF!</v>
      </c>
      <c r="B225" s="680"/>
      <c r="C225" s="684"/>
      <c r="D225" s="680"/>
      <c r="E225" s="681"/>
    </row>
    <row r="226" spans="1:5">
      <c r="A226" s="680" t="e">
        <f>#REF!</f>
        <v>#REF!</v>
      </c>
      <c r="B226" s="680"/>
      <c r="C226" s="684"/>
      <c r="D226" s="680"/>
      <c r="E226" s="681"/>
    </row>
    <row r="227" spans="1:5">
      <c r="A227" s="680" t="e">
        <f>#REF!</f>
        <v>#REF!</v>
      </c>
      <c r="B227" s="680"/>
      <c r="C227" s="684"/>
      <c r="D227" s="680"/>
      <c r="E227" s="681"/>
    </row>
    <row r="228" spans="1:5">
      <c r="A228" s="680" t="e">
        <f>#REF!</f>
        <v>#REF!</v>
      </c>
      <c r="B228" s="680"/>
      <c r="C228" s="684"/>
      <c r="D228" s="680"/>
      <c r="E228" s="681"/>
    </row>
    <row r="229" spans="1:5">
      <c r="A229" s="680" t="e">
        <f>#REF!</f>
        <v>#REF!</v>
      </c>
      <c r="B229" s="680"/>
      <c r="C229" s="684"/>
      <c r="D229" s="680"/>
      <c r="E229" s="681"/>
    </row>
    <row r="230" spans="1:5">
      <c r="A230" s="680" t="e">
        <f>#REF!</f>
        <v>#REF!</v>
      </c>
      <c r="B230" s="680"/>
      <c r="C230" s="684"/>
      <c r="D230" s="680"/>
      <c r="E230" s="681"/>
    </row>
    <row r="231" spans="1:5">
      <c r="A231" s="680" t="e">
        <f>#REF!</f>
        <v>#REF!</v>
      </c>
      <c r="B231" s="680"/>
      <c r="C231" s="684"/>
      <c r="D231" s="680"/>
      <c r="E231" s="681"/>
    </row>
    <row r="232" spans="1:5">
      <c r="A232" s="680" t="e">
        <f>#REF!</f>
        <v>#REF!</v>
      </c>
      <c r="B232" s="680"/>
      <c r="C232" s="684"/>
      <c r="D232" s="680"/>
      <c r="E232" s="681"/>
    </row>
    <row r="233" spans="1:5">
      <c r="A233" s="680" t="e">
        <f>#REF!</f>
        <v>#REF!</v>
      </c>
      <c r="B233" s="680"/>
      <c r="C233" s="684"/>
      <c r="D233" s="680"/>
      <c r="E233" s="681"/>
    </row>
    <row r="234" spans="1:5">
      <c r="A234" s="680" t="e">
        <f>#REF!</f>
        <v>#REF!</v>
      </c>
      <c r="B234" s="680"/>
      <c r="C234" s="684"/>
      <c r="D234" s="680"/>
      <c r="E234" s="681"/>
    </row>
    <row r="235" spans="1:5">
      <c r="A235" s="680" t="e">
        <f>#REF!</f>
        <v>#REF!</v>
      </c>
      <c r="B235" s="680"/>
      <c r="C235" s="684"/>
      <c r="D235" s="680"/>
      <c r="E235" s="681"/>
    </row>
    <row r="236" spans="1:5">
      <c r="A236" s="680" t="e">
        <f>#REF!</f>
        <v>#REF!</v>
      </c>
      <c r="B236" s="680"/>
      <c r="C236" s="684"/>
      <c r="D236" s="680"/>
      <c r="E236" s="681"/>
    </row>
    <row r="237" spans="1:5">
      <c r="A237" s="680" t="e">
        <f>#REF!</f>
        <v>#REF!</v>
      </c>
      <c r="B237" s="680"/>
      <c r="C237" s="684"/>
      <c r="D237" s="680"/>
      <c r="E237" s="681"/>
    </row>
    <row r="238" spans="1:5">
      <c r="A238" s="680" t="e">
        <f>#REF!</f>
        <v>#REF!</v>
      </c>
      <c r="B238" s="680"/>
      <c r="C238" s="684"/>
      <c r="D238" s="680"/>
      <c r="E238" s="681"/>
    </row>
    <row r="239" spans="1:5">
      <c r="A239" s="680" t="e">
        <f>#REF!</f>
        <v>#REF!</v>
      </c>
      <c r="B239" s="680"/>
      <c r="C239" s="684"/>
      <c r="D239" s="680"/>
      <c r="E239" s="681"/>
    </row>
    <row r="240" spans="1:5">
      <c r="A240" s="680" t="e">
        <f>#REF!</f>
        <v>#REF!</v>
      </c>
      <c r="B240" s="680"/>
      <c r="C240" s="684"/>
      <c r="D240" s="680"/>
      <c r="E240" s="681"/>
    </row>
    <row r="241" spans="1:5">
      <c r="A241" s="680" t="e">
        <f>#REF!</f>
        <v>#REF!</v>
      </c>
      <c r="B241" s="680"/>
      <c r="C241" s="684"/>
      <c r="D241" s="680"/>
      <c r="E241" s="681"/>
    </row>
    <row r="242" spans="1:5">
      <c r="A242" s="680" t="e">
        <f>#REF!</f>
        <v>#REF!</v>
      </c>
      <c r="B242" s="680"/>
      <c r="C242" s="684"/>
      <c r="D242" s="680"/>
      <c r="E242" s="681"/>
    </row>
    <row r="243" spans="1:5">
      <c r="A243" s="680" t="e">
        <f>#REF!</f>
        <v>#REF!</v>
      </c>
      <c r="B243" s="680"/>
      <c r="C243" s="684"/>
      <c r="D243" s="680"/>
      <c r="E243" s="681"/>
    </row>
    <row r="244" spans="1:5">
      <c r="A244" s="680" t="e">
        <f>#REF!</f>
        <v>#REF!</v>
      </c>
      <c r="B244" s="680"/>
      <c r="C244" s="684"/>
      <c r="D244" s="680"/>
      <c r="E244" s="681"/>
    </row>
    <row r="245" spans="1:5">
      <c r="A245" s="680" t="e">
        <f>#REF!</f>
        <v>#REF!</v>
      </c>
      <c r="B245" s="680"/>
      <c r="C245" s="684"/>
      <c r="D245" s="680"/>
      <c r="E245" s="681"/>
    </row>
    <row r="246" spans="1:5">
      <c r="A246" s="680" t="e">
        <f>#REF!</f>
        <v>#REF!</v>
      </c>
      <c r="B246" s="680"/>
      <c r="C246" s="684"/>
      <c r="D246" s="680"/>
      <c r="E246" s="681"/>
    </row>
    <row r="247" spans="1:5">
      <c r="A247" s="680" t="e">
        <f>#REF!</f>
        <v>#REF!</v>
      </c>
      <c r="B247" s="680"/>
      <c r="C247" s="684"/>
      <c r="D247" s="680"/>
      <c r="E247" s="681"/>
    </row>
    <row r="248" spans="1:5">
      <c r="A248" s="680" t="e">
        <f>#REF!</f>
        <v>#REF!</v>
      </c>
      <c r="B248" s="680"/>
      <c r="C248" s="684"/>
      <c r="D248" s="680"/>
      <c r="E248" s="681"/>
    </row>
    <row r="249" spans="1:5">
      <c r="A249" s="680" t="e">
        <f>#REF!</f>
        <v>#REF!</v>
      </c>
      <c r="B249" s="680"/>
      <c r="C249" s="684"/>
      <c r="D249" s="680"/>
      <c r="E249" s="681"/>
    </row>
    <row r="250" spans="1:5">
      <c r="A250" s="680" t="e">
        <f>#REF!</f>
        <v>#REF!</v>
      </c>
      <c r="B250" s="680"/>
      <c r="C250" s="684"/>
      <c r="D250" s="680"/>
      <c r="E250" s="681"/>
    </row>
    <row r="251" spans="1:5">
      <c r="A251" s="680" t="e">
        <f>#REF!</f>
        <v>#REF!</v>
      </c>
      <c r="B251" s="680"/>
      <c r="C251" s="684"/>
      <c r="D251" s="680"/>
      <c r="E251" s="681"/>
    </row>
    <row r="252" spans="1:5">
      <c r="A252" s="680" t="e">
        <f>#REF!</f>
        <v>#REF!</v>
      </c>
      <c r="B252" s="680"/>
      <c r="C252" s="684"/>
      <c r="D252" s="680"/>
      <c r="E252" s="681"/>
    </row>
    <row r="253" spans="1:5">
      <c r="A253" s="680" t="e">
        <f>#REF!</f>
        <v>#REF!</v>
      </c>
      <c r="B253" s="680"/>
      <c r="C253" s="684"/>
      <c r="D253" s="680"/>
      <c r="E253" s="681"/>
    </row>
    <row r="254" spans="1:5">
      <c r="A254" s="680" t="e">
        <f>#REF!</f>
        <v>#REF!</v>
      </c>
      <c r="B254" s="680"/>
      <c r="C254" s="684"/>
      <c r="D254" s="680"/>
      <c r="E254" s="681"/>
    </row>
    <row r="255" spans="1:5">
      <c r="A255" s="680" t="e">
        <f>#REF!</f>
        <v>#REF!</v>
      </c>
      <c r="B255" s="680"/>
      <c r="C255" s="684"/>
      <c r="D255" s="680"/>
      <c r="E255" s="681"/>
    </row>
    <row r="256" spans="1:5">
      <c r="A256" s="680" t="e">
        <f>#REF!</f>
        <v>#REF!</v>
      </c>
      <c r="B256" s="680"/>
      <c r="C256" s="684"/>
      <c r="D256" s="680"/>
      <c r="E256" s="681"/>
    </row>
    <row r="257" spans="1:5">
      <c r="A257" s="680" t="e">
        <f>#REF!</f>
        <v>#REF!</v>
      </c>
      <c r="B257" s="680"/>
      <c r="C257" s="684"/>
      <c r="D257" s="680"/>
      <c r="E257" s="681"/>
    </row>
    <row r="258" spans="1:5">
      <c r="A258" s="680" t="e">
        <f>#REF!</f>
        <v>#REF!</v>
      </c>
      <c r="B258" s="680"/>
      <c r="C258" s="684"/>
      <c r="D258" s="680"/>
      <c r="E258" s="681"/>
    </row>
    <row r="259" spans="1:5">
      <c r="A259" s="680" t="e">
        <f>#REF!</f>
        <v>#REF!</v>
      </c>
      <c r="B259" s="680"/>
      <c r="C259" s="684"/>
      <c r="D259" s="680"/>
      <c r="E259" s="681"/>
    </row>
    <row r="260" spans="1:5">
      <c r="A260" s="680" t="e">
        <f>#REF!</f>
        <v>#REF!</v>
      </c>
      <c r="B260" s="680"/>
      <c r="C260" s="684"/>
      <c r="D260" s="680"/>
      <c r="E260" s="681"/>
    </row>
    <row r="261" spans="1:5">
      <c r="A261" s="680" t="e">
        <f>#REF!</f>
        <v>#REF!</v>
      </c>
      <c r="B261" s="680"/>
      <c r="C261" s="684"/>
      <c r="D261" s="680"/>
      <c r="E261" s="681"/>
    </row>
    <row r="262" spans="1:5">
      <c r="A262" s="680" t="e">
        <f>#REF!</f>
        <v>#REF!</v>
      </c>
      <c r="B262" s="680"/>
      <c r="C262" s="684"/>
      <c r="D262" s="680"/>
      <c r="E262" s="681"/>
    </row>
    <row r="263" spans="1:5">
      <c r="A263" s="680" t="e">
        <f>#REF!</f>
        <v>#REF!</v>
      </c>
      <c r="B263" s="680"/>
      <c r="C263" s="684"/>
      <c r="D263" s="680"/>
      <c r="E263" s="681"/>
    </row>
    <row r="264" spans="1:5">
      <c r="A264" s="680" t="e">
        <f>#REF!</f>
        <v>#REF!</v>
      </c>
      <c r="B264" s="680"/>
      <c r="C264" s="684"/>
      <c r="D264" s="680"/>
      <c r="E264" s="681"/>
    </row>
    <row r="265" spans="1:5">
      <c r="A265" s="680" t="e">
        <f>#REF!</f>
        <v>#REF!</v>
      </c>
      <c r="B265" s="680"/>
      <c r="C265" s="684"/>
      <c r="D265" s="680"/>
      <c r="E265" s="681"/>
    </row>
    <row r="266" spans="1:5">
      <c r="A266" s="680" t="e">
        <f>#REF!</f>
        <v>#REF!</v>
      </c>
      <c r="B266" s="680"/>
      <c r="C266" s="684"/>
      <c r="D266" s="680"/>
      <c r="E266" s="681"/>
    </row>
    <row r="267" spans="1:5">
      <c r="A267" s="680" t="e">
        <f>#REF!</f>
        <v>#REF!</v>
      </c>
      <c r="B267" s="680"/>
      <c r="C267" s="684"/>
      <c r="D267" s="680"/>
      <c r="E267" s="681"/>
    </row>
    <row r="268" spans="1:5">
      <c r="A268" s="680" t="e">
        <f>#REF!</f>
        <v>#REF!</v>
      </c>
      <c r="B268" s="680"/>
      <c r="C268" s="684"/>
      <c r="D268" s="680"/>
      <c r="E268" s="681"/>
    </row>
    <row r="269" spans="1:5">
      <c r="A269" s="680" t="e">
        <f>#REF!</f>
        <v>#REF!</v>
      </c>
      <c r="B269" s="680"/>
      <c r="C269" s="684"/>
      <c r="D269" s="680"/>
      <c r="E269" s="681"/>
    </row>
    <row r="270" spans="1:5">
      <c r="A270" s="680" t="e">
        <f>#REF!</f>
        <v>#REF!</v>
      </c>
      <c r="B270" s="680"/>
      <c r="C270" s="684"/>
      <c r="D270" s="680"/>
      <c r="E270" s="681"/>
    </row>
    <row r="271" spans="1:5">
      <c r="A271" s="680" t="e">
        <f>#REF!</f>
        <v>#REF!</v>
      </c>
      <c r="B271" s="680"/>
      <c r="C271" s="684"/>
      <c r="D271" s="680"/>
      <c r="E271" s="681"/>
    </row>
    <row r="272" spans="1:5">
      <c r="A272" s="680" t="e">
        <f>#REF!</f>
        <v>#REF!</v>
      </c>
      <c r="B272" s="680"/>
      <c r="C272" s="684"/>
      <c r="D272" s="680"/>
      <c r="E272" s="681"/>
    </row>
    <row r="273" spans="1:5">
      <c r="A273" s="680" t="e">
        <f>#REF!</f>
        <v>#REF!</v>
      </c>
      <c r="B273" s="680"/>
      <c r="C273" s="684"/>
      <c r="D273" s="680"/>
      <c r="E273" s="681"/>
    </row>
    <row r="274" spans="1:5">
      <c r="A274" s="680" t="e">
        <f>#REF!</f>
        <v>#REF!</v>
      </c>
      <c r="B274" s="680"/>
      <c r="C274" s="684"/>
      <c r="D274" s="680"/>
      <c r="E274" s="681"/>
    </row>
    <row r="275" spans="1:5">
      <c r="A275" s="680" t="e">
        <f>#REF!</f>
        <v>#REF!</v>
      </c>
      <c r="B275" s="680"/>
      <c r="C275" s="684"/>
      <c r="D275" s="680"/>
      <c r="E275" s="681"/>
    </row>
    <row r="276" spans="1:5">
      <c r="A276" s="680" t="e">
        <f>#REF!</f>
        <v>#REF!</v>
      </c>
      <c r="B276" s="680"/>
      <c r="C276" s="684"/>
      <c r="D276" s="680"/>
      <c r="E276" s="681"/>
    </row>
    <row r="277" spans="1:5">
      <c r="A277" s="680" t="e">
        <f>#REF!</f>
        <v>#REF!</v>
      </c>
      <c r="B277" s="680"/>
      <c r="C277" s="684"/>
      <c r="D277" s="680"/>
      <c r="E277" s="681"/>
    </row>
    <row r="278" spans="1:5">
      <c r="A278" s="680" t="e">
        <f>#REF!</f>
        <v>#REF!</v>
      </c>
      <c r="B278" s="680"/>
      <c r="C278" s="684"/>
      <c r="D278" s="680"/>
      <c r="E278" s="681"/>
    </row>
    <row r="279" spans="1:5">
      <c r="A279" s="680" t="e">
        <f>#REF!</f>
        <v>#REF!</v>
      </c>
      <c r="B279" s="680"/>
      <c r="C279" s="684"/>
      <c r="D279" s="680"/>
      <c r="E279" s="681"/>
    </row>
    <row r="280" spans="1:5">
      <c r="A280" s="680" t="e">
        <f>#REF!</f>
        <v>#REF!</v>
      </c>
      <c r="B280" s="680"/>
      <c r="C280" s="684"/>
      <c r="D280" s="680"/>
      <c r="E280" s="681"/>
    </row>
    <row r="281" spans="1:5">
      <c r="A281" s="680" t="e">
        <f>#REF!</f>
        <v>#REF!</v>
      </c>
      <c r="B281" s="680"/>
      <c r="C281" s="684"/>
      <c r="D281" s="680"/>
      <c r="E281" s="681"/>
    </row>
    <row r="282" spans="1:5">
      <c r="A282" s="680" t="e">
        <f>#REF!</f>
        <v>#REF!</v>
      </c>
      <c r="B282" s="680"/>
      <c r="C282" s="684"/>
      <c r="D282" s="680"/>
      <c r="E282" s="681"/>
    </row>
    <row r="283" spans="1:5">
      <c r="A283" s="680" t="e">
        <f>#REF!</f>
        <v>#REF!</v>
      </c>
      <c r="B283" s="680"/>
      <c r="C283" s="684"/>
      <c r="D283" s="680"/>
      <c r="E283" s="681"/>
    </row>
    <row r="284" spans="1:5">
      <c r="A284" s="680" t="e">
        <f>#REF!</f>
        <v>#REF!</v>
      </c>
      <c r="B284" s="680"/>
      <c r="C284" s="684"/>
      <c r="D284" s="680"/>
      <c r="E284" s="681"/>
    </row>
    <row r="285" spans="1:5">
      <c r="A285" s="680" t="e">
        <f>#REF!</f>
        <v>#REF!</v>
      </c>
      <c r="B285" s="680"/>
      <c r="C285" s="684"/>
      <c r="D285" s="680"/>
      <c r="E285" s="681"/>
    </row>
    <row r="286" spans="1:5">
      <c r="A286" s="680" t="e">
        <f>#REF!</f>
        <v>#REF!</v>
      </c>
      <c r="B286" s="680"/>
      <c r="C286" s="684"/>
      <c r="D286" s="680"/>
      <c r="E286" s="681"/>
    </row>
    <row r="287" spans="1:5">
      <c r="A287" s="680" t="e">
        <f>#REF!</f>
        <v>#REF!</v>
      </c>
      <c r="B287" s="680"/>
      <c r="C287" s="684"/>
      <c r="D287" s="680"/>
      <c r="E287" s="681"/>
    </row>
    <row r="288" spans="1:5">
      <c r="A288" s="680" t="e">
        <f>#REF!</f>
        <v>#REF!</v>
      </c>
      <c r="B288" s="680"/>
      <c r="C288" s="684"/>
      <c r="D288" s="680"/>
      <c r="E288" s="681"/>
    </row>
    <row r="289" spans="1:5">
      <c r="A289" s="680" t="e">
        <f>#REF!</f>
        <v>#REF!</v>
      </c>
      <c r="B289" s="680"/>
      <c r="C289" s="684"/>
      <c r="D289" s="680"/>
      <c r="E289" s="681"/>
    </row>
    <row r="290" spans="1:5">
      <c r="A290" s="680" t="e">
        <f>#REF!</f>
        <v>#REF!</v>
      </c>
      <c r="B290" s="680"/>
      <c r="C290" s="684"/>
      <c r="D290" s="680"/>
      <c r="E290" s="681"/>
    </row>
    <row r="291" spans="1:5">
      <c r="A291" s="680" t="e">
        <f>#REF!</f>
        <v>#REF!</v>
      </c>
      <c r="B291" s="680"/>
      <c r="C291" s="684"/>
      <c r="D291" s="680"/>
      <c r="E291" s="681"/>
    </row>
    <row r="292" spans="1:5">
      <c r="A292" s="680" t="e">
        <f>#REF!</f>
        <v>#REF!</v>
      </c>
      <c r="B292" s="680"/>
      <c r="C292" s="684"/>
      <c r="D292" s="680"/>
      <c r="E292" s="681"/>
    </row>
    <row r="293" spans="1:5">
      <c r="A293" s="680" t="e">
        <f>#REF!</f>
        <v>#REF!</v>
      </c>
      <c r="B293" s="680"/>
      <c r="C293" s="684"/>
      <c r="D293" s="680"/>
      <c r="E293" s="681"/>
    </row>
    <row r="294" spans="1:5">
      <c r="A294" s="680" t="e">
        <f>#REF!</f>
        <v>#REF!</v>
      </c>
      <c r="B294" s="680"/>
      <c r="C294" s="684"/>
      <c r="D294" s="680"/>
      <c r="E294" s="681"/>
    </row>
    <row r="295" spans="1:5">
      <c r="A295" s="680" t="e">
        <f>#REF!</f>
        <v>#REF!</v>
      </c>
      <c r="B295" s="680"/>
      <c r="C295" s="684"/>
      <c r="D295" s="680"/>
      <c r="E295" s="681"/>
    </row>
    <row r="296" spans="1:5">
      <c r="A296" s="680" t="e">
        <f>#REF!</f>
        <v>#REF!</v>
      </c>
      <c r="B296" s="680"/>
      <c r="C296" s="684"/>
      <c r="D296" s="680"/>
      <c r="E296" s="681"/>
    </row>
    <row r="297" spans="1:5">
      <c r="A297" s="680" t="e">
        <f>#REF!</f>
        <v>#REF!</v>
      </c>
      <c r="B297" s="680"/>
      <c r="C297" s="684"/>
      <c r="D297" s="680"/>
      <c r="E297" s="681"/>
    </row>
    <row r="298" spans="1:5">
      <c r="A298" s="680" t="e">
        <f>#REF!</f>
        <v>#REF!</v>
      </c>
      <c r="B298" s="680"/>
      <c r="C298" s="684"/>
      <c r="D298" s="680"/>
      <c r="E298" s="681"/>
    </row>
    <row r="299" spans="1:5">
      <c r="A299" s="680" t="e">
        <f>#REF!</f>
        <v>#REF!</v>
      </c>
      <c r="B299" s="680"/>
      <c r="C299" s="684"/>
      <c r="D299" s="680"/>
      <c r="E299" s="681"/>
    </row>
    <row r="300" spans="1:5">
      <c r="A300" s="680" t="e">
        <f>#REF!</f>
        <v>#REF!</v>
      </c>
      <c r="B300" s="680"/>
      <c r="C300" s="684"/>
      <c r="D300" s="680"/>
      <c r="E300" s="681"/>
    </row>
    <row r="301" spans="1:5">
      <c r="A301" s="680" t="e">
        <f>#REF!</f>
        <v>#REF!</v>
      </c>
      <c r="B301" s="680"/>
      <c r="C301" s="684"/>
      <c r="D301" s="680"/>
      <c r="E301" s="681"/>
    </row>
    <row r="302" spans="1:5">
      <c r="A302" s="680" t="e">
        <f>#REF!</f>
        <v>#REF!</v>
      </c>
      <c r="B302" s="680"/>
      <c r="C302" s="684"/>
      <c r="D302" s="680"/>
      <c r="E302" s="681"/>
    </row>
    <row r="303" spans="1:5">
      <c r="A303" s="680" t="e">
        <f>#REF!</f>
        <v>#REF!</v>
      </c>
      <c r="B303" s="680"/>
      <c r="C303" s="684"/>
      <c r="D303" s="680"/>
      <c r="E303" s="681"/>
    </row>
    <row r="304" spans="1:5">
      <c r="A304" s="680" t="e">
        <f>#REF!</f>
        <v>#REF!</v>
      </c>
      <c r="B304" s="680"/>
      <c r="C304" s="684"/>
      <c r="D304" s="680"/>
      <c r="E304" s="681"/>
    </row>
    <row r="305" spans="1:5">
      <c r="A305" s="680" t="e">
        <f>#REF!</f>
        <v>#REF!</v>
      </c>
      <c r="B305" s="680"/>
      <c r="C305" s="684"/>
      <c r="D305" s="680"/>
      <c r="E305" s="681"/>
    </row>
    <row r="306" spans="1:5">
      <c r="A306" s="680" t="e">
        <f>#REF!</f>
        <v>#REF!</v>
      </c>
      <c r="B306" s="680"/>
      <c r="C306" s="684"/>
      <c r="D306" s="680"/>
      <c r="E306" s="681"/>
    </row>
    <row r="307" spans="1:5">
      <c r="A307" s="680" t="e">
        <f>#REF!</f>
        <v>#REF!</v>
      </c>
      <c r="B307" s="680"/>
      <c r="C307" s="684"/>
      <c r="D307" s="680"/>
      <c r="E307" s="681"/>
    </row>
    <row r="308" spans="1:5">
      <c r="A308" s="680" t="e">
        <f>#REF!</f>
        <v>#REF!</v>
      </c>
      <c r="B308" s="680"/>
      <c r="C308" s="684"/>
      <c r="D308" s="680"/>
      <c r="E308" s="681"/>
    </row>
    <row r="309" spans="1:5">
      <c r="A309" s="680" t="e">
        <f>#REF!</f>
        <v>#REF!</v>
      </c>
      <c r="B309" s="680"/>
      <c r="C309" s="684"/>
      <c r="D309" s="680"/>
      <c r="E309" s="681"/>
    </row>
    <row r="310" spans="1:5">
      <c r="A310" s="680" t="e">
        <f>#REF!</f>
        <v>#REF!</v>
      </c>
      <c r="B310" s="680"/>
      <c r="C310" s="684"/>
      <c r="D310" s="680"/>
      <c r="E310" s="681"/>
    </row>
    <row r="311" spans="1:5">
      <c r="A311" s="680" t="e">
        <f>#REF!</f>
        <v>#REF!</v>
      </c>
      <c r="B311" s="680"/>
      <c r="C311" s="684"/>
      <c r="D311" s="680"/>
      <c r="E311" s="681"/>
    </row>
    <row r="312" spans="1:5">
      <c r="A312" s="680" t="e">
        <f>#REF!</f>
        <v>#REF!</v>
      </c>
      <c r="B312" s="680"/>
      <c r="C312" s="684"/>
      <c r="D312" s="680"/>
      <c r="E312" s="681"/>
    </row>
    <row r="313" spans="1:5">
      <c r="A313" s="680" t="e">
        <f>#REF!</f>
        <v>#REF!</v>
      </c>
      <c r="B313" s="680"/>
      <c r="C313" s="684"/>
      <c r="D313" s="680"/>
      <c r="E313" s="681"/>
    </row>
    <row r="314" spans="1:5">
      <c r="A314" s="680" t="e">
        <f>#REF!</f>
        <v>#REF!</v>
      </c>
      <c r="B314" s="680"/>
      <c r="C314" s="684"/>
      <c r="D314" s="680"/>
      <c r="E314" s="681"/>
    </row>
    <row r="315" spans="1:5">
      <c r="A315" s="680" t="e">
        <f>#REF!</f>
        <v>#REF!</v>
      </c>
      <c r="B315" s="680"/>
      <c r="C315" s="684"/>
      <c r="D315" s="680"/>
      <c r="E315" s="681"/>
    </row>
    <row r="316" spans="1:5">
      <c r="A316" s="680" t="e">
        <f>#REF!</f>
        <v>#REF!</v>
      </c>
      <c r="B316" s="680"/>
      <c r="C316" s="684"/>
      <c r="D316" s="680"/>
      <c r="E316" s="681"/>
    </row>
    <row r="317" spans="1:5">
      <c r="A317" s="680" t="e">
        <f>#REF!</f>
        <v>#REF!</v>
      </c>
      <c r="B317" s="680"/>
      <c r="C317" s="684"/>
      <c r="D317" s="680"/>
      <c r="E317" s="681"/>
    </row>
    <row r="318" spans="1:5">
      <c r="A318" s="680" t="e">
        <f>#REF!</f>
        <v>#REF!</v>
      </c>
      <c r="B318" s="680"/>
      <c r="C318" s="684"/>
      <c r="D318" s="680"/>
      <c r="E318" s="681"/>
    </row>
    <row r="319" spans="1:5">
      <c r="A319" s="680" t="e">
        <f>#REF!</f>
        <v>#REF!</v>
      </c>
      <c r="B319" s="680"/>
      <c r="C319" s="684"/>
      <c r="D319" s="680"/>
      <c r="E319" s="681"/>
    </row>
    <row r="320" spans="1:5">
      <c r="A320" s="680" t="e">
        <f>#REF!</f>
        <v>#REF!</v>
      </c>
      <c r="B320" s="680"/>
      <c r="C320" s="684"/>
      <c r="D320" s="680"/>
      <c r="E320" s="681"/>
    </row>
    <row r="321" spans="1:5">
      <c r="A321" s="680" t="e">
        <f>#REF!</f>
        <v>#REF!</v>
      </c>
      <c r="B321" s="680"/>
      <c r="C321" s="684"/>
      <c r="D321" s="680"/>
      <c r="E321" s="681"/>
    </row>
    <row r="322" spans="1:5">
      <c r="A322" s="680" t="e">
        <f>#REF!</f>
        <v>#REF!</v>
      </c>
      <c r="B322" s="680"/>
      <c r="C322" s="684"/>
      <c r="D322" s="680"/>
      <c r="E322" s="681"/>
    </row>
    <row r="323" spans="1:5">
      <c r="A323" s="680" t="e">
        <f>#REF!</f>
        <v>#REF!</v>
      </c>
      <c r="B323" s="680"/>
      <c r="C323" s="684"/>
      <c r="D323" s="680"/>
      <c r="E323" s="681"/>
    </row>
    <row r="324" spans="1:5">
      <c r="A324" s="680" t="e">
        <f>#REF!</f>
        <v>#REF!</v>
      </c>
      <c r="B324" s="680"/>
      <c r="C324" s="684"/>
      <c r="D324" s="680"/>
      <c r="E324" s="681"/>
    </row>
    <row r="325" spans="1:5">
      <c r="A325" s="680" t="e">
        <f>#REF!</f>
        <v>#REF!</v>
      </c>
      <c r="B325" s="680"/>
      <c r="C325" s="684"/>
      <c r="D325" s="680"/>
      <c r="E325" s="681"/>
    </row>
    <row r="326" spans="1:5">
      <c r="A326" s="680" t="e">
        <f>#REF!</f>
        <v>#REF!</v>
      </c>
      <c r="B326" s="680"/>
      <c r="C326" s="684"/>
      <c r="D326" s="680"/>
      <c r="E326" s="681"/>
    </row>
    <row r="327" spans="1:5">
      <c r="A327" s="680" t="e">
        <f>#REF!</f>
        <v>#REF!</v>
      </c>
      <c r="B327" s="680"/>
      <c r="C327" s="684"/>
      <c r="D327" s="680"/>
      <c r="E327" s="681"/>
    </row>
    <row r="328" spans="1:5">
      <c r="A328" s="680" t="e">
        <f>#REF!</f>
        <v>#REF!</v>
      </c>
      <c r="B328" s="680"/>
      <c r="C328" s="684"/>
      <c r="D328" s="680"/>
      <c r="E328" s="681"/>
    </row>
    <row r="329" spans="1:5">
      <c r="A329" s="680" t="e">
        <f>#REF!</f>
        <v>#REF!</v>
      </c>
      <c r="B329" s="680"/>
      <c r="C329" s="684"/>
      <c r="D329" s="680"/>
      <c r="E329" s="681"/>
    </row>
    <row r="330" spans="1:5">
      <c r="A330" s="680" t="e">
        <f>#REF!</f>
        <v>#REF!</v>
      </c>
      <c r="B330" s="680"/>
      <c r="C330" s="684"/>
      <c r="D330" s="680"/>
      <c r="E330" s="681"/>
    </row>
    <row r="331" spans="1:5">
      <c r="A331" s="680" t="e">
        <f>#REF!</f>
        <v>#REF!</v>
      </c>
      <c r="B331" s="680"/>
      <c r="C331" s="684"/>
      <c r="D331" s="680"/>
      <c r="E331" s="681"/>
    </row>
    <row r="332" spans="1:5">
      <c r="A332" s="680" t="e">
        <f>#REF!</f>
        <v>#REF!</v>
      </c>
      <c r="B332" s="680"/>
      <c r="C332" s="684"/>
      <c r="D332" s="680"/>
      <c r="E332" s="681"/>
    </row>
    <row r="333" spans="1:5">
      <c r="A333" s="680" t="e">
        <f>#REF!</f>
        <v>#REF!</v>
      </c>
      <c r="B333" s="680"/>
      <c r="C333" s="684"/>
      <c r="D333" s="680"/>
      <c r="E333" s="681"/>
    </row>
    <row r="334" spans="1:5">
      <c r="A334" s="680" t="e">
        <f>#REF!</f>
        <v>#REF!</v>
      </c>
      <c r="B334" s="680"/>
      <c r="C334" s="684"/>
      <c r="D334" s="680"/>
      <c r="E334" s="681"/>
    </row>
    <row r="335" spans="1:5">
      <c r="A335" s="680" t="e">
        <f>#REF!</f>
        <v>#REF!</v>
      </c>
      <c r="B335" s="680"/>
      <c r="C335" s="684"/>
      <c r="D335" s="680"/>
      <c r="E335" s="681"/>
    </row>
    <row r="336" spans="1:5">
      <c r="A336" s="680" t="e">
        <f>#REF!</f>
        <v>#REF!</v>
      </c>
      <c r="B336" s="680"/>
      <c r="C336" s="684"/>
      <c r="D336" s="680"/>
      <c r="E336" s="681"/>
    </row>
    <row r="337" spans="1:5">
      <c r="A337" s="680" t="e">
        <f>#REF!</f>
        <v>#REF!</v>
      </c>
      <c r="B337" s="680"/>
      <c r="C337" s="684"/>
      <c r="D337" s="680"/>
      <c r="E337" s="681"/>
    </row>
    <row r="338" spans="1:5">
      <c r="A338" s="680" t="e">
        <f>#REF!</f>
        <v>#REF!</v>
      </c>
      <c r="B338" s="680"/>
      <c r="C338" s="684"/>
      <c r="D338" s="680"/>
      <c r="E338" s="681"/>
    </row>
    <row r="339" spans="1:5">
      <c r="A339" s="680" t="e">
        <f>#REF!</f>
        <v>#REF!</v>
      </c>
      <c r="B339" s="680"/>
      <c r="C339" s="684"/>
      <c r="D339" s="680"/>
      <c r="E339" s="681"/>
    </row>
    <row r="340" spans="1:5">
      <c r="A340" s="680" t="e">
        <f>#REF!</f>
        <v>#REF!</v>
      </c>
      <c r="B340" s="680"/>
      <c r="C340" s="684"/>
      <c r="D340" s="680"/>
      <c r="E340" s="681"/>
    </row>
    <row r="341" spans="1:5">
      <c r="A341" s="680" t="e">
        <f>#REF!</f>
        <v>#REF!</v>
      </c>
      <c r="B341" s="680"/>
      <c r="C341" s="684"/>
      <c r="D341" s="680"/>
      <c r="E341" s="681"/>
    </row>
    <row r="342" spans="1:5">
      <c r="A342" s="680" t="e">
        <f>#REF!</f>
        <v>#REF!</v>
      </c>
      <c r="B342" s="680"/>
      <c r="C342" s="684"/>
      <c r="D342" s="680"/>
      <c r="E342" s="681"/>
    </row>
    <row r="343" spans="1:5">
      <c r="A343" s="680" t="e">
        <f>#REF!</f>
        <v>#REF!</v>
      </c>
      <c r="B343" s="680"/>
      <c r="C343" s="684"/>
      <c r="D343" s="680"/>
      <c r="E343" s="681"/>
    </row>
    <row r="344" spans="1:5">
      <c r="A344" s="680" t="e">
        <f>#REF!</f>
        <v>#REF!</v>
      </c>
      <c r="B344" s="680"/>
      <c r="C344" s="684"/>
      <c r="D344" s="680"/>
      <c r="E344" s="681"/>
    </row>
    <row r="345" spans="1:5">
      <c r="A345" s="680" t="e">
        <f>#REF!</f>
        <v>#REF!</v>
      </c>
      <c r="B345" s="680"/>
      <c r="C345" s="684"/>
      <c r="D345" s="680"/>
      <c r="E345" s="681"/>
    </row>
    <row r="346" spans="1:5">
      <c r="A346" s="680" t="e">
        <f>#REF!</f>
        <v>#REF!</v>
      </c>
      <c r="B346" s="680"/>
      <c r="C346" s="684"/>
      <c r="D346" s="680"/>
      <c r="E346" s="681"/>
    </row>
    <row r="347" spans="1:5">
      <c r="A347" s="680" t="e">
        <f>#REF!</f>
        <v>#REF!</v>
      </c>
      <c r="B347" s="680"/>
      <c r="C347" s="684"/>
      <c r="D347" s="680"/>
      <c r="E347" s="681"/>
    </row>
    <row r="348" spans="1:5">
      <c r="A348" s="680" t="e">
        <f>#REF!</f>
        <v>#REF!</v>
      </c>
      <c r="B348" s="680"/>
      <c r="C348" s="684"/>
      <c r="D348" s="680"/>
      <c r="E348" s="681"/>
    </row>
    <row r="349" spans="1:5">
      <c r="A349" s="680" t="e">
        <f>#REF!</f>
        <v>#REF!</v>
      </c>
      <c r="B349" s="680"/>
      <c r="C349" s="684"/>
      <c r="D349" s="680"/>
      <c r="E349" s="681"/>
    </row>
    <row r="350" spans="1:5">
      <c r="A350" s="680" t="e">
        <f>#REF!</f>
        <v>#REF!</v>
      </c>
      <c r="B350" s="680"/>
      <c r="C350" s="684"/>
      <c r="D350" s="680"/>
      <c r="E350" s="681"/>
    </row>
    <row r="351" spans="1:5">
      <c r="A351" s="680" t="e">
        <f>#REF!</f>
        <v>#REF!</v>
      </c>
      <c r="B351" s="680"/>
      <c r="C351" s="684"/>
      <c r="D351" s="680"/>
      <c r="E351" s="681"/>
    </row>
    <row r="352" spans="1:5">
      <c r="A352" s="680" t="e">
        <f>#REF!</f>
        <v>#REF!</v>
      </c>
      <c r="B352" s="680"/>
      <c r="C352" s="684"/>
      <c r="D352" s="680"/>
      <c r="E352" s="681"/>
    </row>
    <row r="353" spans="1:5">
      <c r="A353" s="680" t="e">
        <f>#REF!</f>
        <v>#REF!</v>
      </c>
      <c r="B353" s="680"/>
      <c r="C353" s="684"/>
      <c r="D353" s="680"/>
      <c r="E353" s="681"/>
    </row>
    <row r="354" spans="1:5">
      <c r="A354" s="680" t="e">
        <f>#REF!</f>
        <v>#REF!</v>
      </c>
      <c r="B354" s="680"/>
      <c r="C354" s="684"/>
      <c r="D354" s="680"/>
      <c r="E354" s="681"/>
    </row>
    <row r="355" spans="1:5">
      <c r="A355" s="680" t="e">
        <f>#REF!</f>
        <v>#REF!</v>
      </c>
      <c r="B355" s="680"/>
      <c r="C355" s="684"/>
      <c r="D355" s="680"/>
      <c r="E355" s="681"/>
    </row>
    <row r="356" spans="1:5">
      <c r="A356" s="680" t="e">
        <f>#REF!</f>
        <v>#REF!</v>
      </c>
      <c r="B356" s="680"/>
      <c r="C356" s="684"/>
      <c r="D356" s="680"/>
      <c r="E356" s="681"/>
    </row>
    <row r="357" spans="1:5">
      <c r="A357" s="680" t="e">
        <f>#REF!</f>
        <v>#REF!</v>
      </c>
      <c r="B357" s="680"/>
      <c r="C357" s="684"/>
      <c r="D357" s="680"/>
      <c r="E357" s="681"/>
    </row>
    <row r="358" spans="1:5">
      <c r="A358" s="680" t="e">
        <f>#REF!</f>
        <v>#REF!</v>
      </c>
      <c r="B358" s="680"/>
      <c r="C358" s="684"/>
      <c r="D358" s="680"/>
      <c r="E358" s="681"/>
    </row>
    <row r="359" spans="1:5">
      <c r="A359" s="680" t="e">
        <f>#REF!</f>
        <v>#REF!</v>
      </c>
      <c r="B359" s="680"/>
      <c r="C359" s="684"/>
      <c r="D359" s="680"/>
      <c r="E359" s="681"/>
    </row>
    <row r="360" spans="1:5">
      <c r="A360" s="680" t="e">
        <f>#REF!</f>
        <v>#REF!</v>
      </c>
      <c r="B360" s="680"/>
      <c r="C360" s="684"/>
      <c r="D360" s="680"/>
      <c r="E360" s="681"/>
    </row>
    <row r="361" spans="1:5">
      <c r="A361" s="680" t="e">
        <f>#REF!</f>
        <v>#REF!</v>
      </c>
      <c r="B361" s="680"/>
      <c r="C361" s="684"/>
      <c r="D361" s="680"/>
      <c r="E361" s="681"/>
    </row>
    <row r="362" spans="1:5">
      <c r="A362" s="680" t="e">
        <f>#REF!</f>
        <v>#REF!</v>
      </c>
      <c r="B362" s="680"/>
      <c r="C362" s="684"/>
      <c r="D362" s="680"/>
      <c r="E362" s="681"/>
    </row>
    <row r="363" spans="1:5">
      <c r="A363" s="680" t="e">
        <f>#REF!</f>
        <v>#REF!</v>
      </c>
      <c r="B363" s="680"/>
      <c r="C363" s="684"/>
      <c r="D363" s="680"/>
      <c r="E363" s="681"/>
    </row>
    <row r="364" spans="1:5">
      <c r="A364" s="680" t="e">
        <f>#REF!</f>
        <v>#REF!</v>
      </c>
      <c r="B364" s="680"/>
      <c r="C364" s="684"/>
      <c r="D364" s="680"/>
      <c r="E364" s="681"/>
    </row>
    <row r="365" spans="1:5">
      <c r="A365" s="680" t="e">
        <f>#REF!</f>
        <v>#REF!</v>
      </c>
      <c r="B365" s="680"/>
      <c r="C365" s="684"/>
      <c r="D365" s="680"/>
      <c r="E365" s="681"/>
    </row>
    <row r="366" spans="1:5">
      <c r="A366" s="680" t="e">
        <f>#REF!</f>
        <v>#REF!</v>
      </c>
      <c r="B366" s="680"/>
      <c r="C366" s="684"/>
      <c r="D366" s="680"/>
      <c r="E366" s="681"/>
    </row>
    <row r="367" spans="1:5">
      <c r="A367" s="680" t="e">
        <f>#REF!</f>
        <v>#REF!</v>
      </c>
      <c r="B367" s="680"/>
      <c r="C367" s="684"/>
      <c r="D367" s="680"/>
      <c r="E367" s="681"/>
    </row>
    <row r="368" spans="1:5">
      <c r="A368" s="680" t="e">
        <f>#REF!</f>
        <v>#REF!</v>
      </c>
      <c r="B368" s="680"/>
      <c r="C368" s="684"/>
      <c r="D368" s="680"/>
      <c r="E368" s="681"/>
    </row>
    <row r="369" spans="1:5">
      <c r="A369" s="680" t="e">
        <f>#REF!</f>
        <v>#REF!</v>
      </c>
      <c r="B369" s="680"/>
      <c r="C369" s="684"/>
      <c r="D369" s="680"/>
      <c r="E369" s="681"/>
    </row>
    <row r="370" spans="1:5">
      <c r="A370" s="680" t="e">
        <f>#REF!</f>
        <v>#REF!</v>
      </c>
      <c r="B370" s="680"/>
      <c r="C370" s="684"/>
      <c r="D370" s="680"/>
      <c r="E370" s="681"/>
    </row>
    <row r="371" spans="1:5">
      <c r="A371" s="680" t="e">
        <f>#REF!</f>
        <v>#REF!</v>
      </c>
      <c r="B371" s="680"/>
      <c r="C371" s="684"/>
      <c r="D371" s="680"/>
      <c r="E371" s="681"/>
    </row>
    <row r="372" spans="1:5">
      <c r="A372" s="680" t="e">
        <f>#REF!</f>
        <v>#REF!</v>
      </c>
      <c r="B372" s="680"/>
      <c r="C372" s="684"/>
      <c r="D372" s="680"/>
      <c r="E372" s="681"/>
    </row>
    <row r="373" spans="1:5">
      <c r="A373" s="680" t="e">
        <f>#REF!</f>
        <v>#REF!</v>
      </c>
      <c r="B373" s="680"/>
      <c r="C373" s="684"/>
      <c r="D373" s="680"/>
      <c r="E373" s="681"/>
    </row>
    <row r="374" spans="1:5">
      <c r="A374" s="680" t="e">
        <f>#REF!</f>
        <v>#REF!</v>
      </c>
      <c r="B374" s="680"/>
      <c r="C374" s="684"/>
      <c r="D374" s="680"/>
      <c r="E374" s="681"/>
    </row>
    <row r="375" spans="1:5">
      <c r="A375" s="680" t="e">
        <f>#REF!</f>
        <v>#REF!</v>
      </c>
      <c r="B375" s="680"/>
      <c r="C375" s="684"/>
      <c r="D375" s="680"/>
      <c r="E375" s="681"/>
    </row>
    <row r="376" spans="1:5">
      <c r="A376" s="680" t="e">
        <f>#REF!</f>
        <v>#REF!</v>
      </c>
      <c r="B376" s="680"/>
      <c r="C376" s="684"/>
      <c r="D376" s="680"/>
      <c r="E376" s="681"/>
    </row>
    <row r="377" spans="1:5">
      <c r="A377" s="680" t="e">
        <f>#REF!</f>
        <v>#REF!</v>
      </c>
      <c r="B377" s="680"/>
      <c r="C377" s="684"/>
      <c r="D377" s="680"/>
      <c r="E377" s="681"/>
    </row>
    <row r="378" spans="1:5">
      <c r="A378" s="680" t="e">
        <f>#REF!</f>
        <v>#REF!</v>
      </c>
      <c r="B378" s="680"/>
      <c r="C378" s="684"/>
      <c r="D378" s="680"/>
      <c r="E378" s="681"/>
    </row>
    <row r="379" spans="1:5">
      <c r="A379" s="680" t="e">
        <f>#REF!</f>
        <v>#REF!</v>
      </c>
      <c r="B379" s="680"/>
      <c r="C379" s="684"/>
      <c r="D379" s="680"/>
      <c r="E379" s="681"/>
    </row>
    <row r="380" spans="1:5">
      <c r="A380" s="680" t="e">
        <f>#REF!</f>
        <v>#REF!</v>
      </c>
      <c r="B380" s="680"/>
      <c r="C380" s="684"/>
      <c r="D380" s="680"/>
      <c r="E380" s="681"/>
    </row>
    <row r="381" spans="1:5">
      <c r="A381" s="680" t="e">
        <f>#REF!</f>
        <v>#REF!</v>
      </c>
      <c r="B381" s="680"/>
      <c r="C381" s="684"/>
      <c r="D381" s="680"/>
      <c r="E381" s="681"/>
    </row>
    <row r="382" spans="1:5">
      <c r="A382" s="680" t="e">
        <f>#REF!</f>
        <v>#REF!</v>
      </c>
      <c r="B382" s="680"/>
      <c r="C382" s="684"/>
      <c r="D382" s="680"/>
      <c r="E382" s="681"/>
    </row>
    <row r="383" spans="1:5">
      <c r="A383" s="680" t="e">
        <f>#REF!</f>
        <v>#REF!</v>
      </c>
      <c r="B383" s="680"/>
      <c r="C383" s="684"/>
      <c r="D383" s="680"/>
      <c r="E383" s="681"/>
    </row>
    <row r="384" spans="1:5">
      <c r="A384" s="680" t="e">
        <f>#REF!</f>
        <v>#REF!</v>
      </c>
      <c r="B384" s="680"/>
      <c r="C384" s="684"/>
      <c r="D384" s="680"/>
      <c r="E384" s="681"/>
    </row>
    <row r="385" spans="1:5">
      <c r="A385" s="680" t="e">
        <f>#REF!</f>
        <v>#REF!</v>
      </c>
      <c r="B385" s="680"/>
      <c r="C385" s="684"/>
      <c r="D385" s="680"/>
      <c r="E385" s="681"/>
    </row>
    <row r="386" spans="1:5">
      <c r="A386" s="680" t="e">
        <f>#REF!</f>
        <v>#REF!</v>
      </c>
      <c r="B386" s="680"/>
      <c r="C386" s="684"/>
      <c r="D386" s="680"/>
      <c r="E386" s="681"/>
    </row>
    <row r="387" spans="1:5">
      <c r="A387" s="680" t="e">
        <f>#REF!</f>
        <v>#REF!</v>
      </c>
      <c r="B387" s="680"/>
      <c r="C387" s="684"/>
      <c r="D387" s="680"/>
      <c r="E387" s="681"/>
    </row>
    <row r="388" spans="1:5">
      <c r="A388" s="680" t="e">
        <f>#REF!</f>
        <v>#REF!</v>
      </c>
      <c r="B388" s="680"/>
      <c r="C388" s="684"/>
      <c r="D388" s="680"/>
      <c r="E388" s="681"/>
    </row>
    <row r="389" spans="1:5">
      <c r="A389" s="680" t="e">
        <f>#REF!</f>
        <v>#REF!</v>
      </c>
      <c r="B389" s="680"/>
      <c r="C389" s="684"/>
      <c r="D389" s="680"/>
      <c r="E389" s="681"/>
    </row>
    <row r="390" spans="1:5">
      <c r="A390" s="680" t="e">
        <f>#REF!</f>
        <v>#REF!</v>
      </c>
      <c r="B390" s="680"/>
      <c r="C390" s="684"/>
      <c r="D390" s="680"/>
      <c r="E390" s="681"/>
    </row>
    <row r="391" spans="1:5">
      <c r="A391" s="680" t="e">
        <f>#REF!</f>
        <v>#REF!</v>
      </c>
      <c r="B391" s="680"/>
      <c r="C391" s="684"/>
      <c r="D391" s="680"/>
      <c r="E391" s="681"/>
    </row>
    <row r="392" spans="1:5">
      <c r="A392" s="680" t="e">
        <f>#REF!</f>
        <v>#REF!</v>
      </c>
      <c r="B392" s="680"/>
      <c r="C392" s="684"/>
      <c r="D392" s="680"/>
      <c r="E392" s="681"/>
    </row>
    <row r="393" spans="1:5">
      <c r="A393" s="680" t="e">
        <f>#REF!</f>
        <v>#REF!</v>
      </c>
      <c r="B393" s="680"/>
      <c r="C393" s="684"/>
      <c r="D393" s="680"/>
      <c r="E393" s="681"/>
    </row>
    <row r="394" spans="1:5">
      <c r="A394" s="680" t="e">
        <f>#REF!</f>
        <v>#REF!</v>
      </c>
      <c r="B394" s="680"/>
      <c r="C394" s="684"/>
      <c r="D394" s="680"/>
      <c r="E394" s="681"/>
    </row>
    <row r="395" spans="1:5">
      <c r="A395" s="680" t="e">
        <f>#REF!</f>
        <v>#REF!</v>
      </c>
      <c r="B395" s="680"/>
      <c r="C395" s="684"/>
      <c r="D395" s="680"/>
      <c r="E395" s="681"/>
    </row>
    <row r="396" spans="1:5">
      <c r="A396" s="680" t="e">
        <f>#REF!</f>
        <v>#REF!</v>
      </c>
      <c r="B396" s="680"/>
      <c r="C396" s="684"/>
      <c r="D396" s="680"/>
      <c r="E396" s="681"/>
    </row>
    <row r="397" spans="1:5">
      <c r="A397" s="680" t="e">
        <f>#REF!</f>
        <v>#REF!</v>
      </c>
      <c r="B397" s="680"/>
      <c r="C397" s="684"/>
      <c r="D397" s="680"/>
      <c r="E397" s="681"/>
    </row>
    <row r="398" spans="1:5">
      <c r="A398" s="680" t="e">
        <f>#REF!</f>
        <v>#REF!</v>
      </c>
      <c r="B398" s="680"/>
      <c r="C398" s="684"/>
      <c r="D398" s="680"/>
      <c r="E398" s="681"/>
    </row>
    <row r="399" spans="1:5">
      <c r="A399" s="680" t="e">
        <f>#REF!</f>
        <v>#REF!</v>
      </c>
      <c r="B399" s="680"/>
      <c r="C399" s="684"/>
      <c r="D399" s="680"/>
      <c r="E399" s="681"/>
    </row>
    <row r="400" spans="1:5">
      <c r="A400" s="680" t="e">
        <f>#REF!</f>
        <v>#REF!</v>
      </c>
      <c r="B400" s="680"/>
      <c r="C400" s="684"/>
      <c r="D400" s="680"/>
      <c r="E400" s="681"/>
    </row>
    <row r="401" spans="1:5">
      <c r="A401" s="680" t="e">
        <f>#REF!</f>
        <v>#REF!</v>
      </c>
      <c r="B401" s="680"/>
      <c r="C401" s="684"/>
      <c r="D401" s="680"/>
      <c r="E401" s="681"/>
    </row>
    <row r="402" spans="1:5">
      <c r="A402" s="680" t="e">
        <f>#REF!</f>
        <v>#REF!</v>
      </c>
      <c r="B402" s="680"/>
      <c r="C402" s="684"/>
      <c r="D402" s="680"/>
      <c r="E402" s="681"/>
    </row>
    <row r="403" spans="1:5">
      <c r="A403" s="680" t="e">
        <f>#REF!</f>
        <v>#REF!</v>
      </c>
      <c r="B403" s="680"/>
      <c r="C403" s="684"/>
      <c r="D403" s="680"/>
      <c r="E403" s="681"/>
    </row>
    <row r="404" spans="1:5">
      <c r="A404" s="680" t="e">
        <f>#REF!</f>
        <v>#REF!</v>
      </c>
      <c r="B404" s="680"/>
      <c r="C404" s="684"/>
      <c r="D404" s="680"/>
      <c r="E404" s="681"/>
    </row>
    <row r="405" spans="1:5">
      <c r="A405" s="680" t="e">
        <f>#REF!</f>
        <v>#REF!</v>
      </c>
      <c r="B405" s="680"/>
      <c r="C405" s="684"/>
      <c r="D405" s="680"/>
      <c r="E405" s="681"/>
    </row>
    <row r="406" spans="1:5">
      <c r="A406" s="680" t="e">
        <f>#REF!</f>
        <v>#REF!</v>
      </c>
      <c r="B406" s="680"/>
      <c r="C406" s="684"/>
      <c r="D406" s="680"/>
      <c r="E406" s="681"/>
    </row>
    <row r="407" spans="1:5">
      <c r="A407" s="680" t="e">
        <f>#REF!</f>
        <v>#REF!</v>
      </c>
      <c r="B407" s="680"/>
      <c r="C407" s="684"/>
      <c r="D407" s="680"/>
      <c r="E407" s="681"/>
    </row>
    <row r="408" spans="1:5">
      <c r="A408" s="680" t="e">
        <f>#REF!</f>
        <v>#REF!</v>
      </c>
      <c r="B408" s="680"/>
      <c r="C408" s="684"/>
      <c r="D408" s="680"/>
      <c r="E408" s="681"/>
    </row>
    <row r="409" spans="1:5">
      <c r="A409" s="680" t="e">
        <f>#REF!</f>
        <v>#REF!</v>
      </c>
      <c r="B409" s="680"/>
      <c r="C409" s="684"/>
      <c r="D409" s="680"/>
      <c r="E409" s="681"/>
    </row>
    <row r="410" spans="1:5">
      <c r="A410" s="680" t="e">
        <f>#REF!</f>
        <v>#REF!</v>
      </c>
      <c r="B410" s="680"/>
      <c r="C410" s="684"/>
      <c r="D410" s="680"/>
      <c r="E410" s="681"/>
    </row>
    <row r="411" spans="1:5">
      <c r="A411" s="680" t="e">
        <f>#REF!</f>
        <v>#REF!</v>
      </c>
      <c r="B411" s="680"/>
      <c r="C411" s="684"/>
      <c r="D411" s="680"/>
      <c r="E411" s="681"/>
    </row>
    <row r="412" spans="1:5">
      <c r="A412" s="680" t="e">
        <f>#REF!</f>
        <v>#REF!</v>
      </c>
      <c r="B412" s="680"/>
      <c r="C412" s="684"/>
      <c r="D412" s="680"/>
      <c r="E412" s="681"/>
    </row>
    <row r="413" spans="1:5">
      <c r="A413" s="680" t="e">
        <f>#REF!</f>
        <v>#REF!</v>
      </c>
      <c r="B413" s="680"/>
      <c r="C413" s="684"/>
      <c r="D413" s="680"/>
      <c r="E413" s="681"/>
    </row>
    <row r="414" spans="1:5">
      <c r="A414" s="680" t="e">
        <f>#REF!</f>
        <v>#REF!</v>
      </c>
      <c r="B414" s="680"/>
      <c r="C414" s="684"/>
      <c r="D414" s="680"/>
      <c r="E414" s="681"/>
    </row>
    <row r="415" spans="1:5">
      <c r="A415" s="680" t="e">
        <f>#REF!</f>
        <v>#REF!</v>
      </c>
      <c r="B415" s="680"/>
      <c r="C415" s="684"/>
      <c r="D415" s="680"/>
      <c r="E415" s="681"/>
    </row>
    <row r="416" spans="1:5">
      <c r="A416" s="680" t="e">
        <f>#REF!</f>
        <v>#REF!</v>
      </c>
      <c r="B416" s="680"/>
      <c r="C416" s="684"/>
      <c r="D416" s="680"/>
      <c r="E416" s="681"/>
    </row>
    <row r="417" spans="1:5">
      <c r="A417" s="680" t="e">
        <f>#REF!</f>
        <v>#REF!</v>
      </c>
      <c r="B417" s="680"/>
      <c r="C417" s="684"/>
      <c r="D417" s="680"/>
      <c r="E417" s="681"/>
    </row>
    <row r="418" spans="1:5">
      <c r="A418" s="680" t="e">
        <f>#REF!</f>
        <v>#REF!</v>
      </c>
      <c r="B418" s="680"/>
      <c r="C418" s="684"/>
      <c r="D418" s="680"/>
      <c r="E418" s="681"/>
    </row>
    <row r="419" spans="1:5">
      <c r="A419" s="680" t="e">
        <f>#REF!</f>
        <v>#REF!</v>
      </c>
      <c r="B419" s="680"/>
      <c r="C419" s="684"/>
      <c r="D419" s="680"/>
      <c r="E419" s="681"/>
    </row>
    <row r="420" spans="1:5">
      <c r="A420" s="680" t="e">
        <f>#REF!</f>
        <v>#REF!</v>
      </c>
      <c r="B420" s="680"/>
      <c r="C420" s="684"/>
      <c r="D420" s="680"/>
      <c r="E420" s="681"/>
    </row>
    <row r="421" spans="1:5">
      <c r="A421" s="680" t="e">
        <f>#REF!</f>
        <v>#REF!</v>
      </c>
      <c r="B421" s="680"/>
      <c r="C421" s="684"/>
      <c r="D421" s="680"/>
      <c r="E421" s="681"/>
    </row>
    <row r="422" spans="1:5">
      <c r="A422" s="680" t="e">
        <f>#REF!</f>
        <v>#REF!</v>
      </c>
      <c r="B422" s="680"/>
      <c r="C422" s="684"/>
      <c r="D422" s="680"/>
      <c r="E422" s="681"/>
    </row>
    <row r="423" spans="1:5">
      <c r="A423" s="680" t="e">
        <f>#REF!</f>
        <v>#REF!</v>
      </c>
      <c r="B423" s="680"/>
      <c r="C423" s="684"/>
      <c r="D423" s="680"/>
      <c r="E423" s="681"/>
    </row>
    <row r="424" spans="1:5">
      <c r="A424" s="680" t="e">
        <f>#REF!</f>
        <v>#REF!</v>
      </c>
      <c r="B424" s="680"/>
      <c r="C424" s="684"/>
      <c r="D424" s="680"/>
      <c r="E424" s="681"/>
    </row>
    <row r="425" spans="1:5">
      <c r="A425" s="680" t="e">
        <f>#REF!</f>
        <v>#REF!</v>
      </c>
      <c r="B425" s="680"/>
      <c r="C425" s="684"/>
      <c r="D425" s="680"/>
      <c r="E425" s="681"/>
    </row>
    <row r="426" spans="1:5">
      <c r="A426" s="680" t="e">
        <f>#REF!</f>
        <v>#REF!</v>
      </c>
      <c r="B426" s="680"/>
      <c r="C426" s="684"/>
      <c r="D426" s="680"/>
      <c r="E426" s="681"/>
    </row>
    <row r="427" spans="1:5">
      <c r="A427" s="680" t="e">
        <f>#REF!</f>
        <v>#REF!</v>
      </c>
      <c r="B427" s="680"/>
      <c r="C427" s="684"/>
      <c r="D427" s="680"/>
      <c r="E427" s="681"/>
    </row>
    <row r="428" spans="1:5">
      <c r="A428" s="680" t="e">
        <f>#REF!</f>
        <v>#REF!</v>
      </c>
      <c r="B428" s="680"/>
      <c r="C428" s="684"/>
      <c r="D428" s="680"/>
      <c r="E428" s="681"/>
    </row>
    <row r="429" spans="1:5">
      <c r="A429" s="680" t="e">
        <f>#REF!</f>
        <v>#REF!</v>
      </c>
      <c r="B429" s="680"/>
      <c r="C429" s="684"/>
      <c r="D429" s="680"/>
      <c r="E429" s="681"/>
    </row>
    <row r="430" spans="1:5">
      <c r="A430" s="680" t="e">
        <f>#REF!</f>
        <v>#REF!</v>
      </c>
      <c r="B430" s="680"/>
      <c r="C430" s="684"/>
      <c r="D430" s="680"/>
      <c r="E430" s="681"/>
    </row>
    <row r="431" spans="1:5">
      <c r="A431" s="680" t="e">
        <f>#REF!</f>
        <v>#REF!</v>
      </c>
      <c r="B431" s="680"/>
      <c r="C431" s="684"/>
      <c r="D431" s="680"/>
      <c r="E431" s="681"/>
    </row>
    <row r="432" spans="1:5">
      <c r="A432" s="680" t="e">
        <f>#REF!</f>
        <v>#REF!</v>
      </c>
      <c r="B432" s="680"/>
      <c r="C432" s="684"/>
      <c r="D432" s="680"/>
      <c r="E432" s="681"/>
    </row>
    <row r="433" spans="1:5">
      <c r="A433" s="680" t="e">
        <f>#REF!</f>
        <v>#REF!</v>
      </c>
      <c r="B433" s="680"/>
      <c r="C433" s="684"/>
      <c r="D433" s="680"/>
      <c r="E433" s="681"/>
    </row>
    <row r="434" spans="1:5">
      <c r="A434" s="680" t="e">
        <f>#REF!</f>
        <v>#REF!</v>
      </c>
      <c r="B434" s="680"/>
      <c r="C434" s="684"/>
      <c r="D434" s="680"/>
      <c r="E434" s="681"/>
    </row>
    <row r="435" spans="1:5">
      <c r="A435" s="680" t="e">
        <f>#REF!</f>
        <v>#REF!</v>
      </c>
      <c r="B435" s="680"/>
      <c r="C435" s="684"/>
      <c r="D435" s="680"/>
      <c r="E435" s="681"/>
    </row>
    <row r="436" spans="1:5">
      <c r="A436" s="680" t="e">
        <f>#REF!</f>
        <v>#REF!</v>
      </c>
      <c r="B436" s="680"/>
      <c r="C436" s="684"/>
      <c r="D436" s="680"/>
      <c r="E436" s="681"/>
    </row>
    <row r="437" spans="1:5">
      <c r="A437" s="680" t="e">
        <f>#REF!</f>
        <v>#REF!</v>
      </c>
      <c r="B437" s="680"/>
      <c r="C437" s="684"/>
      <c r="D437" s="680"/>
      <c r="E437" s="681"/>
    </row>
    <row r="438" spans="1:5">
      <c r="A438" s="680" t="e">
        <f>#REF!</f>
        <v>#REF!</v>
      </c>
      <c r="B438" s="680"/>
      <c r="C438" s="684"/>
      <c r="D438" s="680"/>
      <c r="E438" s="681"/>
    </row>
    <row r="439" spans="1:5">
      <c r="A439" s="680" t="e">
        <f>#REF!</f>
        <v>#REF!</v>
      </c>
      <c r="B439" s="680"/>
      <c r="C439" s="684"/>
      <c r="D439" s="680"/>
      <c r="E439" s="681"/>
    </row>
    <row r="440" spans="1:5">
      <c r="A440" s="680" t="e">
        <f>#REF!</f>
        <v>#REF!</v>
      </c>
      <c r="B440" s="680"/>
      <c r="C440" s="684"/>
      <c r="D440" s="680"/>
      <c r="E440" s="681"/>
    </row>
    <row r="441" spans="1:5">
      <c r="A441" s="680" t="e">
        <f>#REF!</f>
        <v>#REF!</v>
      </c>
      <c r="B441" s="680"/>
      <c r="C441" s="684"/>
      <c r="D441" s="680"/>
      <c r="E441" s="681"/>
    </row>
    <row r="442" spans="1:5">
      <c r="A442" s="680" t="e">
        <f>#REF!</f>
        <v>#REF!</v>
      </c>
      <c r="B442" s="680"/>
      <c r="C442" s="684"/>
      <c r="D442" s="680"/>
      <c r="E442" s="681"/>
    </row>
    <row r="443" spans="1:5">
      <c r="A443" s="680" t="e">
        <f>#REF!</f>
        <v>#REF!</v>
      </c>
      <c r="B443" s="680"/>
      <c r="C443" s="684"/>
      <c r="D443" s="680"/>
      <c r="E443" s="681"/>
    </row>
    <row r="444" spans="1:5">
      <c r="A444" s="680" t="e">
        <f>#REF!</f>
        <v>#REF!</v>
      </c>
      <c r="B444" s="680"/>
      <c r="C444" s="684"/>
      <c r="D444" s="680"/>
      <c r="E444" s="681"/>
    </row>
    <row r="445" spans="1:5">
      <c r="A445" s="680" t="e">
        <f>#REF!</f>
        <v>#REF!</v>
      </c>
      <c r="B445" s="680"/>
      <c r="C445" s="684"/>
      <c r="D445" s="680"/>
      <c r="E445" s="681"/>
    </row>
    <row r="446" spans="1:5">
      <c r="A446" s="680" t="e">
        <f>#REF!</f>
        <v>#REF!</v>
      </c>
      <c r="B446" s="680"/>
      <c r="C446" s="684"/>
      <c r="D446" s="680"/>
      <c r="E446" s="681"/>
    </row>
    <row r="447" spans="1:5">
      <c r="A447" s="680" t="e">
        <f>#REF!</f>
        <v>#REF!</v>
      </c>
      <c r="B447" s="680"/>
      <c r="C447" s="684"/>
      <c r="D447" s="680"/>
      <c r="E447" s="681"/>
    </row>
    <row r="448" spans="1:5">
      <c r="A448" s="680" t="e">
        <f>#REF!</f>
        <v>#REF!</v>
      </c>
      <c r="B448" s="680"/>
      <c r="C448" s="684"/>
      <c r="D448" s="680"/>
      <c r="E448" s="681"/>
    </row>
    <row r="449" spans="1:5">
      <c r="A449" s="680" t="e">
        <f>#REF!</f>
        <v>#REF!</v>
      </c>
      <c r="B449" s="680"/>
      <c r="C449" s="684"/>
      <c r="D449" s="680"/>
      <c r="E449" s="681"/>
    </row>
    <row r="450" spans="1:5">
      <c r="A450" s="680" t="e">
        <f>#REF!</f>
        <v>#REF!</v>
      </c>
      <c r="B450" s="680"/>
      <c r="C450" s="684"/>
      <c r="D450" s="680"/>
      <c r="E450" s="681"/>
    </row>
    <row r="451" spans="1:5">
      <c r="A451" s="680" t="e">
        <f>#REF!</f>
        <v>#REF!</v>
      </c>
      <c r="B451" s="680"/>
      <c r="C451" s="684"/>
      <c r="D451" s="680"/>
      <c r="E451" s="681"/>
    </row>
    <row r="452" spans="1:5">
      <c r="A452" s="680" t="e">
        <f>#REF!</f>
        <v>#REF!</v>
      </c>
      <c r="B452" s="680"/>
      <c r="C452" s="684"/>
      <c r="D452" s="680"/>
      <c r="E452" s="681"/>
    </row>
    <row r="453" spans="1:5">
      <c r="A453" s="680" t="e">
        <f>#REF!</f>
        <v>#REF!</v>
      </c>
      <c r="B453" s="680"/>
      <c r="C453" s="684"/>
      <c r="D453" s="680"/>
      <c r="E453" s="681"/>
    </row>
    <row r="454" spans="1:5">
      <c r="A454" s="680" t="e">
        <f>#REF!</f>
        <v>#REF!</v>
      </c>
      <c r="B454" s="680"/>
      <c r="C454" s="684"/>
      <c r="D454" s="680"/>
      <c r="E454" s="681"/>
    </row>
    <row r="455" spans="1:5">
      <c r="A455" s="680" t="e">
        <f>#REF!</f>
        <v>#REF!</v>
      </c>
      <c r="B455" s="680"/>
      <c r="C455" s="684"/>
      <c r="D455" s="680"/>
      <c r="E455" s="681"/>
    </row>
    <row r="456" spans="1:5">
      <c r="A456" s="680" t="e">
        <f>#REF!</f>
        <v>#REF!</v>
      </c>
      <c r="B456" s="680"/>
      <c r="C456" s="684"/>
      <c r="D456" s="680"/>
      <c r="E456" s="681"/>
    </row>
    <row r="457" spans="1:5">
      <c r="A457" s="680" t="e">
        <f>#REF!</f>
        <v>#REF!</v>
      </c>
      <c r="B457" s="680"/>
      <c r="C457" s="684"/>
      <c r="D457" s="680"/>
      <c r="E457" s="681"/>
    </row>
    <row r="458" spans="1:5">
      <c r="A458" s="680" t="e">
        <f>#REF!</f>
        <v>#REF!</v>
      </c>
      <c r="B458" s="680"/>
      <c r="C458" s="684"/>
      <c r="D458" s="680"/>
      <c r="E458" s="681"/>
    </row>
    <row r="459" spans="1:5">
      <c r="A459" s="680" t="e">
        <f>#REF!</f>
        <v>#REF!</v>
      </c>
      <c r="B459" s="680"/>
      <c r="C459" s="684"/>
      <c r="D459" s="680"/>
      <c r="E459" s="681"/>
    </row>
    <row r="460" spans="1:5">
      <c r="A460" s="680" t="e">
        <f>#REF!</f>
        <v>#REF!</v>
      </c>
      <c r="B460" s="680"/>
      <c r="C460" s="684"/>
      <c r="D460" s="680"/>
      <c r="E460" s="681"/>
    </row>
    <row r="461" spans="1:5">
      <c r="A461" s="680" t="e">
        <f>#REF!</f>
        <v>#REF!</v>
      </c>
      <c r="B461" s="680"/>
      <c r="C461" s="684"/>
      <c r="D461" s="680"/>
      <c r="E461" s="681"/>
    </row>
    <row r="462" spans="1:5">
      <c r="A462" s="680" t="e">
        <f>#REF!</f>
        <v>#REF!</v>
      </c>
      <c r="B462" s="680"/>
      <c r="C462" s="684"/>
      <c r="D462" s="680"/>
      <c r="E462" s="681"/>
    </row>
    <row r="463" spans="1:5">
      <c r="A463" s="680" t="e">
        <f>#REF!</f>
        <v>#REF!</v>
      </c>
      <c r="B463" s="680"/>
      <c r="C463" s="684"/>
      <c r="D463" s="680"/>
      <c r="E463" s="681"/>
    </row>
    <row r="464" spans="1:5">
      <c r="A464" s="680" t="e">
        <f>#REF!</f>
        <v>#REF!</v>
      </c>
      <c r="B464" s="680"/>
      <c r="C464" s="684"/>
      <c r="D464" s="680"/>
      <c r="E464" s="681"/>
    </row>
    <row r="465" spans="1:5">
      <c r="A465" s="680" t="e">
        <f>#REF!</f>
        <v>#REF!</v>
      </c>
      <c r="B465" s="680"/>
      <c r="C465" s="684"/>
      <c r="D465" s="680"/>
      <c r="E465" s="681"/>
    </row>
    <row r="466" spans="1:5">
      <c r="A466" s="680" t="e">
        <f>#REF!</f>
        <v>#REF!</v>
      </c>
      <c r="B466" s="680"/>
      <c r="C466" s="684"/>
      <c r="D466" s="680"/>
      <c r="E466" s="681"/>
    </row>
    <row r="467" spans="1:5">
      <c r="A467" s="680" t="e">
        <f>#REF!</f>
        <v>#REF!</v>
      </c>
      <c r="B467" s="680"/>
      <c r="C467" s="684"/>
      <c r="D467" s="680"/>
      <c r="E467" s="681"/>
    </row>
    <row r="468" spans="1:5">
      <c r="A468" s="680" t="e">
        <f>#REF!</f>
        <v>#REF!</v>
      </c>
      <c r="B468" s="680"/>
      <c r="C468" s="684"/>
      <c r="D468" s="680"/>
      <c r="E468" s="681"/>
    </row>
    <row r="469" spans="1:5">
      <c r="A469" s="680" t="e">
        <f>#REF!</f>
        <v>#REF!</v>
      </c>
      <c r="B469" s="680"/>
      <c r="C469" s="684"/>
      <c r="D469" s="680"/>
      <c r="E469" s="681"/>
    </row>
    <row r="470" spans="1:5">
      <c r="A470" s="680" t="e">
        <f>#REF!</f>
        <v>#REF!</v>
      </c>
      <c r="B470" s="680"/>
      <c r="C470" s="684"/>
      <c r="D470" s="680"/>
      <c r="E470" s="681"/>
    </row>
    <row r="471" spans="1:5">
      <c r="A471" s="680" t="e">
        <f>#REF!</f>
        <v>#REF!</v>
      </c>
      <c r="B471" s="680"/>
      <c r="C471" s="684"/>
      <c r="D471" s="680"/>
      <c r="E471" s="681"/>
    </row>
    <row r="472" spans="1:5">
      <c r="A472" s="680" t="e">
        <f>#REF!</f>
        <v>#REF!</v>
      </c>
      <c r="B472" s="680"/>
      <c r="C472" s="684"/>
      <c r="D472" s="680"/>
      <c r="E472" s="681"/>
    </row>
    <row r="473" spans="1:5">
      <c r="A473" s="680" t="e">
        <f>#REF!</f>
        <v>#REF!</v>
      </c>
      <c r="B473" s="680"/>
      <c r="C473" s="684"/>
      <c r="D473" s="680"/>
      <c r="E473" s="681"/>
    </row>
    <row r="474" spans="1:5">
      <c r="A474" s="680" t="e">
        <f>#REF!</f>
        <v>#REF!</v>
      </c>
      <c r="B474" s="680"/>
      <c r="C474" s="684"/>
      <c r="D474" s="680"/>
      <c r="E474" s="681"/>
    </row>
    <row r="475" spans="1:5">
      <c r="A475" s="680" t="e">
        <f>#REF!</f>
        <v>#REF!</v>
      </c>
      <c r="B475" s="680"/>
      <c r="C475" s="684"/>
      <c r="D475" s="680"/>
      <c r="E475" s="681"/>
    </row>
    <row r="476" spans="1:5">
      <c r="A476" s="680" t="e">
        <f>#REF!</f>
        <v>#REF!</v>
      </c>
      <c r="B476" s="680"/>
      <c r="C476" s="684"/>
      <c r="D476" s="680"/>
      <c r="E476" s="681"/>
    </row>
    <row r="477" spans="1:5">
      <c r="A477" s="680" t="e">
        <f>#REF!</f>
        <v>#REF!</v>
      </c>
      <c r="B477" s="680"/>
      <c r="C477" s="684"/>
      <c r="D477" s="680"/>
      <c r="E477" s="681"/>
    </row>
    <row r="478" spans="1:5">
      <c r="A478" s="680" t="e">
        <f>#REF!</f>
        <v>#REF!</v>
      </c>
      <c r="B478" s="680"/>
      <c r="C478" s="684"/>
      <c r="D478" s="680"/>
      <c r="E478" s="681"/>
    </row>
    <row r="479" spans="1:5">
      <c r="A479" s="680" t="e">
        <f>#REF!</f>
        <v>#REF!</v>
      </c>
      <c r="B479" s="680"/>
      <c r="C479" s="684"/>
      <c r="D479" s="680"/>
      <c r="E479" s="681"/>
    </row>
    <row r="480" spans="1:5">
      <c r="A480" s="680" t="e">
        <f>#REF!</f>
        <v>#REF!</v>
      </c>
      <c r="B480" s="680"/>
      <c r="C480" s="684"/>
      <c r="D480" s="680"/>
      <c r="E480" s="681"/>
    </row>
    <row r="481" spans="1:5">
      <c r="A481" s="680" t="e">
        <f>#REF!</f>
        <v>#REF!</v>
      </c>
      <c r="B481" s="680"/>
      <c r="C481" s="684"/>
      <c r="D481" s="680"/>
      <c r="E481" s="681"/>
    </row>
    <row r="482" spans="1:5">
      <c r="A482" s="680" t="e">
        <f>#REF!</f>
        <v>#REF!</v>
      </c>
      <c r="B482" s="680"/>
      <c r="C482" s="684"/>
      <c r="D482" s="680"/>
      <c r="E482" s="681"/>
    </row>
    <row r="483" spans="1:5">
      <c r="A483" s="680" t="e">
        <f>#REF!</f>
        <v>#REF!</v>
      </c>
      <c r="B483" s="680"/>
      <c r="C483" s="684"/>
      <c r="D483" s="680"/>
      <c r="E483" s="681"/>
    </row>
    <row r="484" spans="1:5">
      <c r="A484" s="680" t="e">
        <f>#REF!</f>
        <v>#REF!</v>
      </c>
      <c r="B484" s="680"/>
      <c r="C484" s="684"/>
      <c r="D484" s="680"/>
      <c r="E484" s="681"/>
    </row>
    <row r="485" spans="1:5">
      <c r="A485" s="680" t="e">
        <f>#REF!</f>
        <v>#REF!</v>
      </c>
      <c r="B485" s="680"/>
      <c r="C485" s="684"/>
      <c r="D485" s="680"/>
      <c r="E485" s="681"/>
    </row>
    <row r="486" spans="1:5">
      <c r="A486" s="680" t="e">
        <f>#REF!</f>
        <v>#REF!</v>
      </c>
      <c r="B486" s="680"/>
      <c r="C486" s="684"/>
      <c r="D486" s="680"/>
      <c r="E486" s="681"/>
    </row>
    <row r="487" spans="1:5">
      <c r="A487" s="680" t="e">
        <f>#REF!</f>
        <v>#REF!</v>
      </c>
      <c r="B487" s="680"/>
      <c r="C487" s="684"/>
      <c r="D487" s="680"/>
      <c r="E487" s="681"/>
    </row>
    <row r="488" spans="1:5">
      <c r="A488" s="680" t="e">
        <f>#REF!</f>
        <v>#REF!</v>
      </c>
      <c r="B488" s="680"/>
      <c r="C488" s="684"/>
      <c r="D488" s="680"/>
      <c r="E488" s="681"/>
    </row>
    <row r="489" spans="1:5">
      <c r="A489" s="680" t="e">
        <f>#REF!</f>
        <v>#REF!</v>
      </c>
      <c r="B489" s="680"/>
      <c r="C489" s="684"/>
      <c r="D489" s="680"/>
      <c r="E489" s="681"/>
    </row>
    <row r="490" spans="1:5">
      <c r="A490" s="680" t="e">
        <f>#REF!</f>
        <v>#REF!</v>
      </c>
      <c r="B490" s="680"/>
      <c r="C490" s="684"/>
      <c r="D490" s="680"/>
      <c r="E490" s="681"/>
    </row>
    <row r="491" spans="1:5">
      <c r="A491" s="680" t="e">
        <f>#REF!</f>
        <v>#REF!</v>
      </c>
      <c r="B491" s="680"/>
      <c r="C491" s="684"/>
      <c r="D491" s="680"/>
      <c r="E491" s="681"/>
    </row>
    <row r="492" spans="1:5">
      <c r="A492" s="680" t="e">
        <f>#REF!</f>
        <v>#REF!</v>
      </c>
      <c r="B492" s="680"/>
      <c r="C492" s="684"/>
      <c r="D492" s="680"/>
      <c r="E492" s="681"/>
    </row>
    <row r="493" spans="1:5">
      <c r="A493" s="680" t="e">
        <f>#REF!</f>
        <v>#REF!</v>
      </c>
      <c r="B493" s="680"/>
      <c r="C493" s="684"/>
      <c r="D493" s="680"/>
      <c r="E493" s="681"/>
    </row>
    <row r="494" spans="1:5">
      <c r="A494" s="680" t="e">
        <f>#REF!</f>
        <v>#REF!</v>
      </c>
      <c r="B494" s="680"/>
      <c r="C494" s="684"/>
      <c r="D494" s="680"/>
      <c r="E494" s="681"/>
    </row>
    <row r="495" spans="1:5">
      <c r="A495" s="680" t="e">
        <f>#REF!</f>
        <v>#REF!</v>
      </c>
      <c r="B495" s="680"/>
      <c r="C495" s="684"/>
      <c r="D495" s="680"/>
      <c r="E495" s="681"/>
    </row>
    <row r="496" spans="1:5">
      <c r="A496" s="680" t="e">
        <f>#REF!</f>
        <v>#REF!</v>
      </c>
      <c r="B496" s="680"/>
      <c r="C496" s="684"/>
      <c r="D496" s="680"/>
      <c r="E496" s="681"/>
    </row>
    <row r="497" spans="1:5">
      <c r="A497" s="680" t="e">
        <f>#REF!</f>
        <v>#REF!</v>
      </c>
      <c r="B497" s="680"/>
      <c r="C497" s="684"/>
      <c r="D497" s="680"/>
      <c r="E497" s="681"/>
    </row>
    <row r="498" spans="1:5">
      <c r="A498" s="680" t="e">
        <f>#REF!</f>
        <v>#REF!</v>
      </c>
      <c r="B498" s="680"/>
      <c r="C498" s="684"/>
      <c r="D498" s="680"/>
      <c r="E498" s="681"/>
    </row>
    <row r="499" spans="1:5">
      <c r="A499" s="680" t="e">
        <f>#REF!</f>
        <v>#REF!</v>
      </c>
      <c r="B499" s="680"/>
      <c r="C499" s="684"/>
      <c r="D499" s="680"/>
      <c r="E499" s="681"/>
    </row>
    <row r="500" spans="1:5">
      <c r="A500" s="680" t="e">
        <f>#REF!</f>
        <v>#REF!</v>
      </c>
      <c r="B500" s="680"/>
      <c r="C500" s="684"/>
      <c r="D500" s="680"/>
      <c r="E500" s="681"/>
    </row>
    <row r="501" spans="1:5">
      <c r="A501" s="680" t="e">
        <f>#REF!</f>
        <v>#REF!</v>
      </c>
      <c r="B501" s="680"/>
      <c r="C501" s="684"/>
      <c r="D501" s="680"/>
      <c r="E501" s="681"/>
    </row>
    <row r="502" spans="1:5">
      <c r="A502" s="680" t="e">
        <f>#REF!</f>
        <v>#REF!</v>
      </c>
      <c r="B502" s="680"/>
      <c r="C502" s="684"/>
      <c r="D502" s="680"/>
      <c r="E502" s="681"/>
    </row>
    <row r="503" spans="1:5">
      <c r="A503" s="680" t="e">
        <f>#REF!</f>
        <v>#REF!</v>
      </c>
      <c r="B503" s="680"/>
      <c r="C503" s="684"/>
      <c r="D503" s="680"/>
      <c r="E503" s="681"/>
    </row>
    <row r="504" spans="1:5">
      <c r="A504" s="680" t="e">
        <f>#REF!</f>
        <v>#REF!</v>
      </c>
      <c r="B504" s="680"/>
      <c r="C504" s="684"/>
      <c r="D504" s="680"/>
      <c r="E504" s="681"/>
    </row>
    <row r="505" spans="1:5">
      <c r="A505" s="680" t="e">
        <f>#REF!</f>
        <v>#REF!</v>
      </c>
      <c r="B505" s="680"/>
      <c r="C505" s="684"/>
      <c r="D505" s="680"/>
      <c r="E505" s="681"/>
    </row>
    <row r="506" spans="1:5">
      <c r="A506" s="680" t="e">
        <f>#REF!</f>
        <v>#REF!</v>
      </c>
      <c r="B506" s="680"/>
      <c r="C506" s="684"/>
      <c r="D506" s="680"/>
      <c r="E506" s="681"/>
    </row>
    <row r="507" spans="1:5">
      <c r="A507" s="680" t="e">
        <f>#REF!</f>
        <v>#REF!</v>
      </c>
      <c r="B507" s="680"/>
      <c r="C507" s="684"/>
      <c r="D507" s="680"/>
      <c r="E507" s="681"/>
    </row>
    <row r="508" spans="1:5">
      <c r="A508" s="680" t="e">
        <f>#REF!</f>
        <v>#REF!</v>
      </c>
      <c r="B508" s="680"/>
      <c r="C508" s="684"/>
      <c r="D508" s="680"/>
      <c r="E508" s="681"/>
    </row>
    <row r="509" spans="1:5">
      <c r="A509" s="680" t="e">
        <f>#REF!</f>
        <v>#REF!</v>
      </c>
      <c r="B509" s="680"/>
      <c r="C509" s="684"/>
      <c r="D509" s="680"/>
      <c r="E509" s="681"/>
    </row>
    <row r="510" spans="1:5">
      <c r="A510" s="680" t="e">
        <f>#REF!</f>
        <v>#REF!</v>
      </c>
      <c r="B510" s="680"/>
      <c r="C510" s="684"/>
      <c r="D510" s="680"/>
      <c r="E510" s="681"/>
    </row>
    <row r="511" spans="1:5">
      <c r="A511" s="680" t="e">
        <f>#REF!</f>
        <v>#REF!</v>
      </c>
      <c r="B511" s="680"/>
      <c r="C511" s="684"/>
      <c r="D511" s="680"/>
      <c r="E511" s="681"/>
    </row>
    <row r="512" spans="1:5">
      <c r="A512" s="680" t="e">
        <f>#REF!</f>
        <v>#REF!</v>
      </c>
      <c r="B512" s="680"/>
      <c r="C512" s="684"/>
      <c r="D512" s="680"/>
      <c r="E512" s="681"/>
    </row>
    <row r="513" spans="1:5">
      <c r="A513" s="680" t="e">
        <f>#REF!</f>
        <v>#REF!</v>
      </c>
      <c r="B513" s="680"/>
      <c r="C513" s="684"/>
      <c r="D513" s="680"/>
      <c r="E513" s="681"/>
    </row>
    <row r="514" spans="1:5">
      <c r="A514" s="680" t="e">
        <f>#REF!</f>
        <v>#REF!</v>
      </c>
      <c r="B514" s="680"/>
      <c r="C514" s="684"/>
      <c r="D514" s="680"/>
      <c r="E514" s="681"/>
    </row>
    <row r="515" spans="1:5">
      <c r="A515" s="680" t="e">
        <f>#REF!</f>
        <v>#REF!</v>
      </c>
      <c r="B515" s="680"/>
      <c r="C515" s="684"/>
      <c r="D515" s="680"/>
      <c r="E515" s="681"/>
    </row>
    <row r="516" spans="1:5">
      <c r="A516" s="680" t="e">
        <f>#REF!</f>
        <v>#REF!</v>
      </c>
      <c r="B516" s="680"/>
      <c r="C516" s="684"/>
      <c r="D516" s="680"/>
      <c r="E516" s="681"/>
    </row>
    <row r="517" spans="1:5">
      <c r="A517" s="680" t="e">
        <f>#REF!</f>
        <v>#REF!</v>
      </c>
      <c r="B517" s="680"/>
      <c r="C517" s="684"/>
      <c r="D517" s="680"/>
      <c r="E517" s="681"/>
    </row>
    <row r="518" spans="1:5">
      <c r="A518" s="680" t="e">
        <f>#REF!</f>
        <v>#REF!</v>
      </c>
      <c r="B518" s="680"/>
      <c r="C518" s="684"/>
      <c r="D518" s="680"/>
      <c r="E518" s="681"/>
    </row>
    <row r="519" spans="1:5">
      <c r="A519" s="680" t="e">
        <f>#REF!</f>
        <v>#REF!</v>
      </c>
      <c r="B519" s="680"/>
      <c r="C519" s="684"/>
      <c r="D519" s="680"/>
      <c r="E519" s="681"/>
    </row>
    <row r="520" spans="1:5">
      <c r="A520" s="680" t="e">
        <f>#REF!</f>
        <v>#REF!</v>
      </c>
      <c r="B520" s="680"/>
      <c r="C520" s="684"/>
      <c r="D520" s="680"/>
      <c r="E520" s="681"/>
    </row>
    <row r="521" spans="1:5">
      <c r="A521" s="680" t="e">
        <f>#REF!</f>
        <v>#REF!</v>
      </c>
      <c r="B521" s="680"/>
      <c r="C521" s="684"/>
      <c r="D521" s="680"/>
      <c r="E521" s="681"/>
    </row>
    <row r="522" spans="1:5">
      <c r="A522" s="680" t="e">
        <f>#REF!</f>
        <v>#REF!</v>
      </c>
      <c r="B522" s="680"/>
      <c r="C522" s="684"/>
      <c r="D522" s="680"/>
      <c r="E522" s="681"/>
    </row>
    <row r="523" spans="1:5">
      <c r="A523" s="680" t="e">
        <f>#REF!</f>
        <v>#REF!</v>
      </c>
      <c r="B523" s="680"/>
      <c r="C523" s="684"/>
      <c r="D523" s="680"/>
      <c r="E523" s="681"/>
    </row>
    <row r="524" spans="1:5">
      <c r="A524" s="680" t="e">
        <f>#REF!</f>
        <v>#REF!</v>
      </c>
      <c r="B524" s="680"/>
      <c r="C524" s="684"/>
      <c r="D524" s="680"/>
      <c r="E524" s="681"/>
    </row>
    <row r="525" spans="1:5">
      <c r="A525" s="680" t="e">
        <f>#REF!</f>
        <v>#REF!</v>
      </c>
      <c r="B525" s="680"/>
      <c r="C525" s="684"/>
      <c r="D525" s="680"/>
      <c r="E525" s="681"/>
    </row>
    <row r="526" spans="1:5">
      <c r="A526" s="680" t="e">
        <f>#REF!</f>
        <v>#REF!</v>
      </c>
      <c r="B526" s="680"/>
      <c r="C526" s="684"/>
      <c r="D526" s="680"/>
      <c r="E526" s="681"/>
    </row>
    <row r="527" spans="1:5">
      <c r="A527" s="680" t="e">
        <f>#REF!</f>
        <v>#REF!</v>
      </c>
      <c r="B527" s="680"/>
      <c r="C527" s="684"/>
      <c r="D527" s="680"/>
      <c r="E527" s="681"/>
    </row>
    <row r="528" spans="1:5">
      <c r="A528" s="680" t="e">
        <f>#REF!</f>
        <v>#REF!</v>
      </c>
      <c r="B528" s="680"/>
      <c r="C528" s="684"/>
      <c r="D528" s="680"/>
      <c r="E528" s="681"/>
    </row>
    <row r="529" spans="1:5">
      <c r="A529" s="680" t="e">
        <f>#REF!</f>
        <v>#REF!</v>
      </c>
      <c r="B529" s="680"/>
      <c r="C529" s="684"/>
      <c r="D529" s="680"/>
      <c r="E529" s="681"/>
    </row>
    <row r="530" spans="1:5">
      <c r="A530" s="680" t="e">
        <f>#REF!</f>
        <v>#REF!</v>
      </c>
      <c r="B530" s="680"/>
      <c r="C530" s="684"/>
      <c r="D530" s="680"/>
      <c r="E530" s="681"/>
    </row>
    <row r="531" spans="1:5">
      <c r="A531" s="680" t="e">
        <f>#REF!</f>
        <v>#REF!</v>
      </c>
      <c r="B531" s="680"/>
      <c r="C531" s="684"/>
      <c r="D531" s="680"/>
      <c r="E531" s="681"/>
    </row>
    <row r="532" spans="1:5">
      <c r="A532" s="680" t="e">
        <f>#REF!</f>
        <v>#REF!</v>
      </c>
      <c r="B532" s="680"/>
      <c r="C532" s="684"/>
      <c r="D532" s="680"/>
      <c r="E532" s="681"/>
    </row>
    <row r="533" spans="1:5">
      <c r="A533" s="680" t="e">
        <f>#REF!</f>
        <v>#REF!</v>
      </c>
      <c r="B533" s="680"/>
      <c r="C533" s="684"/>
      <c r="D533" s="680"/>
      <c r="E533" s="681"/>
    </row>
    <row r="534" spans="1:5">
      <c r="A534" s="680" t="e">
        <f>#REF!</f>
        <v>#REF!</v>
      </c>
      <c r="B534" s="680"/>
      <c r="C534" s="684"/>
      <c r="D534" s="680"/>
      <c r="E534" s="681"/>
    </row>
    <row r="535" spans="1:5">
      <c r="A535" s="680" t="e">
        <f>#REF!</f>
        <v>#REF!</v>
      </c>
      <c r="B535" s="680"/>
      <c r="C535" s="684"/>
      <c r="D535" s="680"/>
      <c r="E535" s="681"/>
    </row>
    <row r="536" spans="1:5">
      <c r="A536" s="680" t="e">
        <f>#REF!</f>
        <v>#REF!</v>
      </c>
      <c r="B536" s="680"/>
      <c r="C536" s="684"/>
      <c r="D536" s="680"/>
      <c r="E536" s="681"/>
    </row>
    <row r="537" spans="1:5">
      <c r="A537" s="680" t="e">
        <f>#REF!</f>
        <v>#REF!</v>
      </c>
      <c r="B537" s="680"/>
      <c r="C537" s="684"/>
      <c r="D537" s="680"/>
      <c r="E537" s="681"/>
    </row>
    <row r="538" spans="1:5">
      <c r="A538" s="680" t="e">
        <f>#REF!</f>
        <v>#REF!</v>
      </c>
      <c r="B538" s="680"/>
      <c r="C538" s="684"/>
      <c r="D538" s="680"/>
      <c r="E538" s="681"/>
    </row>
    <row r="539" spans="1:5">
      <c r="A539" s="680" t="e">
        <f>#REF!</f>
        <v>#REF!</v>
      </c>
      <c r="B539" s="680"/>
      <c r="C539" s="684"/>
      <c r="D539" s="680"/>
      <c r="E539" s="681"/>
    </row>
    <row r="540" spans="1:5">
      <c r="A540" s="680" t="e">
        <f>#REF!</f>
        <v>#REF!</v>
      </c>
      <c r="B540" s="680"/>
      <c r="C540" s="684"/>
      <c r="D540" s="680"/>
      <c r="E540" s="681"/>
    </row>
    <row r="541" spans="1:5">
      <c r="A541" s="680" t="e">
        <f>#REF!</f>
        <v>#REF!</v>
      </c>
      <c r="B541" s="680"/>
      <c r="C541" s="684"/>
      <c r="D541" s="680"/>
      <c r="E541" s="681"/>
    </row>
    <row r="542" spans="1:5">
      <c r="A542" s="680" t="e">
        <f>#REF!</f>
        <v>#REF!</v>
      </c>
      <c r="B542" s="680"/>
      <c r="C542" s="684"/>
      <c r="D542" s="680"/>
      <c r="E542" s="681"/>
    </row>
    <row r="543" spans="1:5">
      <c r="A543" s="680" t="e">
        <f>#REF!</f>
        <v>#REF!</v>
      </c>
      <c r="B543" s="680"/>
      <c r="C543" s="684"/>
      <c r="D543" s="680"/>
      <c r="E543" s="681"/>
    </row>
    <row r="544" spans="1:5">
      <c r="A544" s="680" t="e">
        <f>#REF!</f>
        <v>#REF!</v>
      </c>
      <c r="B544" s="680"/>
      <c r="C544" s="684"/>
      <c r="D544" s="680"/>
      <c r="E544" s="681"/>
    </row>
    <row r="545" spans="1:5">
      <c r="A545" s="680" t="e">
        <f>#REF!</f>
        <v>#REF!</v>
      </c>
      <c r="B545" s="680"/>
      <c r="C545" s="684"/>
      <c r="D545" s="680"/>
      <c r="E545" s="681"/>
    </row>
    <row r="546" spans="1:5">
      <c r="A546" s="680" t="e">
        <f>#REF!</f>
        <v>#REF!</v>
      </c>
      <c r="B546" s="680"/>
      <c r="C546" s="684"/>
      <c r="D546" s="680"/>
      <c r="E546" s="681"/>
    </row>
    <row r="547" spans="1:5">
      <c r="A547" s="680" t="e">
        <f>#REF!</f>
        <v>#REF!</v>
      </c>
      <c r="B547" s="680"/>
      <c r="C547" s="684"/>
      <c r="D547" s="680"/>
      <c r="E547" s="681"/>
    </row>
    <row r="548" spans="1:5">
      <c r="A548" s="680" t="e">
        <f>#REF!</f>
        <v>#REF!</v>
      </c>
      <c r="B548" s="680"/>
      <c r="C548" s="684"/>
      <c r="D548" s="680"/>
      <c r="E548" s="681"/>
    </row>
    <row r="549" spans="1:5">
      <c r="A549" s="680" t="e">
        <f>#REF!</f>
        <v>#REF!</v>
      </c>
      <c r="B549" s="680"/>
      <c r="C549" s="684"/>
      <c r="D549" s="680"/>
      <c r="E549" s="681"/>
    </row>
    <row r="550" spans="1:5">
      <c r="A550" s="680" t="e">
        <f>#REF!</f>
        <v>#REF!</v>
      </c>
      <c r="B550" s="680"/>
      <c r="C550" s="684"/>
      <c r="D550" s="680"/>
      <c r="E550" s="681"/>
    </row>
    <row r="551" spans="1:5">
      <c r="A551" s="680" t="e">
        <f>#REF!</f>
        <v>#REF!</v>
      </c>
      <c r="B551" s="680"/>
      <c r="C551" s="684"/>
      <c r="D551" s="680"/>
      <c r="E551" s="681"/>
    </row>
    <row r="552" spans="1:5">
      <c r="A552" s="680" t="e">
        <f>#REF!</f>
        <v>#REF!</v>
      </c>
      <c r="B552" s="680"/>
      <c r="C552" s="684"/>
      <c r="D552" s="680"/>
      <c r="E552" s="681"/>
    </row>
    <row r="553" spans="1:5">
      <c r="A553" s="680" t="e">
        <f>#REF!</f>
        <v>#REF!</v>
      </c>
      <c r="B553" s="680"/>
      <c r="C553" s="684"/>
      <c r="D553" s="680"/>
      <c r="E553" s="681"/>
    </row>
    <row r="554" spans="1:5">
      <c r="A554" s="680" t="e">
        <f>#REF!</f>
        <v>#REF!</v>
      </c>
      <c r="B554" s="680"/>
      <c r="C554" s="684"/>
      <c r="D554" s="680"/>
      <c r="E554" s="681"/>
    </row>
    <row r="555" spans="1:5">
      <c r="A555" s="680" t="e">
        <f>#REF!</f>
        <v>#REF!</v>
      </c>
      <c r="B555" s="680"/>
      <c r="C555" s="684"/>
      <c r="D555" s="680"/>
      <c r="E555" s="681"/>
    </row>
    <row r="556" spans="1:5">
      <c r="A556" s="680" t="e">
        <f>#REF!</f>
        <v>#REF!</v>
      </c>
      <c r="B556" s="680"/>
      <c r="C556" s="684"/>
      <c r="D556" s="680"/>
      <c r="E556" s="681"/>
    </row>
    <row r="557" spans="1:5">
      <c r="A557" s="680" t="e">
        <f>#REF!</f>
        <v>#REF!</v>
      </c>
      <c r="B557" s="680"/>
      <c r="C557" s="684"/>
      <c r="D557" s="680"/>
      <c r="E557" s="681"/>
    </row>
    <row r="558" spans="1:5">
      <c r="A558" s="680" t="e">
        <f>#REF!</f>
        <v>#REF!</v>
      </c>
      <c r="B558" s="680"/>
      <c r="C558" s="684"/>
      <c r="D558" s="680"/>
      <c r="E558" s="681"/>
    </row>
    <row r="559" spans="1:5">
      <c r="A559" s="680" t="e">
        <f>#REF!</f>
        <v>#REF!</v>
      </c>
      <c r="B559" s="680"/>
      <c r="C559" s="684"/>
      <c r="D559" s="680"/>
      <c r="E559" s="681"/>
    </row>
    <row r="560" spans="1:5">
      <c r="A560" s="680" t="e">
        <f>#REF!</f>
        <v>#REF!</v>
      </c>
      <c r="B560" s="680"/>
      <c r="C560" s="684"/>
      <c r="D560" s="680"/>
      <c r="E560" s="681"/>
    </row>
    <row r="561" spans="1:5">
      <c r="A561" s="680" t="e">
        <f>#REF!</f>
        <v>#REF!</v>
      </c>
      <c r="B561" s="680"/>
      <c r="C561" s="684"/>
      <c r="D561" s="680"/>
      <c r="E561" s="681"/>
    </row>
    <row r="562" spans="1:5">
      <c r="A562" s="680" t="e">
        <f>#REF!</f>
        <v>#REF!</v>
      </c>
      <c r="B562" s="680"/>
      <c r="C562" s="684"/>
      <c r="D562" s="680"/>
      <c r="E562" s="681"/>
    </row>
    <row r="563" spans="1:5">
      <c r="A563" s="680" t="e">
        <f>#REF!</f>
        <v>#REF!</v>
      </c>
      <c r="B563" s="680"/>
      <c r="C563" s="684"/>
      <c r="D563" s="680"/>
      <c r="E563" s="681"/>
    </row>
    <row r="564" spans="1:5">
      <c r="A564" s="680" t="e">
        <f>#REF!</f>
        <v>#REF!</v>
      </c>
      <c r="B564" s="680"/>
      <c r="C564" s="684"/>
      <c r="D564" s="680"/>
      <c r="E564" s="681"/>
    </row>
    <row r="565" spans="1:5">
      <c r="A565" s="680" t="e">
        <f>#REF!</f>
        <v>#REF!</v>
      </c>
      <c r="B565" s="680"/>
      <c r="C565" s="684"/>
      <c r="D565" s="680"/>
      <c r="E565" s="681"/>
    </row>
    <row r="566" spans="1:5">
      <c r="A566" s="680" t="e">
        <f>#REF!</f>
        <v>#REF!</v>
      </c>
      <c r="B566" s="680"/>
      <c r="C566" s="684"/>
      <c r="D566" s="680"/>
      <c r="E566" s="681"/>
    </row>
    <row r="567" spans="1:5">
      <c r="A567" s="680" t="e">
        <f>#REF!</f>
        <v>#REF!</v>
      </c>
      <c r="B567" s="680"/>
      <c r="C567" s="684"/>
      <c r="D567" s="680"/>
      <c r="E567" s="681"/>
    </row>
    <row r="568" spans="1:5">
      <c r="A568" s="680" t="e">
        <f>#REF!</f>
        <v>#REF!</v>
      </c>
      <c r="B568" s="680"/>
      <c r="C568" s="684"/>
      <c r="D568" s="680"/>
      <c r="E568" s="681"/>
    </row>
    <row r="569" spans="1:5">
      <c r="A569" s="680" t="e">
        <f>#REF!</f>
        <v>#REF!</v>
      </c>
      <c r="B569" s="680"/>
      <c r="C569" s="684"/>
      <c r="D569" s="680"/>
      <c r="E569" s="681"/>
    </row>
    <row r="570" spans="1:5">
      <c r="A570" s="680" t="e">
        <f>#REF!</f>
        <v>#REF!</v>
      </c>
      <c r="B570" s="680"/>
      <c r="C570" s="684"/>
      <c r="D570" s="680"/>
      <c r="E570" s="681"/>
    </row>
    <row r="571" spans="1:5">
      <c r="A571" s="680" t="e">
        <f>#REF!</f>
        <v>#REF!</v>
      </c>
      <c r="B571" s="680"/>
      <c r="C571" s="684"/>
      <c r="D571" s="680"/>
      <c r="E571" s="681"/>
    </row>
    <row r="572" spans="1:5">
      <c r="A572" s="680" t="e">
        <f>#REF!</f>
        <v>#REF!</v>
      </c>
      <c r="B572" s="680"/>
      <c r="C572" s="684"/>
      <c r="D572" s="680"/>
      <c r="E572" s="681"/>
    </row>
    <row r="573" spans="1:5">
      <c r="A573" s="680" t="e">
        <f>#REF!</f>
        <v>#REF!</v>
      </c>
      <c r="B573" s="680"/>
      <c r="C573" s="684"/>
      <c r="D573" s="680"/>
      <c r="E573" s="681"/>
    </row>
    <row r="574" spans="1:5">
      <c r="A574" s="680" t="e">
        <f>#REF!</f>
        <v>#REF!</v>
      </c>
      <c r="B574" s="680"/>
      <c r="C574" s="684"/>
      <c r="D574" s="680"/>
      <c r="E574" s="681"/>
    </row>
    <row r="575" spans="1:5">
      <c r="A575" s="680" t="e">
        <f>#REF!</f>
        <v>#REF!</v>
      </c>
      <c r="B575" s="680"/>
      <c r="C575" s="684"/>
      <c r="D575" s="680"/>
      <c r="E575" s="681"/>
    </row>
    <row r="576" spans="1:5">
      <c r="A576" s="680" t="e">
        <f>#REF!</f>
        <v>#REF!</v>
      </c>
      <c r="B576" s="680"/>
      <c r="C576" s="684"/>
      <c r="D576" s="680"/>
      <c r="E576" s="681"/>
    </row>
    <row r="577" spans="1:5">
      <c r="A577" s="680" t="e">
        <f>#REF!</f>
        <v>#REF!</v>
      </c>
      <c r="B577" s="680"/>
      <c r="C577" s="684"/>
      <c r="D577" s="680"/>
      <c r="E577" s="681"/>
    </row>
    <row r="578" spans="1:5">
      <c r="A578" s="680" t="e">
        <f>#REF!</f>
        <v>#REF!</v>
      </c>
      <c r="B578" s="680"/>
      <c r="C578" s="684"/>
      <c r="D578" s="680"/>
      <c r="E578" s="681"/>
    </row>
    <row r="579" spans="1:5">
      <c r="A579" s="680" t="e">
        <f>#REF!</f>
        <v>#REF!</v>
      </c>
      <c r="B579" s="680"/>
      <c r="C579" s="684"/>
      <c r="D579" s="680"/>
      <c r="E579" s="681"/>
    </row>
    <row r="580" spans="1:5">
      <c r="A580" s="680" t="e">
        <f>#REF!</f>
        <v>#REF!</v>
      </c>
      <c r="B580" s="680"/>
      <c r="C580" s="684"/>
      <c r="D580" s="680"/>
      <c r="E580" s="681"/>
    </row>
    <row r="581" spans="1:5">
      <c r="A581" s="680" t="e">
        <f>#REF!</f>
        <v>#REF!</v>
      </c>
      <c r="B581" s="680"/>
      <c r="C581" s="684"/>
      <c r="D581" s="680"/>
      <c r="E581" s="681"/>
    </row>
    <row r="582" spans="1:5">
      <c r="A582" s="680" t="e">
        <f>#REF!</f>
        <v>#REF!</v>
      </c>
      <c r="B582" s="680"/>
      <c r="C582" s="684"/>
      <c r="D582" s="680"/>
      <c r="E582" s="681"/>
    </row>
    <row r="583" spans="1:5">
      <c r="A583" s="680" t="e">
        <f>#REF!</f>
        <v>#REF!</v>
      </c>
      <c r="B583" s="680"/>
      <c r="C583" s="684"/>
      <c r="D583" s="680"/>
      <c r="E583" s="681"/>
    </row>
    <row r="584" spans="1:5">
      <c r="A584" s="680" t="e">
        <f>#REF!</f>
        <v>#REF!</v>
      </c>
      <c r="B584" s="680"/>
      <c r="C584" s="684"/>
      <c r="D584" s="680"/>
      <c r="E584" s="681"/>
    </row>
    <row r="585" spans="1:5">
      <c r="A585" s="680" t="e">
        <f>#REF!</f>
        <v>#REF!</v>
      </c>
      <c r="B585" s="680"/>
      <c r="C585" s="684"/>
      <c r="D585" s="680"/>
      <c r="E585" s="681"/>
    </row>
    <row r="586" spans="1:5">
      <c r="A586" s="680" t="e">
        <f>#REF!</f>
        <v>#REF!</v>
      </c>
      <c r="B586" s="680"/>
      <c r="C586" s="684"/>
      <c r="D586" s="680"/>
      <c r="E586" s="681"/>
    </row>
    <row r="587" spans="1:5">
      <c r="A587" s="680" t="e">
        <f>#REF!</f>
        <v>#REF!</v>
      </c>
      <c r="B587" s="680"/>
      <c r="C587" s="684"/>
      <c r="D587" s="680"/>
      <c r="E587" s="681"/>
    </row>
    <row r="588" spans="1:5">
      <c r="A588" s="680" t="e">
        <f>#REF!</f>
        <v>#REF!</v>
      </c>
      <c r="B588" s="680"/>
      <c r="C588" s="684"/>
      <c r="D588" s="680"/>
      <c r="E588" s="681"/>
    </row>
    <row r="589" spans="1:5">
      <c r="A589" s="680" t="e">
        <f>#REF!</f>
        <v>#REF!</v>
      </c>
      <c r="B589" s="680"/>
      <c r="C589" s="684"/>
      <c r="D589" s="680"/>
      <c r="E589" s="681"/>
    </row>
    <row r="590" spans="1:5">
      <c r="A590" s="680" t="e">
        <f>#REF!</f>
        <v>#REF!</v>
      </c>
      <c r="B590" s="680"/>
      <c r="C590" s="684"/>
      <c r="D590" s="680"/>
      <c r="E590" s="681"/>
    </row>
    <row r="591" spans="1:5">
      <c r="A591" s="680" t="e">
        <f>#REF!</f>
        <v>#REF!</v>
      </c>
      <c r="B591" s="680"/>
      <c r="C591" s="684"/>
      <c r="D591" s="680"/>
      <c r="E591" s="681"/>
    </row>
  </sheetData>
  <mergeCells count="108">
    <mergeCell ref="H59:J59"/>
    <mergeCell ref="H60:J60"/>
    <mergeCell ref="H55:J55"/>
    <mergeCell ref="H56:J56"/>
    <mergeCell ref="H57:J57"/>
    <mergeCell ref="H58:J58"/>
    <mergeCell ref="H51:J51"/>
    <mergeCell ref="H52:J52"/>
    <mergeCell ref="H53:J53"/>
    <mergeCell ref="H54:J54"/>
    <mergeCell ref="H47:J47"/>
    <mergeCell ref="H48:J48"/>
    <mergeCell ref="H49:J49"/>
    <mergeCell ref="H50:J50"/>
    <mergeCell ref="H43:J43"/>
    <mergeCell ref="H44:J44"/>
    <mergeCell ref="H45:J45"/>
    <mergeCell ref="H46:J46"/>
    <mergeCell ref="H39:J39"/>
    <mergeCell ref="H40:J40"/>
    <mergeCell ref="H41:J41"/>
    <mergeCell ref="H42:J42"/>
    <mergeCell ref="H35:J35"/>
    <mergeCell ref="H36:J36"/>
    <mergeCell ref="H37:J37"/>
    <mergeCell ref="H38:J38"/>
    <mergeCell ref="H31:J31"/>
    <mergeCell ref="H32:J32"/>
    <mergeCell ref="H33:J33"/>
    <mergeCell ref="H34:J34"/>
    <mergeCell ref="H27:J27"/>
    <mergeCell ref="H28:J28"/>
    <mergeCell ref="H29:J29"/>
    <mergeCell ref="H30:J30"/>
    <mergeCell ref="H23:J23"/>
    <mergeCell ref="H24:J24"/>
    <mergeCell ref="H25:J25"/>
    <mergeCell ref="H26:J26"/>
    <mergeCell ref="D59:F59"/>
    <mergeCell ref="D60:F60"/>
    <mergeCell ref="H15:J15"/>
    <mergeCell ref="H16:J16"/>
    <mergeCell ref="H17:J17"/>
    <mergeCell ref="H18:J18"/>
    <mergeCell ref="H19:J19"/>
    <mergeCell ref="H20:J20"/>
    <mergeCell ref="H21:J21"/>
    <mergeCell ref="H22:J22"/>
    <mergeCell ref="D55:F55"/>
    <mergeCell ref="D56:F56"/>
    <mergeCell ref="D57:F57"/>
    <mergeCell ref="D58:F58"/>
    <mergeCell ref="D51:F51"/>
    <mergeCell ref="D52:F52"/>
    <mergeCell ref="D53:F53"/>
    <mergeCell ref="D54:F54"/>
    <mergeCell ref="D47:F47"/>
    <mergeCell ref="D48:F48"/>
    <mergeCell ref="D49:F49"/>
    <mergeCell ref="D50:F50"/>
    <mergeCell ref="D43:F43"/>
    <mergeCell ref="D44:F44"/>
    <mergeCell ref="D45:F45"/>
    <mergeCell ref="D46:F46"/>
    <mergeCell ref="D39:F39"/>
    <mergeCell ref="D40:F40"/>
    <mergeCell ref="D41:F41"/>
    <mergeCell ref="D42:F42"/>
    <mergeCell ref="D35:F35"/>
    <mergeCell ref="D36:F36"/>
    <mergeCell ref="D37:F37"/>
    <mergeCell ref="D38:F38"/>
    <mergeCell ref="D31:F31"/>
    <mergeCell ref="D32:F32"/>
    <mergeCell ref="D33:F33"/>
    <mergeCell ref="D34:F34"/>
    <mergeCell ref="D27:F27"/>
    <mergeCell ref="D28:F28"/>
    <mergeCell ref="D29:F29"/>
    <mergeCell ref="D30:F30"/>
    <mergeCell ref="D23:F23"/>
    <mergeCell ref="D24:F24"/>
    <mergeCell ref="D25:F25"/>
    <mergeCell ref="D26:F26"/>
    <mergeCell ref="D19:F19"/>
    <mergeCell ref="D20:F20"/>
    <mergeCell ref="D21:F21"/>
    <mergeCell ref="D22:F22"/>
    <mergeCell ref="D15:F15"/>
    <mergeCell ref="D16:F16"/>
    <mergeCell ref="D17:F17"/>
    <mergeCell ref="D18:F18"/>
    <mergeCell ref="H11:J11"/>
    <mergeCell ref="H12:J12"/>
    <mergeCell ref="H13:J13"/>
    <mergeCell ref="H14:J14"/>
    <mergeCell ref="D13:F13"/>
    <mergeCell ref="D14:F14"/>
    <mergeCell ref="H7:J7"/>
    <mergeCell ref="H8:J8"/>
    <mergeCell ref="H9:J9"/>
    <mergeCell ref="H10:J10"/>
    <mergeCell ref="D11:F11"/>
    <mergeCell ref="D12:F12"/>
    <mergeCell ref="D7:F7"/>
    <mergeCell ref="D8:F8"/>
    <mergeCell ref="D9:F9"/>
    <mergeCell ref="D10:F10"/>
  </mergeCells>
  <phoneticPr fontId="78" type="noConversion"/>
  <dataValidations count="1">
    <dataValidation type="list" allowBlank="1" sqref="D7:F60 H7:J60">
      <formula1>$A$80:$A$591</formula1>
    </dataValidation>
  </dataValidations>
  <printOptions horizontalCentered="1"/>
  <pageMargins left="0.35" right="0.35" top="0.39" bottom="0.39" header="0" footer="0"/>
  <pageSetup paperSize="9" orientation="portrait" horizontalDpi="200" verticalDpi="200"/>
  <headerFooter alignWithMargins="0"/>
  <drawing r:id="rId1"/>
</worksheet>
</file>

<file path=xl/worksheets/sheet45.xml><?xml version="1.0" encoding="utf-8"?>
<worksheet xmlns="http://schemas.openxmlformats.org/spreadsheetml/2006/main" xmlns:r="http://schemas.openxmlformats.org/officeDocument/2006/relationships">
  <sheetPr codeName="Sheet29">
    <pageSetUpPr fitToPage="1"/>
  </sheetPr>
  <dimension ref="A1:I34"/>
  <sheetViews>
    <sheetView showGridLines="0" showZeros="0" zoomScale="86" workbookViewId="0">
      <selection activeCell="A4" sqref="A4"/>
    </sheetView>
  </sheetViews>
  <sheetFormatPr defaultRowHeight="12.75"/>
  <cols>
    <col min="1" max="1" width="10.28515625" style="494" customWidth="1"/>
    <col min="2" max="9" width="16" customWidth="1"/>
  </cols>
  <sheetData>
    <row r="1" spans="1:9" ht="13.5" thickBot="1">
      <c r="A1" s="487"/>
      <c r="B1" s="33"/>
      <c r="C1" s="488"/>
      <c r="D1" s="489"/>
      <c r="E1" s="490"/>
      <c r="F1" s="565" t="s">
        <v>280</v>
      </c>
      <c r="G1" s="566"/>
      <c r="H1" s="48"/>
      <c r="I1" s="48"/>
    </row>
    <row r="2" spans="1:9" ht="26.25">
      <c r="A2" s="81">
        <f>'Week SetUp'!$A$6</f>
        <v>0</v>
      </c>
      <c r="B2" s="82"/>
      <c r="C2" s="177"/>
      <c r="D2" s="177"/>
      <c r="E2" s="491" t="s">
        <v>309</v>
      </c>
      <c r="F2" s="567"/>
      <c r="G2" s="568"/>
      <c r="H2" s="177"/>
      <c r="I2" s="177"/>
    </row>
    <row r="3" spans="1:9" ht="13.5" thickBot="1">
      <c r="A3" s="85" t="str">
        <f>'Week SetUp'!$A$8</f>
        <v>ITF Junior Circuit</v>
      </c>
      <c r="B3" s="85"/>
      <c r="C3" s="179"/>
      <c r="D3" s="108"/>
      <c r="E3" s="83"/>
      <c r="F3" s="569"/>
      <c r="G3" s="570"/>
      <c r="H3" s="108"/>
      <c r="I3" s="108"/>
    </row>
    <row r="4" spans="1:9" s="2" customFormat="1">
      <c r="A4" s="63" t="s">
        <v>12</v>
      </c>
      <c r="B4" s="63"/>
      <c r="C4" s="63" t="s">
        <v>6</v>
      </c>
      <c r="D4" s="63"/>
      <c r="E4" s="63" t="s">
        <v>7</v>
      </c>
      <c r="F4" s="63" t="s">
        <v>18</v>
      </c>
      <c r="G4" s="63"/>
      <c r="H4" s="63"/>
      <c r="I4" s="64" t="s">
        <v>8</v>
      </c>
    </row>
    <row r="5" spans="1:9" s="2" customFormat="1" ht="16.5" customHeight="1" thickBot="1">
      <c r="A5" s="87">
        <f>'Week SetUp'!$A$10</f>
        <v>0</v>
      </c>
      <c r="B5" s="184"/>
      <c r="C5" s="184">
        <f>'Week SetUp'!$C$10</f>
        <v>0</v>
      </c>
      <c r="D5" s="184"/>
      <c r="E5" s="184">
        <f>'Week SetUp'!$D$10</f>
        <v>0</v>
      </c>
      <c r="F5" s="114">
        <f>'Week SetUp'!$A$12</f>
        <v>0</v>
      </c>
      <c r="G5" s="186"/>
      <c r="H5" s="184"/>
      <c r="I5" s="76">
        <f>'Week SetUp'!$E$10</f>
        <v>0</v>
      </c>
    </row>
    <row r="6" spans="1:9" s="495" customFormat="1" ht="18">
      <c r="A6" s="572" t="s">
        <v>310</v>
      </c>
      <c r="B6" s="497" t="s">
        <v>282</v>
      </c>
      <c r="C6" s="497" t="s">
        <v>283</v>
      </c>
      <c r="D6" s="497" t="s">
        <v>284</v>
      </c>
      <c r="E6" s="497" t="s">
        <v>285</v>
      </c>
      <c r="F6" s="497" t="s">
        <v>299</v>
      </c>
      <c r="G6" s="497" t="s">
        <v>300</v>
      </c>
      <c r="H6" s="497" t="s">
        <v>301</v>
      </c>
      <c r="I6" s="498" t="s">
        <v>302</v>
      </c>
    </row>
    <row r="7" spans="1:9" s="3" customFormat="1" ht="15.75" customHeight="1">
      <c r="A7" s="573" t="s">
        <v>311</v>
      </c>
      <c r="B7" s="574"/>
      <c r="C7" s="574"/>
      <c r="D7" s="574"/>
      <c r="E7" s="574"/>
      <c r="F7" s="574"/>
      <c r="G7" s="574"/>
      <c r="H7" s="574"/>
      <c r="I7" s="575"/>
    </row>
    <row r="8" spans="1:9" s="3" customFormat="1" ht="15.75" customHeight="1">
      <c r="A8" s="573" t="s">
        <v>312</v>
      </c>
      <c r="B8" s="574"/>
      <c r="C8" s="574"/>
      <c r="D8" s="574"/>
      <c r="E8" s="574"/>
      <c r="F8" s="574"/>
      <c r="G8" s="574"/>
      <c r="H8" s="574"/>
      <c r="I8" s="575"/>
    </row>
    <row r="9" spans="1:9" s="3" customFormat="1" ht="15.75" customHeight="1">
      <c r="A9" s="573" t="s">
        <v>313</v>
      </c>
      <c r="B9" s="574"/>
      <c r="C9" s="574"/>
      <c r="D9" s="574"/>
      <c r="E9" s="574"/>
      <c r="F9" s="574"/>
      <c r="G9" s="574"/>
      <c r="H9" s="574"/>
      <c r="I9" s="575"/>
    </row>
    <row r="10" spans="1:9" s="3" customFormat="1" ht="15.75" customHeight="1">
      <c r="A10" s="573" t="s">
        <v>314</v>
      </c>
      <c r="B10" s="574"/>
      <c r="C10" s="574"/>
      <c r="D10" s="574"/>
      <c r="E10" s="574"/>
      <c r="F10" s="574"/>
      <c r="G10" s="574"/>
      <c r="H10" s="574"/>
      <c r="I10" s="575"/>
    </row>
    <row r="11" spans="1:9" s="3" customFormat="1" ht="15.75" customHeight="1">
      <c r="A11" s="573" t="s">
        <v>315</v>
      </c>
      <c r="B11" s="574"/>
      <c r="C11" s="574"/>
      <c r="D11" s="574"/>
      <c r="E11" s="574"/>
      <c r="F11" s="574"/>
      <c r="G11" s="574"/>
      <c r="H11" s="574"/>
      <c r="I11" s="575"/>
    </row>
    <row r="12" spans="1:9" s="3" customFormat="1" ht="15.75" customHeight="1">
      <c r="A12" s="573" t="s">
        <v>316</v>
      </c>
      <c r="B12" s="574"/>
      <c r="C12" s="574"/>
      <c r="D12" s="574"/>
      <c r="E12" s="574"/>
      <c r="F12" s="574"/>
      <c r="G12" s="574"/>
      <c r="H12" s="574"/>
      <c r="I12" s="575"/>
    </row>
    <row r="13" spans="1:9" s="3" customFormat="1" ht="15.75" customHeight="1">
      <c r="A13" s="573" t="s">
        <v>317</v>
      </c>
      <c r="B13" s="574"/>
      <c r="C13" s="574"/>
      <c r="D13" s="574"/>
      <c r="E13" s="574"/>
      <c r="F13" s="574"/>
      <c r="G13" s="574"/>
      <c r="H13" s="574"/>
      <c r="I13" s="575"/>
    </row>
    <row r="14" spans="1:9" s="3" customFormat="1" ht="15.75" customHeight="1">
      <c r="A14" s="573" t="s">
        <v>318</v>
      </c>
      <c r="B14" s="574"/>
      <c r="C14" s="574"/>
      <c r="D14" s="574"/>
      <c r="E14" s="574"/>
      <c r="F14" s="574"/>
      <c r="G14" s="574"/>
      <c r="H14" s="574"/>
      <c r="I14" s="575"/>
    </row>
    <row r="15" spans="1:9" s="3" customFormat="1" ht="15.75" customHeight="1">
      <c r="A15" s="573" t="s">
        <v>319</v>
      </c>
      <c r="B15" s="574"/>
      <c r="C15" s="574"/>
      <c r="D15" s="574"/>
      <c r="E15" s="574"/>
      <c r="F15" s="574"/>
      <c r="G15" s="574"/>
      <c r="H15" s="574"/>
      <c r="I15" s="575"/>
    </row>
    <row r="16" spans="1:9" s="3" customFormat="1" ht="15.75" customHeight="1">
      <c r="A16" s="573" t="s">
        <v>320</v>
      </c>
      <c r="B16" s="574"/>
      <c r="C16" s="574"/>
      <c r="D16" s="574"/>
      <c r="E16" s="574"/>
      <c r="F16" s="574"/>
      <c r="G16" s="574"/>
      <c r="H16" s="574"/>
      <c r="I16" s="575"/>
    </row>
    <row r="17" spans="1:9" s="3" customFormat="1" ht="15.75" customHeight="1">
      <c r="A17" s="573" t="s">
        <v>321</v>
      </c>
      <c r="B17" s="574"/>
      <c r="C17" s="574"/>
      <c r="D17" s="574"/>
      <c r="E17" s="574"/>
      <c r="F17" s="574"/>
      <c r="G17" s="574"/>
      <c r="H17" s="574"/>
      <c r="I17" s="575"/>
    </row>
    <row r="18" spans="1:9" s="3" customFormat="1" ht="15.75" customHeight="1">
      <c r="A18" s="573" t="s">
        <v>322</v>
      </c>
      <c r="B18" s="574"/>
      <c r="C18" s="574"/>
      <c r="D18" s="574"/>
      <c r="E18" s="574"/>
      <c r="F18" s="574"/>
      <c r="G18" s="574"/>
      <c r="H18" s="574"/>
      <c r="I18" s="575"/>
    </row>
    <row r="19" spans="1:9" s="3" customFormat="1" ht="15.75" customHeight="1">
      <c r="A19" s="573" t="s">
        <v>323</v>
      </c>
      <c r="B19" s="574"/>
      <c r="C19" s="574"/>
      <c r="D19" s="574"/>
      <c r="E19" s="574"/>
      <c r="F19" s="574"/>
      <c r="G19" s="574"/>
      <c r="H19" s="574"/>
      <c r="I19" s="575"/>
    </row>
    <row r="20" spans="1:9" s="3" customFormat="1" ht="15.75" customHeight="1">
      <c r="A20" s="573" t="s">
        <v>324</v>
      </c>
      <c r="B20" s="574"/>
      <c r="C20" s="574"/>
      <c r="D20" s="574"/>
      <c r="E20" s="574"/>
      <c r="F20" s="574"/>
      <c r="G20" s="574"/>
      <c r="H20" s="574"/>
      <c r="I20" s="575"/>
    </row>
    <row r="21" spans="1:9" s="3" customFormat="1" ht="15.75" customHeight="1">
      <c r="A21" s="573" t="s">
        <v>325</v>
      </c>
      <c r="B21" s="574"/>
      <c r="C21" s="574"/>
      <c r="D21" s="574"/>
      <c r="E21" s="574"/>
      <c r="F21" s="574"/>
      <c r="G21" s="574"/>
      <c r="H21" s="574"/>
      <c r="I21" s="575"/>
    </row>
    <row r="22" spans="1:9" s="3" customFormat="1" ht="15.75" customHeight="1">
      <c r="A22" s="573" t="s">
        <v>326</v>
      </c>
      <c r="B22" s="574"/>
      <c r="C22" s="574"/>
      <c r="D22" s="574"/>
      <c r="E22" s="574"/>
      <c r="F22" s="574"/>
      <c r="G22" s="574"/>
      <c r="H22" s="574"/>
      <c r="I22" s="575"/>
    </row>
    <row r="23" spans="1:9" s="3" customFormat="1" ht="15.75" customHeight="1">
      <c r="A23" s="573" t="s">
        <v>327</v>
      </c>
      <c r="B23" s="574"/>
      <c r="C23" s="574"/>
      <c r="D23" s="574"/>
      <c r="E23" s="574"/>
      <c r="F23" s="574"/>
      <c r="G23" s="574"/>
      <c r="H23" s="574"/>
      <c r="I23" s="575"/>
    </row>
    <row r="24" spans="1:9" s="3" customFormat="1" ht="15.75" customHeight="1">
      <c r="A24" s="573" t="s">
        <v>328</v>
      </c>
      <c r="B24" s="574"/>
      <c r="C24" s="574"/>
      <c r="D24" s="574"/>
      <c r="E24" s="574"/>
      <c r="F24" s="574"/>
      <c r="G24" s="574"/>
      <c r="H24" s="574"/>
      <c r="I24" s="575"/>
    </row>
    <row r="25" spans="1:9" s="3" customFormat="1" ht="15.75" customHeight="1">
      <c r="A25" s="573" t="s">
        <v>329</v>
      </c>
      <c r="B25" s="574"/>
      <c r="C25" s="574"/>
      <c r="D25" s="574"/>
      <c r="E25" s="574"/>
      <c r="F25" s="574"/>
      <c r="G25" s="574"/>
      <c r="H25" s="574"/>
      <c r="I25" s="575"/>
    </row>
    <row r="26" spans="1:9" s="3" customFormat="1" ht="15.75" customHeight="1">
      <c r="A26" s="573" t="s">
        <v>330</v>
      </c>
      <c r="B26" s="574"/>
      <c r="C26" s="574"/>
      <c r="D26" s="574"/>
      <c r="E26" s="574"/>
      <c r="F26" s="574"/>
      <c r="G26" s="574"/>
      <c r="H26" s="574"/>
      <c r="I26" s="575"/>
    </row>
    <row r="27" spans="1:9" s="3" customFormat="1" ht="15.75" customHeight="1">
      <c r="A27" s="573" t="s">
        <v>331</v>
      </c>
      <c r="B27" s="574"/>
      <c r="C27" s="574"/>
      <c r="D27" s="574"/>
      <c r="E27" s="574"/>
      <c r="F27" s="574"/>
      <c r="G27" s="574"/>
      <c r="H27" s="574"/>
      <c r="I27" s="575"/>
    </row>
    <row r="28" spans="1:9" s="3" customFormat="1" ht="15.75" customHeight="1">
      <c r="A28" s="573" t="s">
        <v>332</v>
      </c>
      <c r="B28" s="574"/>
      <c r="C28" s="574"/>
      <c r="D28" s="574"/>
      <c r="E28" s="574"/>
      <c r="F28" s="574"/>
      <c r="G28" s="574"/>
      <c r="H28" s="574"/>
      <c r="I28" s="575"/>
    </row>
    <row r="29" spans="1:9" s="3" customFormat="1" ht="15.75" customHeight="1">
      <c r="A29" s="573" t="s">
        <v>333</v>
      </c>
      <c r="B29" s="574"/>
      <c r="C29" s="574"/>
      <c r="D29" s="574"/>
      <c r="E29" s="574"/>
      <c r="F29" s="574"/>
      <c r="G29" s="574"/>
      <c r="H29" s="574"/>
      <c r="I29" s="575"/>
    </row>
    <row r="30" spans="1:9" s="3" customFormat="1" ht="15.75" customHeight="1">
      <c r="A30" s="573" t="s">
        <v>334</v>
      </c>
      <c r="B30" s="574"/>
      <c r="C30" s="574"/>
      <c r="D30" s="574"/>
      <c r="E30" s="574"/>
      <c r="F30" s="574"/>
      <c r="G30" s="574"/>
      <c r="H30" s="574"/>
      <c r="I30" s="575"/>
    </row>
    <row r="31" spans="1:9" s="3" customFormat="1" ht="15.75" customHeight="1">
      <c r="A31" s="573" t="s">
        <v>335</v>
      </c>
      <c r="B31" s="574"/>
      <c r="C31" s="574"/>
      <c r="D31" s="574"/>
      <c r="E31" s="574"/>
      <c r="F31" s="574"/>
      <c r="G31" s="574"/>
      <c r="H31" s="574"/>
      <c r="I31" s="575"/>
    </row>
    <row r="32" spans="1:9" s="3" customFormat="1" ht="15.75" customHeight="1">
      <c r="A32" s="573" t="s">
        <v>336</v>
      </c>
      <c r="B32" s="574"/>
      <c r="C32" s="574"/>
      <c r="D32" s="574"/>
      <c r="E32" s="574"/>
      <c r="F32" s="574"/>
      <c r="G32" s="574"/>
      <c r="H32" s="574"/>
      <c r="I32" s="575"/>
    </row>
    <row r="33" spans="1:9" s="2" customFormat="1" ht="12.75" customHeight="1">
      <c r="A33" s="576" t="s">
        <v>337</v>
      </c>
      <c r="B33" s="576"/>
      <c r="C33" s="571"/>
      <c r="D33" s="571"/>
      <c r="E33" s="571"/>
      <c r="F33" s="531"/>
      <c r="H33" s="531"/>
      <c r="I33" s="571"/>
    </row>
    <row r="34" spans="1:9" s="99" customFormat="1" ht="12" customHeight="1">
      <c r="A34" s="511" t="s">
        <v>338</v>
      </c>
      <c r="B34" s="511"/>
      <c r="C34" s="511"/>
      <c r="D34" s="577"/>
      <c r="E34" s="531"/>
      <c r="F34" s="578"/>
      <c r="G34" s="531"/>
      <c r="H34" s="531"/>
      <c r="I34" s="531"/>
    </row>
  </sheetData>
  <phoneticPr fontId="78" type="noConversion"/>
  <printOptions horizontalCentered="1"/>
  <pageMargins left="0.35" right="0.35" top="0.39" bottom="0.39" header="0" footer="0"/>
  <pageSetup paperSize="9" orientation="landscape" horizontalDpi="200" verticalDpi="200"/>
  <headerFooter alignWithMargins="0"/>
  <drawing r:id="rId1"/>
</worksheet>
</file>

<file path=xl/worksheets/sheet46.xml><?xml version="1.0" encoding="utf-8"?>
<worksheet xmlns="http://schemas.openxmlformats.org/spreadsheetml/2006/main" xmlns:r="http://schemas.openxmlformats.org/officeDocument/2006/relationships">
  <sheetPr codeName="Sheet30">
    <pageSetUpPr fitToPage="1"/>
  </sheetPr>
  <dimension ref="A1:G39"/>
  <sheetViews>
    <sheetView showGridLines="0" showZeros="0" workbookViewId="0">
      <pane ySplit="7" topLeftCell="A8" activePane="bottomLeft" state="frozen"/>
      <selection pane="bottomLeft" activeCell="A3" sqref="A3"/>
    </sheetView>
  </sheetViews>
  <sheetFormatPr defaultRowHeight="12.75"/>
  <cols>
    <col min="1" max="1" width="4" customWidth="1"/>
    <col min="2" max="2" width="22.85546875" customWidth="1"/>
    <col min="3" max="3" width="20" customWidth="1"/>
    <col min="4" max="4" width="19.5703125" customWidth="1"/>
    <col min="5" max="5" width="7.85546875" customWidth="1"/>
    <col min="6" max="7" width="9.140625" style="60"/>
  </cols>
  <sheetData>
    <row r="1" spans="1:7" ht="26.25">
      <c r="A1" s="81">
        <f>'Week SetUp'!$A$6</f>
        <v>0</v>
      </c>
      <c r="B1" s="82"/>
      <c r="C1" s="82"/>
      <c r="D1" s="83" t="s">
        <v>348</v>
      </c>
      <c r="E1" s="83"/>
      <c r="F1" s="84"/>
      <c r="G1" s="84"/>
    </row>
    <row r="2" spans="1:7">
      <c r="A2" s="85" t="str">
        <f>'Week SetUp'!$A$8</f>
        <v>ITF Junior Circuit</v>
      </c>
      <c r="B2" s="85"/>
      <c r="C2" s="72"/>
      <c r="D2" s="579" t="s">
        <v>339</v>
      </c>
      <c r="F2" s="95"/>
      <c r="G2" s="83"/>
    </row>
    <row r="3" spans="1:7" s="2" customFormat="1">
      <c r="A3" s="63" t="s">
        <v>12</v>
      </c>
      <c r="B3" s="63"/>
      <c r="C3" s="61" t="s">
        <v>6</v>
      </c>
      <c r="D3" s="63" t="s">
        <v>7</v>
      </c>
      <c r="E3" s="61"/>
      <c r="F3" s="96"/>
      <c r="G3" s="64" t="s">
        <v>8</v>
      </c>
    </row>
    <row r="4" spans="1:7" s="2" customFormat="1" ht="13.5" thickBot="1">
      <c r="A4" s="710">
        <f>'Week SetUp'!$A$10</f>
        <v>0</v>
      </c>
      <c r="B4" s="710"/>
      <c r="C4" s="88">
        <f>'Week SetUp'!$C$10</f>
        <v>0</v>
      </c>
      <c r="D4" s="88">
        <f>'Week SetUp'!$D$10</f>
        <v>0</v>
      </c>
      <c r="E4" s="88"/>
      <c r="F4" s="161"/>
      <c r="G4" s="76">
        <f>'Week SetUp'!$E$10</f>
        <v>0</v>
      </c>
    </row>
    <row r="5" spans="1:7" s="2" customFormat="1">
      <c r="A5" s="118"/>
      <c r="B5" s="63"/>
      <c r="C5" s="61" t="s">
        <v>25</v>
      </c>
      <c r="D5" s="61" t="s">
        <v>16</v>
      </c>
      <c r="E5" s="63" t="s">
        <v>26</v>
      </c>
      <c r="F5" s="62" t="s">
        <v>27</v>
      </c>
      <c r="G5" s="366"/>
    </row>
    <row r="6" spans="1:7" s="125" customFormat="1" ht="21" customHeight="1" thickBot="1">
      <c r="A6" s="126" t="s">
        <v>28</v>
      </c>
      <c r="B6" s="127"/>
      <c r="C6" s="128"/>
      <c r="D6" s="128"/>
      <c r="E6" s="128"/>
      <c r="F6" s="129"/>
      <c r="G6" s="580"/>
    </row>
    <row r="7" spans="1:7" ht="26.25" customHeight="1" thickBot="1">
      <c r="A7" s="134" t="s">
        <v>20</v>
      </c>
      <c r="B7" s="135" t="s">
        <v>13</v>
      </c>
      <c r="C7" s="135" t="s">
        <v>14</v>
      </c>
      <c r="D7" s="136" t="s">
        <v>29</v>
      </c>
      <c r="E7" s="135" t="s">
        <v>340</v>
      </c>
      <c r="F7" s="355" t="s">
        <v>341</v>
      </c>
      <c r="G7" s="136" t="s">
        <v>342</v>
      </c>
    </row>
    <row r="8" spans="1:7" s="12" customFormat="1" ht="18.95" customHeight="1">
      <c r="A8" s="142">
        <v>1</v>
      </c>
      <c r="B8" s="100"/>
      <c r="C8" s="100"/>
      <c r="D8" s="144"/>
      <c r="E8" s="101"/>
      <c r="F8" s="102"/>
      <c r="G8" s="102"/>
    </row>
    <row r="9" spans="1:7" s="12" customFormat="1" ht="18.95" customHeight="1">
      <c r="A9" s="142">
        <v>2</v>
      </c>
      <c r="B9" s="100"/>
      <c r="C9" s="100"/>
      <c r="D9" s="144"/>
      <c r="E9" s="101"/>
      <c r="F9" s="102"/>
      <c r="G9" s="102"/>
    </row>
    <row r="10" spans="1:7" s="12" customFormat="1" ht="18.95" customHeight="1">
      <c r="A10" s="142">
        <v>3</v>
      </c>
      <c r="B10" s="100"/>
      <c r="C10" s="100"/>
      <c r="D10" s="144"/>
      <c r="E10" s="101"/>
      <c r="F10" s="102"/>
      <c r="G10" s="102"/>
    </row>
    <row r="11" spans="1:7" s="12" customFormat="1" ht="18.95" customHeight="1">
      <c r="A11" s="142">
        <v>4</v>
      </c>
      <c r="B11" s="100"/>
      <c r="C11" s="100"/>
      <c r="D11" s="144"/>
      <c r="E11" s="101"/>
      <c r="F11" s="102"/>
      <c r="G11" s="102"/>
    </row>
    <row r="12" spans="1:7" s="12" customFormat="1" ht="18.95" customHeight="1">
      <c r="A12" s="142">
        <v>5</v>
      </c>
      <c r="B12" s="100"/>
      <c r="C12" s="100"/>
      <c r="D12" s="144"/>
      <c r="E12" s="101"/>
      <c r="F12" s="102"/>
      <c r="G12" s="102"/>
    </row>
    <row r="13" spans="1:7" s="12" customFormat="1" ht="18.95" customHeight="1">
      <c r="A13" s="142">
        <v>6</v>
      </c>
      <c r="B13" s="100"/>
      <c r="C13" s="100"/>
      <c r="D13" s="144"/>
      <c r="E13" s="101"/>
      <c r="F13" s="102"/>
      <c r="G13" s="102"/>
    </row>
    <row r="14" spans="1:7" s="12" customFormat="1" ht="18.95" customHeight="1">
      <c r="A14" s="142">
        <v>7</v>
      </c>
      <c r="B14" s="100"/>
      <c r="C14" s="100"/>
      <c r="D14" s="144"/>
      <c r="E14" s="101"/>
      <c r="F14" s="102"/>
      <c r="G14" s="102"/>
    </row>
    <row r="15" spans="1:7" s="12" customFormat="1" ht="18.95" customHeight="1">
      <c r="A15" s="142">
        <v>8</v>
      </c>
      <c r="B15" s="100"/>
      <c r="C15" s="100"/>
      <c r="D15" s="144"/>
      <c r="E15" s="101"/>
      <c r="F15" s="102"/>
      <c r="G15" s="102"/>
    </row>
    <row r="16" spans="1:7" s="12" customFormat="1" ht="18.95" customHeight="1">
      <c r="A16" s="142">
        <v>9</v>
      </c>
      <c r="B16" s="100"/>
      <c r="C16" s="100"/>
      <c r="D16" s="144"/>
      <c r="E16" s="101"/>
      <c r="F16" s="102"/>
      <c r="G16" s="102"/>
    </row>
    <row r="17" spans="1:7" s="12" customFormat="1" ht="18.95" customHeight="1">
      <c r="A17" s="142">
        <v>10</v>
      </c>
      <c r="B17" s="100"/>
      <c r="C17" s="100"/>
      <c r="D17" s="144"/>
      <c r="E17" s="101"/>
      <c r="F17" s="102"/>
      <c r="G17" s="102"/>
    </row>
    <row r="18" spans="1:7" s="12" customFormat="1" ht="18.95" customHeight="1">
      <c r="A18" s="142">
        <v>11</v>
      </c>
      <c r="B18" s="100"/>
      <c r="C18" s="100"/>
      <c r="D18" s="144"/>
      <c r="E18" s="101"/>
      <c r="F18" s="102"/>
      <c r="G18" s="102"/>
    </row>
    <row r="19" spans="1:7" s="12" customFormat="1" ht="18.95" customHeight="1">
      <c r="A19" s="142">
        <v>12</v>
      </c>
      <c r="B19" s="100"/>
      <c r="C19" s="100"/>
      <c r="D19" s="144"/>
      <c r="E19" s="101"/>
      <c r="F19" s="102"/>
      <c r="G19" s="102"/>
    </row>
    <row r="20" spans="1:7" s="12" customFormat="1" ht="18.95" customHeight="1">
      <c r="A20" s="142">
        <v>13</v>
      </c>
      <c r="B20" s="100"/>
      <c r="C20" s="100"/>
      <c r="D20" s="144"/>
      <c r="E20" s="101"/>
      <c r="F20" s="102"/>
      <c r="G20" s="102"/>
    </row>
    <row r="21" spans="1:7" s="12" customFormat="1" ht="18.95" customHeight="1">
      <c r="A21" s="142">
        <v>14</v>
      </c>
      <c r="B21" s="100"/>
      <c r="C21" s="100"/>
      <c r="D21" s="144"/>
      <c r="E21" s="101"/>
      <c r="F21" s="102"/>
      <c r="G21" s="102"/>
    </row>
    <row r="22" spans="1:7" s="12" customFormat="1" ht="18.95" customHeight="1">
      <c r="A22" s="142">
        <v>15</v>
      </c>
      <c r="B22" s="100"/>
      <c r="C22" s="100"/>
      <c r="D22" s="144"/>
      <c r="E22" s="101"/>
      <c r="F22" s="102"/>
      <c r="G22" s="102"/>
    </row>
    <row r="23" spans="1:7" s="12" customFormat="1" ht="18.95" customHeight="1">
      <c r="A23" s="142">
        <v>16</v>
      </c>
      <c r="B23" s="100"/>
      <c r="C23" s="100"/>
      <c r="D23" s="144"/>
      <c r="E23" s="101"/>
      <c r="F23" s="102"/>
      <c r="G23" s="102"/>
    </row>
    <row r="24" spans="1:7" s="12" customFormat="1" ht="18.95" customHeight="1">
      <c r="A24" s="142">
        <v>17</v>
      </c>
      <c r="B24" s="100"/>
      <c r="C24" s="100"/>
      <c r="D24" s="144"/>
      <c r="E24" s="101"/>
      <c r="F24" s="102"/>
      <c r="G24" s="102"/>
    </row>
    <row r="25" spans="1:7" s="12" customFormat="1" ht="18.95" customHeight="1">
      <c r="A25" s="142">
        <v>18</v>
      </c>
      <c r="B25" s="100"/>
      <c r="C25" s="100"/>
      <c r="D25" s="144"/>
      <c r="E25" s="101"/>
      <c r="F25" s="102"/>
      <c r="G25" s="102"/>
    </row>
    <row r="26" spans="1:7" s="12" customFormat="1" ht="18.95" customHeight="1">
      <c r="A26" s="142">
        <v>19</v>
      </c>
      <c r="B26" s="100"/>
      <c r="C26" s="100"/>
      <c r="D26" s="144"/>
      <c r="E26" s="101"/>
      <c r="F26" s="102"/>
      <c r="G26" s="102"/>
    </row>
    <row r="27" spans="1:7" s="12" customFormat="1" ht="18.95" customHeight="1">
      <c r="A27" s="142">
        <v>20</v>
      </c>
      <c r="B27" s="100"/>
      <c r="C27" s="100"/>
      <c r="D27" s="144"/>
      <c r="E27" s="101"/>
      <c r="F27" s="102"/>
      <c r="G27" s="102"/>
    </row>
    <row r="28" spans="1:7" s="12" customFormat="1" ht="18.95" customHeight="1">
      <c r="A28" s="142">
        <v>21</v>
      </c>
      <c r="B28" s="100"/>
      <c r="C28" s="100"/>
      <c r="D28" s="144"/>
      <c r="E28" s="101"/>
      <c r="F28" s="102"/>
      <c r="G28" s="102"/>
    </row>
    <row r="29" spans="1:7" s="12" customFormat="1" ht="18.95" customHeight="1">
      <c r="A29" s="142">
        <v>22</v>
      </c>
      <c r="B29" s="100"/>
      <c r="C29" s="100"/>
      <c r="D29" s="144"/>
      <c r="E29" s="101"/>
      <c r="F29" s="102"/>
      <c r="G29" s="102"/>
    </row>
    <row r="30" spans="1:7" s="12" customFormat="1" ht="18.95" customHeight="1">
      <c r="A30" s="142">
        <v>23</v>
      </c>
      <c r="B30" s="100"/>
      <c r="C30" s="100"/>
      <c r="D30" s="144"/>
      <c r="E30" s="101"/>
      <c r="F30" s="102"/>
      <c r="G30" s="102"/>
    </row>
    <row r="31" spans="1:7" s="12" customFormat="1" ht="18.95" customHeight="1">
      <c r="A31" s="142">
        <v>24</v>
      </c>
      <c r="B31" s="100"/>
      <c r="C31" s="100"/>
      <c r="D31" s="144"/>
      <c r="E31" s="101"/>
      <c r="F31" s="102"/>
      <c r="G31" s="102"/>
    </row>
    <row r="32" spans="1:7" s="12" customFormat="1" ht="18.95" customHeight="1">
      <c r="A32" s="142">
        <v>25</v>
      </c>
      <c r="B32" s="100"/>
      <c r="C32" s="100"/>
      <c r="D32" s="144"/>
      <c r="E32" s="101"/>
      <c r="F32" s="102"/>
      <c r="G32" s="102"/>
    </row>
    <row r="33" spans="1:7" s="12" customFormat="1" ht="18.95" customHeight="1">
      <c r="A33" s="142">
        <v>26</v>
      </c>
      <c r="B33" s="100"/>
      <c r="C33" s="100"/>
      <c r="D33" s="144"/>
      <c r="E33" s="101"/>
      <c r="F33" s="102"/>
      <c r="G33" s="102"/>
    </row>
    <row r="34" spans="1:7" s="12" customFormat="1" ht="18.95" customHeight="1">
      <c r="A34" s="142">
        <v>27</v>
      </c>
      <c r="B34" s="100"/>
      <c r="C34" s="100"/>
      <c r="D34" s="144"/>
      <c r="E34" s="101"/>
      <c r="F34" s="102"/>
      <c r="G34" s="102"/>
    </row>
    <row r="35" spans="1:7" s="12" customFormat="1" ht="18.95" customHeight="1">
      <c r="A35" s="142">
        <v>28</v>
      </c>
      <c r="B35" s="100"/>
      <c r="C35" s="100"/>
      <c r="D35" s="144"/>
      <c r="E35" s="101"/>
      <c r="F35" s="102"/>
      <c r="G35" s="102"/>
    </row>
    <row r="36" spans="1:7" s="2" customFormat="1" ht="66.75" customHeight="1" thickBot="1">
      <c r="A36" s="74"/>
      <c r="B36" s="74"/>
      <c r="C36" s="74"/>
      <c r="D36" s="74"/>
      <c r="E36" s="74"/>
      <c r="F36" s="561"/>
      <c r="G36" s="561"/>
    </row>
    <row r="37" spans="1:7" s="2" customFormat="1">
      <c r="A37" s="581"/>
      <c r="B37" s="582"/>
      <c r="C37" s="583"/>
      <c r="D37" s="584" t="s">
        <v>343</v>
      </c>
      <c r="E37" s="475" t="s">
        <v>17</v>
      </c>
      <c r="F37" s="475"/>
      <c r="G37" s="585"/>
    </row>
    <row r="38" spans="1:7" s="2" customFormat="1" ht="16.5" customHeight="1">
      <c r="A38" s="586"/>
      <c r="B38" s="587"/>
      <c r="C38" s="588"/>
      <c r="D38" s="513"/>
      <c r="E38" s="531"/>
      <c r="F38" s="531"/>
      <c r="G38" s="514"/>
    </row>
    <row r="39" spans="1:7" s="2" customFormat="1" ht="13.5" thickBot="1">
      <c r="A39" s="589"/>
      <c r="B39" s="590"/>
      <c r="C39" s="591"/>
      <c r="D39" s="592"/>
      <c r="E39" s="593">
        <f>$G$4</f>
        <v>0</v>
      </c>
      <c r="F39" s="593"/>
      <c r="G39" s="594"/>
    </row>
  </sheetData>
  <mergeCells count="1">
    <mergeCell ref="A4:B4"/>
  </mergeCells>
  <phoneticPr fontId="78" type="noConversion"/>
  <printOptions horizontalCentered="1"/>
  <pageMargins left="0.35" right="0.35" top="0.39" bottom="0.39" header="0" footer="0"/>
  <pageSetup paperSize="9" orientation="portrait" horizontalDpi="200" verticalDpi="200"/>
  <headerFooter alignWithMargins="0"/>
  <drawing r:id="rId1"/>
</worksheet>
</file>

<file path=xl/worksheets/sheet47.xml><?xml version="1.0" encoding="utf-8"?>
<worksheet xmlns="http://schemas.openxmlformats.org/spreadsheetml/2006/main" xmlns:r="http://schemas.openxmlformats.org/officeDocument/2006/relationships">
  <sheetPr codeName="Sheet47">
    <pageSetUpPr fitToPage="1"/>
  </sheetPr>
  <dimension ref="A1:G39"/>
  <sheetViews>
    <sheetView showGridLines="0" showZeros="0" workbookViewId="0">
      <pane ySplit="7" topLeftCell="A8" activePane="bottomLeft" state="frozen"/>
      <selection pane="bottomLeft" activeCell="A3" sqref="A3"/>
    </sheetView>
  </sheetViews>
  <sheetFormatPr defaultRowHeight="12.75"/>
  <cols>
    <col min="1" max="1" width="4" customWidth="1"/>
    <col min="2" max="2" width="22.85546875" customWidth="1"/>
    <col min="3" max="3" width="20" customWidth="1"/>
    <col min="4" max="4" width="19.5703125" customWidth="1"/>
    <col min="5" max="5" width="7.85546875" customWidth="1"/>
    <col min="6" max="7" width="9.140625" style="60"/>
  </cols>
  <sheetData>
    <row r="1" spans="1:7" ht="26.25">
      <c r="A1" s="81">
        <f>'Week SetUp'!$A$6</f>
        <v>0</v>
      </c>
      <c r="B1" s="82"/>
      <c r="C1" s="82"/>
      <c r="D1" s="83" t="s">
        <v>349</v>
      </c>
      <c r="E1" s="83"/>
      <c r="F1" s="84"/>
      <c r="G1" s="84"/>
    </row>
    <row r="2" spans="1:7">
      <c r="A2" s="85" t="str">
        <f>'Week SetUp'!$A$8</f>
        <v>ITF Junior Circuit</v>
      </c>
      <c r="B2" s="85"/>
      <c r="C2" s="72"/>
      <c r="D2" s="579" t="s">
        <v>339</v>
      </c>
      <c r="F2" s="95"/>
      <c r="G2" s="83"/>
    </row>
    <row r="3" spans="1:7" s="2" customFormat="1">
      <c r="A3" s="63" t="s">
        <v>12</v>
      </c>
      <c r="B3" s="63"/>
      <c r="C3" s="61" t="s">
        <v>6</v>
      </c>
      <c r="D3" s="63" t="s">
        <v>7</v>
      </c>
      <c r="E3" s="61"/>
      <c r="F3" s="96"/>
      <c r="G3" s="64" t="s">
        <v>8</v>
      </c>
    </row>
    <row r="4" spans="1:7" s="2" customFormat="1" ht="13.5" thickBot="1">
      <c r="A4" s="710">
        <f>'Week SetUp'!$A$10</f>
        <v>0</v>
      </c>
      <c r="B4" s="710"/>
      <c r="C4" s="88">
        <f>'Week SetUp'!$C$10</f>
        <v>0</v>
      </c>
      <c r="D4" s="88">
        <f>'Week SetUp'!$D$10</f>
        <v>0</v>
      </c>
      <c r="E4" s="88"/>
      <c r="F4" s="161"/>
      <c r="G4" s="76">
        <f>'Week SetUp'!$E$10</f>
        <v>0</v>
      </c>
    </row>
    <row r="5" spans="1:7" s="2" customFormat="1">
      <c r="A5" s="118"/>
      <c r="B5" s="63"/>
      <c r="C5" s="61" t="s">
        <v>25</v>
      </c>
      <c r="D5" s="61" t="s">
        <v>16</v>
      </c>
      <c r="E5" s="63" t="s">
        <v>26</v>
      </c>
      <c r="F5" s="62" t="s">
        <v>27</v>
      </c>
      <c r="G5" s="366"/>
    </row>
    <row r="6" spans="1:7" s="125" customFormat="1" ht="21" customHeight="1" thickBot="1">
      <c r="A6" s="126" t="s">
        <v>28</v>
      </c>
      <c r="B6" s="127"/>
      <c r="C6" s="128"/>
      <c r="D6" s="128"/>
      <c r="E6" s="128"/>
      <c r="F6" s="129"/>
      <c r="G6" s="580"/>
    </row>
    <row r="7" spans="1:7" ht="26.25" customHeight="1" thickBot="1">
      <c r="A7" s="134" t="s">
        <v>20</v>
      </c>
      <c r="B7" s="135" t="s">
        <v>13</v>
      </c>
      <c r="C7" s="135" t="s">
        <v>14</v>
      </c>
      <c r="D7" s="136" t="s">
        <v>29</v>
      </c>
      <c r="E7" s="135" t="s">
        <v>340</v>
      </c>
      <c r="F7" s="355" t="s">
        <v>341</v>
      </c>
      <c r="G7" s="136" t="s">
        <v>342</v>
      </c>
    </row>
    <row r="8" spans="1:7" s="12" customFormat="1" ht="18.95" customHeight="1">
      <c r="A8" s="142">
        <v>1</v>
      </c>
      <c r="B8" s="100"/>
      <c r="C8" s="100"/>
      <c r="D8" s="144"/>
      <c r="E8" s="101"/>
      <c r="F8" s="102"/>
      <c r="G8" s="102"/>
    </row>
    <row r="9" spans="1:7" s="12" customFormat="1" ht="18.95" customHeight="1">
      <c r="A9" s="142">
        <v>2</v>
      </c>
      <c r="B9" s="100"/>
      <c r="C9" s="100"/>
      <c r="D9" s="144"/>
      <c r="E9" s="101"/>
      <c r="F9" s="102"/>
      <c r="G9" s="102"/>
    </row>
    <row r="10" spans="1:7" s="12" customFormat="1" ht="18.95" customHeight="1">
      <c r="A10" s="142">
        <v>3</v>
      </c>
      <c r="B10" s="100"/>
      <c r="C10" s="100"/>
      <c r="D10" s="144"/>
      <c r="E10" s="101"/>
      <c r="F10" s="102"/>
      <c r="G10" s="102"/>
    </row>
    <row r="11" spans="1:7" s="12" customFormat="1" ht="18.95" customHeight="1">
      <c r="A11" s="142">
        <v>4</v>
      </c>
      <c r="B11" s="100"/>
      <c r="C11" s="100"/>
      <c r="D11" s="144"/>
      <c r="E11" s="101"/>
      <c r="F11" s="102"/>
      <c r="G11" s="102"/>
    </row>
    <row r="12" spans="1:7" s="12" customFormat="1" ht="18.95" customHeight="1">
      <c r="A12" s="142">
        <v>5</v>
      </c>
      <c r="B12" s="100"/>
      <c r="C12" s="100"/>
      <c r="D12" s="144"/>
      <c r="E12" s="101"/>
      <c r="F12" s="102"/>
      <c r="G12" s="102"/>
    </row>
    <row r="13" spans="1:7" s="12" customFormat="1" ht="18.95" customHeight="1">
      <c r="A13" s="142">
        <v>6</v>
      </c>
      <c r="B13" s="100"/>
      <c r="C13" s="100"/>
      <c r="D13" s="144"/>
      <c r="E13" s="101"/>
      <c r="F13" s="102"/>
      <c r="G13" s="102"/>
    </row>
    <row r="14" spans="1:7" s="12" customFormat="1" ht="18.95" customHeight="1">
      <c r="A14" s="142">
        <v>7</v>
      </c>
      <c r="B14" s="100"/>
      <c r="C14" s="100"/>
      <c r="D14" s="144"/>
      <c r="E14" s="101"/>
      <c r="F14" s="102"/>
      <c r="G14" s="102"/>
    </row>
    <row r="15" spans="1:7" s="12" customFormat="1" ht="18.95" customHeight="1">
      <c r="A15" s="142">
        <v>8</v>
      </c>
      <c r="B15" s="100"/>
      <c r="C15" s="100"/>
      <c r="D15" s="144"/>
      <c r="E15" s="101"/>
      <c r="F15" s="102"/>
      <c r="G15" s="102"/>
    </row>
    <row r="16" spans="1:7" s="12" customFormat="1" ht="18.95" customHeight="1">
      <c r="A16" s="142">
        <v>9</v>
      </c>
      <c r="B16" s="100"/>
      <c r="C16" s="100"/>
      <c r="D16" s="144"/>
      <c r="E16" s="101"/>
      <c r="F16" s="102"/>
      <c r="G16" s="102"/>
    </row>
    <row r="17" spans="1:7" s="12" customFormat="1" ht="18.95" customHeight="1">
      <c r="A17" s="142">
        <v>10</v>
      </c>
      <c r="B17" s="100"/>
      <c r="C17" s="100"/>
      <c r="D17" s="144"/>
      <c r="E17" s="101"/>
      <c r="F17" s="102"/>
      <c r="G17" s="102"/>
    </row>
    <row r="18" spans="1:7" s="12" customFormat="1" ht="18.95" customHeight="1">
      <c r="A18" s="142">
        <v>11</v>
      </c>
      <c r="B18" s="100"/>
      <c r="C18" s="100"/>
      <c r="D18" s="144"/>
      <c r="E18" s="101"/>
      <c r="F18" s="102"/>
      <c r="G18" s="102"/>
    </row>
    <row r="19" spans="1:7" s="12" customFormat="1" ht="18.95" customHeight="1">
      <c r="A19" s="142">
        <v>12</v>
      </c>
      <c r="B19" s="100"/>
      <c r="C19" s="100"/>
      <c r="D19" s="144"/>
      <c r="E19" s="101"/>
      <c r="F19" s="102"/>
      <c r="G19" s="102"/>
    </row>
    <row r="20" spans="1:7" s="12" customFormat="1" ht="18.95" customHeight="1">
      <c r="A20" s="142">
        <v>13</v>
      </c>
      <c r="B20" s="100"/>
      <c r="C20" s="100"/>
      <c r="D20" s="144"/>
      <c r="E20" s="101"/>
      <c r="F20" s="102"/>
      <c r="G20" s="102"/>
    </row>
    <row r="21" spans="1:7" s="12" customFormat="1" ht="18.95" customHeight="1">
      <c r="A21" s="142">
        <v>14</v>
      </c>
      <c r="B21" s="100"/>
      <c r="C21" s="100"/>
      <c r="D21" s="144"/>
      <c r="E21" s="101"/>
      <c r="F21" s="102"/>
      <c r="G21" s="102"/>
    </row>
    <row r="22" spans="1:7" s="12" customFormat="1" ht="18.95" customHeight="1">
      <c r="A22" s="142">
        <v>15</v>
      </c>
      <c r="B22" s="100"/>
      <c r="C22" s="100"/>
      <c r="D22" s="144"/>
      <c r="E22" s="101"/>
      <c r="F22" s="102"/>
      <c r="G22" s="102"/>
    </row>
    <row r="23" spans="1:7" s="12" customFormat="1" ht="18.95" customHeight="1">
      <c r="A23" s="142">
        <v>16</v>
      </c>
      <c r="B23" s="100"/>
      <c r="C23" s="100"/>
      <c r="D23" s="144"/>
      <c r="E23" s="101"/>
      <c r="F23" s="102"/>
      <c r="G23" s="102"/>
    </row>
    <row r="24" spans="1:7" s="12" customFormat="1" ht="18.95" customHeight="1">
      <c r="A24" s="142">
        <v>17</v>
      </c>
      <c r="B24" s="100"/>
      <c r="C24" s="100"/>
      <c r="D24" s="144"/>
      <c r="E24" s="101"/>
      <c r="F24" s="102"/>
      <c r="G24" s="102"/>
    </row>
    <row r="25" spans="1:7" s="12" customFormat="1" ht="18.95" customHeight="1">
      <c r="A25" s="142">
        <v>18</v>
      </c>
      <c r="B25" s="100"/>
      <c r="C25" s="100"/>
      <c r="D25" s="144"/>
      <c r="E25" s="101"/>
      <c r="F25" s="102"/>
      <c r="G25" s="102"/>
    </row>
    <row r="26" spans="1:7" s="12" customFormat="1" ht="18.95" customHeight="1">
      <c r="A26" s="142">
        <v>19</v>
      </c>
      <c r="B26" s="100"/>
      <c r="C26" s="100"/>
      <c r="D26" s="144"/>
      <c r="E26" s="101"/>
      <c r="F26" s="102"/>
      <c r="G26" s="102"/>
    </row>
    <row r="27" spans="1:7" s="12" customFormat="1" ht="18.95" customHeight="1">
      <c r="A27" s="142">
        <v>20</v>
      </c>
      <c r="B27" s="100"/>
      <c r="C27" s="100"/>
      <c r="D27" s="144"/>
      <c r="E27" s="101"/>
      <c r="F27" s="102"/>
      <c r="G27" s="102"/>
    </row>
    <row r="28" spans="1:7" s="12" customFormat="1" ht="18.95" customHeight="1">
      <c r="A28" s="142">
        <v>21</v>
      </c>
      <c r="B28" s="100"/>
      <c r="C28" s="100"/>
      <c r="D28" s="144"/>
      <c r="E28" s="101"/>
      <c r="F28" s="102"/>
      <c r="G28" s="102"/>
    </row>
    <row r="29" spans="1:7" s="12" customFormat="1" ht="18.95" customHeight="1">
      <c r="A29" s="142">
        <v>22</v>
      </c>
      <c r="B29" s="100"/>
      <c r="C29" s="100"/>
      <c r="D29" s="144"/>
      <c r="E29" s="101"/>
      <c r="F29" s="102"/>
      <c r="G29" s="102"/>
    </row>
    <row r="30" spans="1:7" s="12" customFormat="1" ht="18.95" customHeight="1">
      <c r="A30" s="142">
        <v>23</v>
      </c>
      <c r="B30" s="100"/>
      <c r="C30" s="100"/>
      <c r="D30" s="144"/>
      <c r="E30" s="101"/>
      <c r="F30" s="102"/>
      <c r="G30" s="102"/>
    </row>
    <row r="31" spans="1:7" s="12" customFormat="1" ht="18.95" customHeight="1">
      <c r="A31" s="142">
        <v>24</v>
      </c>
      <c r="B31" s="100"/>
      <c r="C31" s="100"/>
      <c r="D31" s="144"/>
      <c r="E31" s="101"/>
      <c r="F31" s="102"/>
      <c r="G31" s="102"/>
    </row>
    <row r="32" spans="1:7" s="12" customFormat="1" ht="18.95" customHeight="1">
      <c r="A32" s="142">
        <v>25</v>
      </c>
      <c r="B32" s="100"/>
      <c r="C32" s="100"/>
      <c r="D32" s="144"/>
      <c r="E32" s="101"/>
      <c r="F32" s="102"/>
      <c r="G32" s="102"/>
    </row>
    <row r="33" spans="1:7" s="12" customFormat="1" ht="18.95" customHeight="1">
      <c r="A33" s="142">
        <v>26</v>
      </c>
      <c r="B33" s="100"/>
      <c r="C33" s="100"/>
      <c r="D33" s="144"/>
      <c r="E33" s="101"/>
      <c r="F33" s="102"/>
      <c r="G33" s="102"/>
    </row>
    <row r="34" spans="1:7" s="12" customFormat="1" ht="18.95" customHeight="1">
      <c r="A34" s="142">
        <v>27</v>
      </c>
      <c r="B34" s="100"/>
      <c r="C34" s="100"/>
      <c r="D34" s="144"/>
      <c r="E34" s="101"/>
      <c r="F34" s="102"/>
      <c r="G34" s="102"/>
    </row>
    <row r="35" spans="1:7" s="12" customFormat="1" ht="18.95" customHeight="1">
      <c r="A35" s="142">
        <v>28</v>
      </c>
      <c r="B35" s="100"/>
      <c r="C35" s="100"/>
      <c r="D35" s="144"/>
      <c r="E35" s="101"/>
      <c r="F35" s="102"/>
      <c r="G35" s="102"/>
    </row>
    <row r="36" spans="1:7" s="2" customFormat="1" ht="66.75" customHeight="1" thickBot="1">
      <c r="A36" s="74"/>
      <c r="B36" s="74"/>
      <c r="C36" s="74"/>
      <c r="D36" s="74"/>
      <c r="E36" s="74"/>
      <c r="F36" s="561"/>
      <c r="G36" s="561"/>
    </row>
    <row r="37" spans="1:7" s="2" customFormat="1">
      <c r="A37" s="581"/>
      <c r="B37" s="582"/>
      <c r="C37" s="583"/>
      <c r="D37" s="584" t="s">
        <v>343</v>
      </c>
      <c r="E37" s="475" t="s">
        <v>17</v>
      </c>
      <c r="F37" s="475"/>
      <c r="G37" s="585"/>
    </row>
    <row r="38" spans="1:7" s="2" customFormat="1" ht="16.5" customHeight="1">
      <c r="A38" s="586"/>
      <c r="B38" s="587"/>
      <c r="C38" s="588"/>
      <c r="D38" s="513"/>
      <c r="E38" s="531"/>
      <c r="F38" s="531"/>
      <c r="G38" s="514"/>
    </row>
    <row r="39" spans="1:7" s="2" customFormat="1" ht="13.5" thickBot="1">
      <c r="A39" s="589"/>
      <c r="B39" s="590"/>
      <c r="C39" s="591"/>
      <c r="D39" s="592"/>
      <c r="E39" s="593">
        <f>$G$4</f>
        <v>0</v>
      </c>
      <c r="F39" s="593"/>
      <c r="G39" s="594"/>
    </row>
  </sheetData>
  <mergeCells count="1">
    <mergeCell ref="A4:B4"/>
  </mergeCells>
  <phoneticPr fontId="78" type="noConversion"/>
  <printOptions horizontalCentered="1"/>
  <pageMargins left="0.35" right="0.35" top="0.39" bottom="0.39" header="0" footer="0"/>
  <pageSetup paperSize="9" orientation="portrait" horizontalDpi="200" verticalDpi="200"/>
  <headerFooter alignWithMargins="0"/>
  <drawing r:id="rId1"/>
</worksheet>
</file>

<file path=xl/worksheets/sheet48.xml><?xml version="1.0" encoding="utf-8"?>
<worksheet xmlns="http://schemas.openxmlformats.org/spreadsheetml/2006/main" xmlns:r="http://schemas.openxmlformats.org/officeDocument/2006/relationships">
  <sheetPr codeName="Sheet31">
    <pageSetUpPr fitToPage="1"/>
  </sheetPr>
  <dimension ref="A1:G39"/>
  <sheetViews>
    <sheetView showGridLines="0" showZeros="0" workbookViewId="0">
      <pane ySplit="7" topLeftCell="A8" activePane="bottomLeft" state="frozen"/>
      <selection pane="bottomLeft" activeCell="A3" sqref="A3"/>
    </sheetView>
  </sheetViews>
  <sheetFormatPr defaultRowHeight="12.75"/>
  <cols>
    <col min="1" max="1" width="4" customWidth="1"/>
    <col min="2" max="2" width="22.85546875" customWidth="1"/>
    <col min="3" max="3" width="20" customWidth="1"/>
    <col min="4" max="4" width="19.5703125" customWidth="1"/>
    <col min="5" max="5" width="7.85546875" customWidth="1"/>
    <col min="6" max="7" width="9.140625" style="60"/>
  </cols>
  <sheetData>
    <row r="1" spans="1:7" ht="26.25">
      <c r="A1" s="81">
        <f>'Week SetUp'!$A$6</f>
        <v>0</v>
      </c>
      <c r="B1" s="82"/>
      <c r="C1" s="82"/>
      <c r="D1" s="83" t="s">
        <v>350</v>
      </c>
      <c r="E1" s="83"/>
      <c r="F1" s="84"/>
      <c r="G1" s="84"/>
    </row>
    <row r="2" spans="1:7">
      <c r="A2" s="85" t="str">
        <f>'Week SetUp'!$A$8</f>
        <v>ITF Junior Circuit</v>
      </c>
      <c r="B2" s="85"/>
      <c r="C2" s="72"/>
      <c r="D2" s="579" t="s">
        <v>339</v>
      </c>
      <c r="F2" s="95"/>
      <c r="G2" s="83"/>
    </row>
    <row r="3" spans="1:7" s="2" customFormat="1">
      <c r="A3" s="63" t="s">
        <v>12</v>
      </c>
      <c r="B3" s="63"/>
      <c r="C3" s="61" t="s">
        <v>6</v>
      </c>
      <c r="D3" s="63" t="s">
        <v>7</v>
      </c>
      <c r="E3" s="61"/>
      <c r="F3" s="96"/>
      <c r="G3" s="64" t="s">
        <v>8</v>
      </c>
    </row>
    <row r="4" spans="1:7" s="2" customFormat="1" ht="13.5" thickBot="1">
      <c r="A4" s="710">
        <f>'Week SetUp'!$A$10</f>
        <v>0</v>
      </c>
      <c r="B4" s="710"/>
      <c r="C4" s="88">
        <f>'Week SetUp'!$C$10</f>
        <v>0</v>
      </c>
      <c r="D4" s="88">
        <f>'Week SetUp'!$D$10</f>
        <v>0</v>
      </c>
      <c r="E4" s="88"/>
      <c r="F4" s="161"/>
      <c r="G4" s="76">
        <f>'Week SetUp'!$E$10</f>
        <v>0</v>
      </c>
    </row>
    <row r="5" spans="1:7" s="2" customFormat="1">
      <c r="A5" s="118"/>
      <c r="B5" s="63"/>
      <c r="C5" s="61" t="s">
        <v>25</v>
      </c>
      <c r="D5" s="61" t="s">
        <v>16</v>
      </c>
      <c r="E5" s="63" t="s">
        <v>26</v>
      </c>
      <c r="F5" s="62" t="s">
        <v>27</v>
      </c>
      <c r="G5" s="366"/>
    </row>
    <row r="6" spans="1:7" s="125" customFormat="1" ht="21" customHeight="1" thickBot="1">
      <c r="A6" s="126" t="s">
        <v>28</v>
      </c>
      <c r="B6" s="127"/>
      <c r="C6" s="128"/>
      <c r="D6" s="128"/>
      <c r="E6" s="128"/>
      <c r="F6" s="129"/>
      <c r="G6" s="580"/>
    </row>
    <row r="7" spans="1:7" ht="28.5" customHeight="1" thickBot="1">
      <c r="A7" s="134" t="s">
        <v>20</v>
      </c>
      <c r="B7" s="135" t="s">
        <v>13</v>
      </c>
      <c r="C7" s="135" t="s">
        <v>14</v>
      </c>
      <c r="D7" s="136" t="s">
        <v>29</v>
      </c>
      <c r="E7" s="135" t="s">
        <v>344</v>
      </c>
      <c r="F7" s="355" t="s">
        <v>341</v>
      </c>
      <c r="G7" s="136" t="s">
        <v>345</v>
      </c>
    </row>
    <row r="8" spans="1:7" s="12" customFormat="1" ht="18.95" customHeight="1">
      <c r="A8" s="142">
        <v>1</v>
      </c>
      <c r="B8" s="100"/>
      <c r="C8" s="100"/>
      <c r="D8" s="144"/>
      <c r="E8" s="101"/>
      <c r="F8" s="102"/>
      <c r="G8" s="102"/>
    </row>
    <row r="9" spans="1:7" s="12" customFormat="1" ht="18.95" customHeight="1">
      <c r="A9" s="142">
        <v>2</v>
      </c>
      <c r="B9" s="100"/>
      <c r="C9" s="100"/>
      <c r="D9" s="144"/>
      <c r="E9" s="101"/>
      <c r="F9" s="102"/>
      <c r="G9" s="102"/>
    </row>
    <row r="10" spans="1:7" s="12" customFormat="1" ht="18.95" customHeight="1">
      <c r="A10" s="142">
        <v>3</v>
      </c>
      <c r="B10" s="100"/>
      <c r="C10" s="100"/>
      <c r="D10" s="144"/>
      <c r="E10" s="101"/>
      <c r="F10" s="102"/>
      <c r="G10" s="102"/>
    </row>
    <row r="11" spans="1:7" s="12" customFormat="1" ht="18.95" customHeight="1">
      <c r="A11" s="142">
        <v>4</v>
      </c>
      <c r="B11" s="100"/>
      <c r="C11" s="100"/>
      <c r="D11" s="144"/>
      <c r="E11" s="101"/>
      <c r="F11" s="102"/>
      <c r="G11" s="102"/>
    </row>
    <row r="12" spans="1:7" s="12" customFormat="1" ht="18.95" customHeight="1">
      <c r="A12" s="142">
        <v>5</v>
      </c>
      <c r="B12" s="100"/>
      <c r="C12" s="100"/>
      <c r="D12" s="144"/>
      <c r="E12" s="101"/>
      <c r="F12" s="102"/>
      <c r="G12" s="102"/>
    </row>
    <row r="13" spans="1:7" s="12" customFormat="1" ht="18.95" customHeight="1">
      <c r="A13" s="142">
        <v>6</v>
      </c>
      <c r="B13" s="100"/>
      <c r="C13" s="100"/>
      <c r="D13" s="144"/>
      <c r="E13" s="101"/>
      <c r="F13" s="102"/>
      <c r="G13" s="102"/>
    </row>
    <row r="14" spans="1:7" s="12" customFormat="1" ht="18.95" customHeight="1">
      <c r="A14" s="142">
        <v>7</v>
      </c>
      <c r="B14" s="100"/>
      <c r="C14" s="100"/>
      <c r="D14" s="144"/>
      <c r="E14" s="101"/>
      <c r="F14" s="102"/>
      <c r="G14" s="102"/>
    </row>
    <row r="15" spans="1:7" s="12" customFormat="1" ht="18.95" customHeight="1">
      <c r="A15" s="142">
        <v>8</v>
      </c>
      <c r="B15" s="100"/>
      <c r="C15" s="100"/>
      <c r="D15" s="144"/>
      <c r="E15" s="101"/>
      <c r="F15" s="102"/>
      <c r="G15" s="102"/>
    </row>
    <row r="16" spans="1:7" s="12" customFormat="1" ht="18.95" customHeight="1">
      <c r="A16" s="142">
        <v>9</v>
      </c>
      <c r="B16" s="100"/>
      <c r="C16" s="100"/>
      <c r="D16" s="144"/>
      <c r="E16" s="101"/>
      <c r="F16" s="102"/>
      <c r="G16" s="102"/>
    </row>
    <row r="17" spans="1:7" s="12" customFormat="1" ht="18.95" customHeight="1">
      <c r="A17" s="142">
        <v>10</v>
      </c>
      <c r="B17" s="100"/>
      <c r="C17" s="100"/>
      <c r="D17" s="144"/>
      <c r="E17" s="101"/>
      <c r="F17" s="102"/>
      <c r="G17" s="102"/>
    </row>
    <row r="18" spans="1:7" s="12" customFormat="1" ht="18.95" customHeight="1">
      <c r="A18" s="142">
        <v>11</v>
      </c>
      <c r="B18" s="100"/>
      <c r="C18" s="100"/>
      <c r="D18" s="144"/>
      <c r="E18" s="101"/>
      <c r="F18" s="102"/>
      <c r="G18" s="102"/>
    </row>
    <row r="19" spans="1:7" s="12" customFormat="1" ht="18.95" customHeight="1">
      <c r="A19" s="142">
        <v>12</v>
      </c>
      <c r="B19" s="100"/>
      <c r="C19" s="100"/>
      <c r="D19" s="144"/>
      <c r="E19" s="101"/>
      <c r="F19" s="102"/>
      <c r="G19" s="102"/>
    </row>
    <row r="20" spans="1:7" s="12" customFormat="1" ht="18.95" customHeight="1">
      <c r="A20" s="142">
        <v>13</v>
      </c>
      <c r="B20" s="100"/>
      <c r="C20" s="100"/>
      <c r="D20" s="144"/>
      <c r="E20" s="101"/>
      <c r="F20" s="102"/>
      <c r="G20" s="102"/>
    </row>
    <row r="21" spans="1:7" s="12" customFormat="1" ht="18.95" customHeight="1">
      <c r="A21" s="142">
        <v>14</v>
      </c>
      <c r="B21" s="100"/>
      <c r="C21" s="100"/>
      <c r="D21" s="144"/>
      <c r="E21" s="101"/>
      <c r="F21" s="102"/>
      <c r="G21" s="102"/>
    </row>
    <row r="22" spans="1:7" s="12" customFormat="1" ht="18.95" customHeight="1">
      <c r="A22" s="142">
        <v>15</v>
      </c>
      <c r="B22" s="100"/>
      <c r="C22" s="100"/>
      <c r="D22" s="144"/>
      <c r="E22" s="101"/>
      <c r="F22" s="102"/>
      <c r="G22" s="102"/>
    </row>
    <row r="23" spans="1:7" s="12" customFormat="1" ht="18.95" customHeight="1">
      <c r="A23" s="142">
        <v>16</v>
      </c>
      <c r="B23" s="100"/>
      <c r="C23" s="100"/>
      <c r="D23" s="144"/>
      <c r="E23" s="101"/>
      <c r="F23" s="102"/>
      <c r="G23" s="102"/>
    </row>
    <row r="24" spans="1:7" s="12" customFormat="1" ht="18.95" customHeight="1">
      <c r="A24" s="142">
        <v>17</v>
      </c>
      <c r="B24" s="100"/>
      <c r="C24" s="100"/>
      <c r="D24" s="144"/>
      <c r="E24" s="101"/>
      <c r="F24" s="102"/>
      <c r="G24" s="102"/>
    </row>
    <row r="25" spans="1:7" s="12" customFormat="1" ht="18.95" customHeight="1">
      <c r="A25" s="142">
        <v>18</v>
      </c>
      <c r="B25" s="100"/>
      <c r="C25" s="100"/>
      <c r="D25" s="144"/>
      <c r="E25" s="101"/>
      <c r="F25" s="102"/>
      <c r="G25" s="102"/>
    </row>
    <row r="26" spans="1:7" s="12" customFormat="1" ht="18.95" customHeight="1">
      <c r="A26" s="142">
        <v>19</v>
      </c>
      <c r="B26" s="100"/>
      <c r="C26" s="100"/>
      <c r="D26" s="144"/>
      <c r="E26" s="101"/>
      <c r="F26" s="102"/>
      <c r="G26" s="102"/>
    </row>
    <row r="27" spans="1:7" s="12" customFormat="1" ht="18.95" customHeight="1">
      <c r="A27" s="142">
        <v>20</v>
      </c>
      <c r="B27" s="100"/>
      <c r="C27" s="100"/>
      <c r="D27" s="144"/>
      <c r="E27" s="101"/>
      <c r="F27" s="102"/>
      <c r="G27" s="102"/>
    </row>
    <row r="28" spans="1:7" s="12" customFormat="1" ht="18.95" customHeight="1">
      <c r="A28" s="142">
        <v>21</v>
      </c>
      <c r="B28" s="100"/>
      <c r="C28" s="100"/>
      <c r="D28" s="144"/>
      <c r="E28" s="101"/>
      <c r="F28" s="102"/>
      <c r="G28" s="102"/>
    </row>
    <row r="29" spans="1:7" s="12" customFormat="1" ht="18.95" customHeight="1">
      <c r="A29" s="142">
        <v>22</v>
      </c>
      <c r="B29" s="100"/>
      <c r="C29" s="100"/>
      <c r="D29" s="144"/>
      <c r="E29" s="101"/>
      <c r="F29" s="102"/>
      <c r="G29" s="102"/>
    </row>
    <row r="30" spans="1:7" s="12" customFormat="1" ht="18.95" customHeight="1">
      <c r="A30" s="142">
        <v>23</v>
      </c>
      <c r="B30" s="100"/>
      <c r="C30" s="100"/>
      <c r="D30" s="144"/>
      <c r="E30" s="101"/>
      <c r="F30" s="102"/>
      <c r="G30" s="102"/>
    </row>
    <row r="31" spans="1:7" s="12" customFormat="1" ht="18.95" customHeight="1">
      <c r="A31" s="142">
        <v>24</v>
      </c>
      <c r="B31" s="100"/>
      <c r="C31" s="100"/>
      <c r="D31" s="144"/>
      <c r="E31" s="101"/>
      <c r="F31" s="102"/>
      <c r="G31" s="102"/>
    </row>
    <row r="32" spans="1:7" s="12" customFormat="1" ht="18.95" customHeight="1">
      <c r="A32" s="142">
        <v>25</v>
      </c>
      <c r="B32" s="100"/>
      <c r="C32" s="100"/>
      <c r="D32" s="144"/>
      <c r="E32" s="101"/>
      <c r="F32" s="102"/>
      <c r="G32" s="102"/>
    </row>
    <row r="33" spans="1:7" s="12" customFormat="1" ht="18.95" customHeight="1">
      <c r="A33" s="142">
        <v>26</v>
      </c>
      <c r="B33" s="100"/>
      <c r="C33" s="100"/>
      <c r="D33" s="144"/>
      <c r="E33" s="101"/>
      <c r="F33" s="102"/>
      <c r="G33" s="102"/>
    </row>
    <row r="34" spans="1:7" s="12" customFormat="1" ht="18.95" customHeight="1">
      <c r="A34" s="142">
        <v>27</v>
      </c>
      <c r="B34" s="100"/>
      <c r="C34" s="100"/>
      <c r="D34" s="144"/>
      <c r="E34" s="101"/>
      <c r="F34" s="102"/>
      <c r="G34" s="102"/>
    </row>
    <row r="35" spans="1:7" s="12" customFormat="1" ht="18.95" customHeight="1">
      <c r="A35" s="142">
        <v>28</v>
      </c>
      <c r="B35" s="100"/>
      <c r="C35" s="100"/>
      <c r="D35" s="144"/>
      <c r="E35" s="101"/>
      <c r="F35" s="102"/>
      <c r="G35" s="102"/>
    </row>
    <row r="36" spans="1:7" s="2" customFormat="1" ht="63.75" customHeight="1" thickBot="1">
      <c r="A36" s="74"/>
      <c r="B36" s="74"/>
      <c r="C36" s="74"/>
      <c r="D36" s="74"/>
      <c r="E36" s="74"/>
      <c r="F36" s="561"/>
      <c r="G36" s="561"/>
    </row>
    <row r="37" spans="1:7" s="2" customFormat="1">
      <c r="A37" s="581"/>
      <c r="B37" s="582"/>
      <c r="C37" s="583"/>
      <c r="D37" s="584" t="s">
        <v>343</v>
      </c>
      <c r="E37" s="475" t="s">
        <v>17</v>
      </c>
      <c r="F37" s="475"/>
      <c r="G37" s="585"/>
    </row>
    <row r="38" spans="1:7" s="2" customFormat="1" ht="16.5" customHeight="1">
      <c r="A38" s="586"/>
      <c r="B38" s="587"/>
      <c r="C38" s="588"/>
      <c r="D38" s="513"/>
      <c r="E38" s="531"/>
      <c r="F38" s="531"/>
      <c r="G38" s="514"/>
    </row>
    <row r="39" spans="1:7" s="2" customFormat="1" ht="13.5" thickBot="1">
      <c r="A39" s="589"/>
      <c r="B39" s="590"/>
      <c r="C39" s="591"/>
      <c r="D39" s="592"/>
      <c r="E39" s="593">
        <f>$G$4</f>
        <v>0</v>
      </c>
      <c r="F39" s="593"/>
      <c r="G39" s="594"/>
    </row>
  </sheetData>
  <mergeCells count="1">
    <mergeCell ref="A4:B4"/>
  </mergeCells>
  <phoneticPr fontId="78" type="noConversion"/>
  <printOptions horizontalCentered="1"/>
  <pageMargins left="0.35" right="0.35" top="0.39" bottom="0.39" header="0" footer="0"/>
  <pageSetup paperSize="9" orientation="portrait" horizontalDpi="200" verticalDpi="200"/>
  <headerFooter alignWithMargins="0"/>
  <drawing r:id="rId1"/>
</worksheet>
</file>

<file path=xl/worksheets/sheet49.xml><?xml version="1.0" encoding="utf-8"?>
<worksheet xmlns="http://schemas.openxmlformats.org/spreadsheetml/2006/main" xmlns:r="http://schemas.openxmlformats.org/officeDocument/2006/relationships">
  <sheetPr codeName="Sheet48">
    <pageSetUpPr fitToPage="1"/>
  </sheetPr>
  <dimension ref="A1:G39"/>
  <sheetViews>
    <sheetView showGridLines="0" showZeros="0" workbookViewId="0">
      <pane ySplit="7" topLeftCell="A8" activePane="bottomLeft" state="frozen"/>
      <selection pane="bottomLeft" activeCell="A3" sqref="A3"/>
    </sheetView>
  </sheetViews>
  <sheetFormatPr defaultRowHeight="12.75"/>
  <cols>
    <col min="1" max="1" width="4" customWidth="1"/>
    <col min="2" max="2" width="22.85546875" customWidth="1"/>
    <col min="3" max="3" width="20" customWidth="1"/>
    <col min="4" max="4" width="19.5703125" customWidth="1"/>
    <col min="5" max="5" width="7.85546875" customWidth="1"/>
    <col min="6" max="7" width="9.140625" style="60"/>
  </cols>
  <sheetData>
    <row r="1" spans="1:7" ht="26.25">
      <c r="A1" s="81">
        <f>'Week SetUp'!$A$6</f>
        <v>0</v>
      </c>
      <c r="B1" s="82"/>
      <c r="C1" s="82"/>
      <c r="D1" s="83" t="s">
        <v>351</v>
      </c>
      <c r="E1" s="83"/>
      <c r="F1" s="84"/>
      <c r="G1" s="84"/>
    </row>
    <row r="2" spans="1:7">
      <c r="A2" s="85" t="str">
        <f>'Week SetUp'!$A$8</f>
        <v>ITF Junior Circuit</v>
      </c>
      <c r="B2" s="85"/>
      <c r="C2" s="72"/>
      <c r="D2" s="579" t="s">
        <v>339</v>
      </c>
      <c r="F2" s="95"/>
      <c r="G2" s="83"/>
    </row>
    <row r="3" spans="1:7" s="2" customFormat="1">
      <c r="A3" s="63" t="s">
        <v>12</v>
      </c>
      <c r="B3" s="63"/>
      <c r="C3" s="61" t="s">
        <v>6</v>
      </c>
      <c r="D3" s="63" t="s">
        <v>7</v>
      </c>
      <c r="E3" s="61"/>
      <c r="F3" s="96"/>
      <c r="G3" s="64" t="s">
        <v>8</v>
      </c>
    </row>
    <row r="4" spans="1:7" s="2" customFormat="1" ht="13.5" thickBot="1">
      <c r="A4" s="710">
        <f>'Week SetUp'!$A$10</f>
        <v>0</v>
      </c>
      <c r="B4" s="710"/>
      <c r="C4" s="88">
        <f>'Week SetUp'!$C$10</f>
        <v>0</v>
      </c>
      <c r="D4" s="88">
        <f>'Week SetUp'!$D$10</f>
        <v>0</v>
      </c>
      <c r="E4" s="88"/>
      <c r="F4" s="161"/>
      <c r="G4" s="76">
        <f>'Week SetUp'!$E$10</f>
        <v>0</v>
      </c>
    </row>
    <row r="5" spans="1:7" s="2" customFormat="1">
      <c r="A5" s="118"/>
      <c r="B5" s="63"/>
      <c r="C5" s="61" t="s">
        <v>25</v>
      </c>
      <c r="D5" s="61" t="s">
        <v>16</v>
      </c>
      <c r="E5" s="63" t="s">
        <v>26</v>
      </c>
      <c r="F5" s="62" t="s">
        <v>27</v>
      </c>
      <c r="G5" s="366"/>
    </row>
    <row r="6" spans="1:7" s="125" customFormat="1" ht="21" customHeight="1" thickBot="1">
      <c r="A6" s="126" t="s">
        <v>28</v>
      </c>
      <c r="B6" s="127"/>
      <c r="C6" s="128"/>
      <c r="D6" s="128"/>
      <c r="E6" s="128"/>
      <c r="F6" s="129"/>
      <c r="G6" s="580"/>
    </row>
    <row r="7" spans="1:7" ht="28.5" customHeight="1" thickBot="1">
      <c r="A7" s="134" t="s">
        <v>20</v>
      </c>
      <c r="B7" s="135" t="s">
        <v>13</v>
      </c>
      <c r="C7" s="135" t="s">
        <v>14</v>
      </c>
      <c r="D7" s="136" t="s">
        <v>29</v>
      </c>
      <c r="E7" s="135" t="s">
        <v>344</v>
      </c>
      <c r="F7" s="355" t="s">
        <v>341</v>
      </c>
      <c r="G7" s="136" t="s">
        <v>345</v>
      </c>
    </row>
    <row r="8" spans="1:7" s="12" customFormat="1" ht="18.95" customHeight="1">
      <c r="A8" s="142">
        <v>1</v>
      </c>
      <c r="B8" s="100"/>
      <c r="C8" s="100"/>
      <c r="D8" s="144"/>
      <c r="E8" s="101"/>
      <c r="F8" s="102"/>
      <c r="G8" s="102"/>
    </row>
    <row r="9" spans="1:7" s="12" customFormat="1" ht="18.95" customHeight="1">
      <c r="A9" s="142">
        <v>2</v>
      </c>
      <c r="B9" s="100"/>
      <c r="C9" s="100"/>
      <c r="D9" s="144"/>
      <c r="E9" s="101"/>
      <c r="F9" s="102"/>
      <c r="G9" s="102"/>
    </row>
    <row r="10" spans="1:7" s="12" customFormat="1" ht="18.95" customHeight="1">
      <c r="A10" s="142">
        <v>3</v>
      </c>
      <c r="B10" s="100"/>
      <c r="C10" s="100"/>
      <c r="D10" s="144"/>
      <c r="E10" s="101"/>
      <c r="F10" s="102"/>
      <c r="G10" s="102"/>
    </row>
    <row r="11" spans="1:7" s="12" customFormat="1" ht="18.95" customHeight="1">
      <c r="A11" s="142">
        <v>4</v>
      </c>
      <c r="B11" s="100"/>
      <c r="C11" s="100"/>
      <c r="D11" s="144"/>
      <c r="E11" s="101"/>
      <c r="F11" s="102"/>
      <c r="G11" s="102"/>
    </row>
    <row r="12" spans="1:7" s="12" customFormat="1" ht="18.95" customHeight="1">
      <c r="A12" s="142">
        <v>5</v>
      </c>
      <c r="B12" s="100"/>
      <c r="C12" s="100"/>
      <c r="D12" s="144"/>
      <c r="E12" s="101"/>
      <c r="F12" s="102"/>
      <c r="G12" s="102"/>
    </row>
    <row r="13" spans="1:7" s="12" customFormat="1" ht="18.95" customHeight="1">
      <c r="A13" s="142">
        <v>6</v>
      </c>
      <c r="B13" s="100"/>
      <c r="C13" s="100"/>
      <c r="D13" s="144"/>
      <c r="E13" s="101"/>
      <c r="F13" s="102"/>
      <c r="G13" s="102"/>
    </row>
    <row r="14" spans="1:7" s="12" customFormat="1" ht="18.95" customHeight="1">
      <c r="A14" s="142">
        <v>7</v>
      </c>
      <c r="B14" s="100"/>
      <c r="C14" s="100"/>
      <c r="D14" s="144"/>
      <c r="E14" s="101"/>
      <c r="F14" s="102"/>
      <c r="G14" s="102"/>
    </row>
    <row r="15" spans="1:7" s="12" customFormat="1" ht="18.95" customHeight="1">
      <c r="A15" s="142">
        <v>8</v>
      </c>
      <c r="B15" s="100"/>
      <c r="C15" s="100"/>
      <c r="D15" s="144"/>
      <c r="E15" s="101"/>
      <c r="F15" s="102"/>
      <c r="G15" s="102"/>
    </row>
    <row r="16" spans="1:7" s="12" customFormat="1" ht="18.95" customHeight="1">
      <c r="A16" s="142">
        <v>9</v>
      </c>
      <c r="B16" s="100"/>
      <c r="C16" s="100"/>
      <c r="D16" s="144"/>
      <c r="E16" s="101"/>
      <c r="F16" s="102"/>
      <c r="G16" s="102"/>
    </row>
    <row r="17" spans="1:7" s="12" customFormat="1" ht="18.95" customHeight="1">
      <c r="A17" s="142">
        <v>10</v>
      </c>
      <c r="B17" s="100"/>
      <c r="C17" s="100"/>
      <c r="D17" s="144"/>
      <c r="E17" s="101"/>
      <c r="F17" s="102"/>
      <c r="G17" s="102"/>
    </row>
    <row r="18" spans="1:7" s="12" customFormat="1" ht="18.95" customHeight="1">
      <c r="A18" s="142">
        <v>11</v>
      </c>
      <c r="B18" s="100"/>
      <c r="C18" s="100"/>
      <c r="D18" s="144"/>
      <c r="E18" s="101"/>
      <c r="F18" s="102"/>
      <c r="G18" s="102"/>
    </row>
    <row r="19" spans="1:7" s="12" customFormat="1" ht="18.95" customHeight="1">
      <c r="A19" s="142">
        <v>12</v>
      </c>
      <c r="B19" s="100"/>
      <c r="C19" s="100"/>
      <c r="D19" s="144"/>
      <c r="E19" s="101"/>
      <c r="F19" s="102"/>
      <c r="G19" s="102"/>
    </row>
    <row r="20" spans="1:7" s="12" customFormat="1" ht="18.95" customHeight="1">
      <c r="A20" s="142">
        <v>13</v>
      </c>
      <c r="B20" s="100"/>
      <c r="C20" s="100"/>
      <c r="D20" s="144"/>
      <c r="E20" s="101"/>
      <c r="F20" s="102"/>
      <c r="G20" s="102"/>
    </row>
    <row r="21" spans="1:7" s="12" customFormat="1" ht="18.95" customHeight="1">
      <c r="A21" s="142">
        <v>14</v>
      </c>
      <c r="B21" s="100"/>
      <c r="C21" s="100"/>
      <c r="D21" s="144"/>
      <c r="E21" s="101"/>
      <c r="F21" s="102"/>
      <c r="G21" s="102"/>
    </row>
    <row r="22" spans="1:7" s="12" customFormat="1" ht="18.95" customHeight="1">
      <c r="A22" s="142">
        <v>15</v>
      </c>
      <c r="B22" s="100"/>
      <c r="C22" s="100"/>
      <c r="D22" s="144"/>
      <c r="E22" s="101"/>
      <c r="F22" s="102"/>
      <c r="G22" s="102"/>
    </row>
    <row r="23" spans="1:7" s="12" customFormat="1" ht="18.95" customHeight="1">
      <c r="A23" s="142">
        <v>16</v>
      </c>
      <c r="B23" s="100"/>
      <c r="C23" s="100"/>
      <c r="D23" s="144"/>
      <c r="E23" s="101"/>
      <c r="F23" s="102"/>
      <c r="G23" s="102"/>
    </row>
    <row r="24" spans="1:7" s="12" customFormat="1" ht="18.95" customHeight="1">
      <c r="A24" s="142">
        <v>17</v>
      </c>
      <c r="B24" s="100"/>
      <c r="C24" s="100"/>
      <c r="D24" s="144"/>
      <c r="E24" s="101"/>
      <c r="F24" s="102"/>
      <c r="G24" s="102"/>
    </row>
    <row r="25" spans="1:7" s="12" customFormat="1" ht="18.95" customHeight="1">
      <c r="A25" s="142">
        <v>18</v>
      </c>
      <c r="B25" s="100"/>
      <c r="C25" s="100"/>
      <c r="D25" s="144"/>
      <c r="E25" s="101"/>
      <c r="F25" s="102"/>
      <c r="G25" s="102"/>
    </row>
    <row r="26" spans="1:7" s="12" customFormat="1" ht="18.95" customHeight="1">
      <c r="A26" s="142">
        <v>19</v>
      </c>
      <c r="B26" s="100"/>
      <c r="C26" s="100"/>
      <c r="D26" s="144"/>
      <c r="E26" s="101"/>
      <c r="F26" s="102"/>
      <c r="G26" s="102"/>
    </row>
    <row r="27" spans="1:7" s="12" customFormat="1" ht="18.95" customHeight="1">
      <c r="A27" s="142">
        <v>20</v>
      </c>
      <c r="B27" s="100"/>
      <c r="C27" s="100"/>
      <c r="D27" s="144"/>
      <c r="E27" s="101"/>
      <c r="F27" s="102"/>
      <c r="G27" s="102"/>
    </row>
    <row r="28" spans="1:7" s="12" customFormat="1" ht="18.95" customHeight="1">
      <c r="A28" s="142">
        <v>21</v>
      </c>
      <c r="B28" s="100"/>
      <c r="C28" s="100"/>
      <c r="D28" s="144"/>
      <c r="E28" s="101"/>
      <c r="F28" s="102"/>
      <c r="G28" s="102"/>
    </row>
    <row r="29" spans="1:7" s="12" customFormat="1" ht="18.95" customHeight="1">
      <c r="A29" s="142">
        <v>22</v>
      </c>
      <c r="B29" s="100"/>
      <c r="C29" s="100"/>
      <c r="D29" s="144"/>
      <c r="E29" s="101"/>
      <c r="F29" s="102"/>
      <c r="G29" s="102"/>
    </row>
    <row r="30" spans="1:7" s="12" customFormat="1" ht="18.95" customHeight="1">
      <c r="A30" s="142">
        <v>23</v>
      </c>
      <c r="B30" s="100"/>
      <c r="C30" s="100"/>
      <c r="D30" s="144"/>
      <c r="E30" s="101"/>
      <c r="F30" s="102"/>
      <c r="G30" s="102"/>
    </row>
    <row r="31" spans="1:7" s="12" customFormat="1" ht="18.95" customHeight="1">
      <c r="A31" s="142">
        <v>24</v>
      </c>
      <c r="B31" s="100"/>
      <c r="C31" s="100"/>
      <c r="D31" s="144"/>
      <c r="E31" s="101"/>
      <c r="F31" s="102"/>
      <c r="G31" s="102"/>
    </row>
    <row r="32" spans="1:7" s="12" customFormat="1" ht="18.95" customHeight="1">
      <c r="A32" s="142">
        <v>25</v>
      </c>
      <c r="B32" s="100"/>
      <c r="C32" s="100"/>
      <c r="D32" s="144"/>
      <c r="E32" s="101"/>
      <c r="F32" s="102"/>
      <c r="G32" s="102"/>
    </row>
    <row r="33" spans="1:7" s="12" customFormat="1" ht="18.95" customHeight="1">
      <c r="A33" s="142">
        <v>26</v>
      </c>
      <c r="B33" s="100"/>
      <c r="C33" s="100"/>
      <c r="D33" s="144"/>
      <c r="E33" s="101"/>
      <c r="F33" s="102"/>
      <c r="G33" s="102"/>
    </row>
    <row r="34" spans="1:7" s="12" customFormat="1" ht="18.95" customHeight="1">
      <c r="A34" s="142">
        <v>27</v>
      </c>
      <c r="B34" s="100"/>
      <c r="C34" s="100"/>
      <c r="D34" s="144"/>
      <c r="E34" s="101"/>
      <c r="F34" s="102"/>
      <c r="G34" s="102"/>
    </row>
    <row r="35" spans="1:7" s="12" customFormat="1" ht="18.95" customHeight="1">
      <c r="A35" s="142">
        <v>28</v>
      </c>
      <c r="B35" s="100"/>
      <c r="C35" s="100"/>
      <c r="D35" s="144"/>
      <c r="E35" s="101"/>
      <c r="F35" s="102"/>
      <c r="G35" s="102"/>
    </row>
    <row r="36" spans="1:7" s="2" customFormat="1" ht="63.75" customHeight="1" thickBot="1">
      <c r="A36" s="74"/>
      <c r="B36" s="74"/>
      <c r="C36" s="74"/>
      <c r="D36" s="74"/>
      <c r="E36" s="74"/>
      <c r="F36" s="561"/>
      <c r="G36" s="561"/>
    </row>
    <row r="37" spans="1:7" s="2" customFormat="1">
      <c r="A37" s="581"/>
      <c r="B37" s="582"/>
      <c r="C37" s="583"/>
      <c r="D37" s="584" t="s">
        <v>343</v>
      </c>
      <c r="E37" s="475" t="s">
        <v>17</v>
      </c>
      <c r="F37" s="475"/>
      <c r="G37" s="585"/>
    </row>
    <row r="38" spans="1:7" s="2" customFormat="1" ht="16.5" customHeight="1">
      <c r="A38" s="586"/>
      <c r="B38" s="587"/>
      <c r="C38" s="588"/>
      <c r="D38" s="513"/>
      <c r="E38" s="531"/>
      <c r="F38" s="531"/>
      <c r="G38" s="514"/>
    </row>
    <row r="39" spans="1:7" s="2" customFormat="1" ht="13.5" thickBot="1">
      <c r="A39" s="589"/>
      <c r="B39" s="590"/>
      <c r="C39" s="591"/>
      <c r="D39" s="592"/>
      <c r="E39" s="593">
        <f>$G$4</f>
        <v>0</v>
      </c>
      <c r="F39" s="593"/>
      <c r="G39" s="594"/>
    </row>
  </sheetData>
  <mergeCells count="1">
    <mergeCell ref="A4:B4"/>
  </mergeCells>
  <phoneticPr fontId="78" type="noConversion"/>
  <printOptions horizontalCentered="1"/>
  <pageMargins left="0.35" right="0.35" top="0.39" bottom="0.39" header="0" footer="0"/>
  <pageSetup paperSize="9" orientation="portrait" horizontalDpi="200" verticalDpi="200"/>
  <headerFooter alignWithMargins="0"/>
  <drawing r:id="rId1"/>
</worksheet>
</file>

<file path=xl/worksheets/sheet50.xml><?xml version="1.0" encoding="utf-8"?>
<worksheet xmlns="http://schemas.openxmlformats.org/spreadsheetml/2006/main" xmlns:r="http://schemas.openxmlformats.org/officeDocument/2006/relationships">
  <sheetPr codeName="Sheet33">
    <pageSetUpPr fitToPage="1"/>
  </sheetPr>
  <dimension ref="A1:G39"/>
  <sheetViews>
    <sheetView showGridLines="0" showZeros="0" workbookViewId="0">
      <pane ySplit="7" topLeftCell="A8" activePane="bottomLeft" state="frozen"/>
      <selection pane="bottomLeft" activeCell="A3" sqref="A3"/>
    </sheetView>
  </sheetViews>
  <sheetFormatPr defaultRowHeight="12.75"/>
  <cols>
    <col min="1" max="1" width="4" customWidth="1"/>
    <col min="2" max="2" width="22.85546875" customWidth="1"/>
    <col min="3" max="3" width="20" customWidth="1"/>
    <col min="4" max="4" width="19.5703125" customWidth="1"/>
    <col min="5" max="5" width="7.85546875" style="60" customWidth="1"/>
    <col min="6" max="7" width="9.140625" style="60"/>
  </cols>
  <sheetData>
    <row r="1" spans="1:7" ht="26.25">
      <c r="A1" s="81">
        <f>'Week SetUp'!$A$6</f>
        <v>0</v>
      </c>
      <c r="B1" s="82"/>
      <c r="C1" s="82"/>
      <c r="D1" s="83" t="s">
        <v>352</v>
      </c>
      <c r="E1" s="84"/>
      <c r="F1" s="84"/>
      <c r="G1" s="84"/>
    </row>
    <row r="2" spans="1:7">
      <c r="A2" s="85" t="str">
        <f>'Week SetUp'!$A$8</f>
        <v>ITF Junior Circuit</v>
      </c>
      <c r="B2" s="85"/>
      <c r="C2" s="72"/>
      <c r="D2" s="579" t="s">
        <v>339</v>
      </c>
      <c r="E2" s="95"/>
      <c r="F2" s="95"/>
      <c r="G2" s="83"/>
    </row>
    <row r="3" spans="1:7" s="2" customFormat="1">
      <c r="A3" s="63" t="s">
        <v>12</v>
      </c>
      <c r="B3" s="63"/>
      <c r="C3" s="63" t="s">
        <v>6</v>
      </c>
      <c r="D3" s="63" t="s">
        <v>7</v>
      </c>
      <c r="E3" s="63"/>
      <c r="F3" s="63"/>
      <c r="G3" s="64" t="s">
        <v>8</v>
      </c>
    </row>
    <row r="4" spans="1:7" s="2" customFormat="1" ht="13.5" thickBot="1">
      <c r="A4" s="710">
        <f>'Week SetUp'!$A$10</f>
        <v>0</v>
      </c>
      <c r="B4" s="710"/>
      <c r="C4" s="88">
        <f>'Week SetUp'!$C$10</f>
        <v>0</v>
      </c>
      <c r="D4" s="88">
        <f>'Week SetUp'!$D$10</f>
        <v>0</v>
      </c>
      <c r="E4" s="161"/>
      <c r="F4" s="161"/>
      <c r="G4" s="76">
        <f>'Week SetUp'!$E$10</f>
        <v>0</v>
      </c>
    </row>
    <row r="5" spans="1:7" s="2" customFormat="1">
      <c r="A5" s="118"/>
      <c r="B5" s="63"/>
      <c r="C5" s="61" t="s">
        <v>25</v>
      </c>
      <c r="D5" s="62" t="s">
        <v>16</v>
      </c>
      <c r="E5" s="61" t="s">
        <v>346</v>
      </c>
      <c r="F5" s="61" t="s">
        <v>27</v>
      </c>
      <c r="G5" s="366"/>
    </row>
    <row r="6" spans="1:7" s="125" customFormat="1" ht="21" customHeight="1" thickBot="1">
      <c r="A6" s="126" t="s">
        <v>28</v>
      </c>
      <c r="B6" s="127"/>
      <c r="C6" s="128"/>
      <c r="D6" s="128"/>
      <c r="E6" s="129"/>
      <c r="F6" s="129"/>
      <c r="G6" s="580"/>
    </row>
    <row r="7" spans="1:7" s="98" customFormat="1" ht="29.25" customHeight="1" thickBot="1">
      <c r="A7" s="134" t="s">
        <v>20</v>
      </c>
      <c r="B7" s="135" t="s">
        <v>13</v>
      </c>
      <c r="C7" s="135" t="s">
        <v>14</v>
      </c>
      <c r="D7" s="136" t="s">
        <v>29</v>
      </c>
      <c r="E7" s="135" t="s">
        <v>344</v>
      </c>
      <c r="F7" s="355" t="s">
        <v>341</v>
      </c>
      <c r="G7" s="136" t="s">
        <v>345</v>
      </c>
    </row>
    <row r="8" spans="1:7" s="12" customFormat="1" ht="18.95" customHeight="1">
      <c r="A8" s="595">
        <v>1</v>
      </c>
      <c r="B8" s="596"/>
      <c r="C8" s="596"/>
      <c r="D8" s="597"/>
      <c r="E8" s="376"/>
      <c r="F8" s="377"/>
      <c r="G8" s="377"/>
    </row>
    <row r="9" spans="1:7" s="12" customFormat="1" ht="18.95" customHeight="1">
      <c r="A9" s="142"/>
      <c r="B9" s="100"/>
      <c r="C9" s="100"/>
      <c r="D9" s="144"/>
      <c r="E9" s="378"/>
      <c r="F9" s="170"/>
      <c r="G9" s="170"/>
    </row>
    <row r="10" spans="1:7" s="12" customFormat="1" ht="18.95" customHeight="1">
      <c r="A10" s="595">
        <v>2</v>
      </c>
      <c r="B10" s="596"/>
      <c r="C10" s="596"/>
      <c r="D10" s="598"/>
      <c r="E10" s="376"/>
      <c r="F10" s="377"/>
      <c r="G10" s="377"/>
    </row>
    <row r="11" spans="1:7" s="12" customFormat="1" ht="18.95" customHeight="1">
      <c r="A11" s="142"/>
      <c r="B11" s="100"/>
      <c r="C11" s="100"/>
      <c r="D11" s="144"/>
      <c r="E11" s="378"/>
      <c r="F11" s="170"/>
      <c r="G11" s="170"/>
    </row>
    <row r="12" spans="1:7" s="12" customFormat="1" ht="18.95" customHeight="1">
      <c r="A12" s="595">
        <v>3</v>
      </c>
      <c r="B12" s="596"/>
      <c r="C12" s="596"/>
      <c r="D12" s="598"/>
      <c r="E12" s="376"/>
      <c r="F12" s="377"/>
      <c r="G12" s="377"/>
    </row>
    <row r="13" spans="1:7" s="12" customFormat="1" ht="18.95" customHeight="1">
      <c r="A13" s="142"/>
      <c r="B13" s="100"/>
      <c r="C13" s="100"/>
      <c r="D13" s="144"/>
      <c r="E13" s="378"/>
      <c r="F13" s="170"/>
      <c r="G13" s="170"/>
    </row>
    <row r="14" spans="1:7" s="12" customFormat="1" ht="18.95" customHeight="1">
      <c r="A14" s="595">
        <v>4</v>
      </c>
      <c r="B14" s="596"/>
      <c r="C14" s="596"/>
      <c r="D14" s="598"/>
      <c r="E14" s="376"/>
      <c r="F14" s="377"/>
      <c r="G14" s="377"/>
    </row>
    <row r="15" spans="1:7" s="12" customFormat="1" ht="18.95" customHeight="1">
      <c r="A15" s="142"/>
      <c r="B15" s="100"/>
      <c r="C15" s="100"/>
      <c r="D15" s="144"/>
      <c r="E15" s="378"/>
      <c r="F15" s="170"/>
      <c r="G15" s="170"/>
    </row>
    <row r="16" spans="1:7" s="12" customFormat="1" ht="18.95" customHeight="1">
      <c r="A16" s="595">
        <v>5</v>
      </c>
      <c r="B16" s="596"/>
      <c r="C16" s="596"/>
      <c r="D16" s="598"/>
      <c r="E16" s="376"/>
      <c r="F16" s="377"/>
      <c r="G16" s="377"/>
    </row>
    <row r="17" spans="1:7" s="12" customFormat="1" ht="18.95" customHeight="1">
      <c r="A17" s="142"/>
      <c r="B17" s="100"/>
      <c r="C17" s="100"/>
      <c r="D17" s="144"/>
      <c r="E17" s="378"/>
      <c r="F17" s="170"/>
      <c r="G17" s="170"/>
    </row>
    <row r="18" spans="1:7" s="12" customFormat="1" ht="18.95" customHeight="1">
      <c r="A18" s="595">
        <v>6</v>
      </c>
      <c r="B18" s="596"/>
      <c r="C18" s="596"/>
      <c r="D18" s="598"/>
      <c r="E18" s="376"/>
      <c r="F18" s="377"/>
      <c r="G18" s="377"/>
    </row>
    <row r="19" spans="1:7" s="12" customFormat="1" ht="18.95" customHeight="1">
      <c r="A19" s="142"/>
      <c r="B19" s="100"/>
      <c r="C19" s="100"/>
      <c r="D19" s="144"/>
      <c r="E19" s="378"/>
      <c r="F19" s="170"/>
      <c r="G19" s="170"/>
    </row>
    <row r="20" spans="1:7" s="12" customFormat="1" ht="18.95" customHeight="1">
      <c r="A20" s="595">
        <v>7</v>
      </c>
      <c r="B20" s="596"/>
      <c r="C20" s="596"/>
      <c r="D20" s="598"/>
      <c r="E20" s="376"/>
      <c r="F20" s="377"/>
      <c r="G20" s="377"/>
    </row>
    <row r="21" spans="1:7" s="12" customFormat="1" ht="18.95" customHeight="1">
      <c r="A21" s="142"/>
      <c r="B21" s="100"/>
      <c r="C21" s="100"/>
      <c r="D21" s="144"/>
      <c r="E21" s="378"/>
      <c r="F21" s="170"/>
      <c r="G21" s="170"/>
    </row>
    <row r="22" spans="1:7" s="12" customFormat="1" ht="18.95" customHeight="1">
      <c r="A22" s="595">
        <v>8</v>
      </c>
      <c r="B22" s="596"/>
      <c r="C22" s="596"/>
      <c r="D22" s="598"/>
      <c r="E22" s="376"/>
      <c r="F22" s="377"/>
      <c r="G22" s="377"/>
    </row>
    <row r="23" spans="1:7" s="12" customFormat="1" ht="18.95" customHeight="1">
      <c r="A23" s="142"/>
      <c r="B23" s="100"/>
      <c r="C23" s="100"/>
      <c r="D23" s="144"/>
      <c r="E23" s="378"/>
      <c r="F23" s="170"/>
      <c r="G23" s="170"/>
    </row>
    <row r="24" spans="1:7" s="12" customFormat="1" ht="18.95" customHeight="1">
      <c r="A24" s="595">
        <v>9</v>
      </c>
      <c r="B24" s="596"/>
      <c r="C24" s="596"/>
      <c r="D24" s="598"/>
      <c r="E24" s="376"/>
      <c r="F24" s="377"/>
      <c r="G24" s="377"/>
    </row>
    <row r="25" spans="1:7" s="12" customFormat="1" ht="18.95" customHeight="1">
      <c r="A25" s="142"/>
      <c r="B25" s="100"/>
      <c r="C25" s="100"/>
      <c r="D25" s="144"/>
      <c r="E25" s="378"/>
      <c r="F25" s="170"/>
      <c r="G25" s="170"/>
    </row>
    <row r="26" spans="1:7" s="12" customFormat="1" ht="18.95" customHeight="1">
      <c r="A26" s="595">
        <v>10</v>
      </c>
      <c r="B26" s="596"/>
      <c r="C26" s="596"/>
      <c r="D26" s="598"/>
      <c r="E26" s="376"/>
      <c r="F26" s="377"/>
      <c r="G26" s="377"/>
    </row>
    <row r="27" spans="1:7" s="12" customFormat="1" ht="18.95" customHeight="1">
      <c r="A27" s="142"/>
      <c r="B27" s="100"/>
      <c r="C27" s="100"/>
      <c r="D27" s="144"/>
      <c r="E27" s="378"/>
      <c r="F27" s="170"/>
      <c r="G27" s="170"/>
    </row>
    <row r="28" spans="1:7" s="12" customFormat="1" ht="18.95" customHeight="1">
      <c r="A28" s="595">
        <v>11</v>
      </c>
      <c r="B28" s="596"/>
      <c r="C28" s="596"/>
      <c r="D28" s="598"/>
      <c r="E28" s="376"/>
      <c r="F28" s="377"/>
      <c r="G28" s="377"/>
    </row>
    <row r="29" spans="1:7" s="12" customFormat="1" ht="18.95" customHeight="1">
      <c r="A29" s="142"/>
      <c r="B29" s="100"/>
      <c r="C29" s="100"/>
      <c r="D29" s="144"/>
      <c r="E29" s="378"/>
      <c r="F29" s="170"/>
      <c r="G29" s="170"/>
    </row>
    <row r="30" spans="1:7" s="12" customFormat="1" ht="18.95" customHeight="1">
      <c r="A30" s="595">
        <v>12</v>
      </c>
      <c r="B30" s="596"/>
      <c r="C30" s="596"/>
      <c r="D30" s="598"/>
      <c r="E30" s="376"/>
      <c r="F30" s="377"/>
      <c r="G30" s="377"/>
    </row>
    <row r="31" spans="1:7" s="12" customFormat="1" ht="18.95" customHeight="1">
      <c r="A31" s="142"/>
      <c r="B31" s="100"/>
      <c r="C31" s="100"/>
      <c r="D31" s="144"/>
      <c r="E31" s="378"/>
      <c r="F31" s="170"/>
      <c r="G31" s="170"/>
    </row>
    <row r="32" spans="1:7" s="12" customFormat="1" ht="18.95" customHeight="1">
      <c r="A32" s="595">
        <v>13</v>
      </c>
      <c r="B32" s="596"/>
      <c r="C32" s="596"/>
      <c r="D32" s="598"/>
      <c r="E32" s="376"/>
      <c r="F32" s="377"/>
      <c r="G32" s="377"/>
    </row>
    <row r="33" spans="1:7" s="12" customFormat="1" ht="18.95" customHeight="1">
      <c r="A33" s="142"/>
      <c r="B33" s="100"/>
      <c r="C33" s="100"/>
      <c r="D33" s="144"/>
      <c r="E33" s="378"/>
      <c r="F33" s="170"/>
      <c r="G33" s="170"/>
    </row>
    <row r="34" spans="1:7" s="12" customFormat="1" ht="18.95" customHeight="1">
      <c r="A34" s="595">
        <v>14</v>
      </c>
      <c r="B34" s="596"/>
      <c r="C34" s="596"/>
      <c r="D34" s="598"/>
      <c r="E34" s="376"/>
      <c r="F34" s="377"/>
      <c r="G34" s="377"/>
    </row>
    <row r="35" spans="1:7" s="12" customFormat="1" ht="18.95" customHeight="1" thickBot="1">
      <c r="A35" s="599"/>
      <c r="B35" s="592"/>
      <c r="C35" s="592"/>
      <c r="D35" s="600"/>
      <c r="E35" s="601"/>
      <c r="F35" s="602"/>
      <c r="G35" s="602"/>
    </row>
    <row r="36" spans="1:7" s="2" customFormat="1" ht="56.25" customHeight="1" thickBot="1">
      <c r="A36" s="74"/>
      <c r="B36" s="74"/>
      <c r="C36" s="74"/>
      <c r="D36" s="74"/>
      <c r="E36" s="74"/>
      <c r="F36" s="561"/>
      <c r="G36" s="561"/>
    </row>
    <row r="37" spans="1:7" s="2" customFormat="1">
      <c r="A37" s="581"/>
      <c r="B37" s="582"/>
      <c r="C37" s="603"/>
      <c r="D37" s="584" t="s">
        <v>343</v>
      </c>
      <c r="E37" s="475" t="s">
        <v>17</v>
      </c>
      <c r="F37" s="475"/>
      <c r="G37" s="585"/>
    </row>
    <row r="38" spans="1:7" s="2" customFormat="1" ht="16.5" customHeight="1">
      <c r="A38" s="586"/>
      <c r="B38" s="587"/>
      <c r="C38" s="588"/>
      <c r="D38" s="513"/>
      <c r="E38" s="531"/>
      <c r="F38" s="531"/>
      <c r="G38" s="514"/>
    </row>
    <row r="39" spans="1:7" s="2" customFormat="1" ht="13.5" thickBot="1">
      <c r="A39" s="589"/>
      <c r="B39" s="590"/>
      <c r="C39" s="591"/>
      <c r="D39" s="592"/>
      <c r="E39" s="593">
        <f>$G$4</f>
        <v>0</v>
      </c>
      <c r="F39" s="593"/>
      <c r="G39" s="594"/>
    </row>
  </sheetData>
  <mergeCells count="1">
    <mergeCell ref="A4:B4"/>
  </mergeCells>
  <phoneticPr fontId="78" type="noConversion"/>
  <printOptions horizontalCentered="1"/>
  <pageMargins left="0.35" right="0.35" top="0.39" bottom="0.39" header="0" footer="0"/>
  <pageSetup paperSize="9" orientation="portrait" horizontalDpi="200" verticalDpi="200"/>
  <headerFooter alignWithMargins="0"/>
  <drawing r:id="rId1"/>
</worksheet>
</file>

<file path=xl/worksheets/sheet51.xml><?xml version="1.0" encoding="utf-8"?>
<worksheet xmlns="http://schemas.openxmlformats.org/spreadsheetml/2006/main" xmlns:r="http://schemas.openxmlformats.org/officeDocument/2006/relationships">
  <sheetPr codeName="Sheet49">
    <pageSetUpPr fitToPage="1"/>
  </sheetPr>
  <dimension ref="A1:G39"/>
  <sheetViews>
    <sheetView showGridLines="0" showZeros="0" workbookViewId="0">
      <pane ySplit="7" topLeftCell="A8" activePane="bottomLeft" state="frozen"/>
      <selection pane="bottomLeft" activeCell="A3" sqref="A3"/>
    </sheetView>
  </sheetViews>
  <sheetFormatPr defaultRowHeight="12.75"/>
  <cols>
    <col min="1" max="1" width="4" customWidth="1"/>
    <col min="2" max="2" width="22.85546875" customWidth="1"/>
    <col min="3" max="3" width="20" customWidth="1"/>
    <col min="4" max="4" width="19.5703125" customWidth="1"/>
    <col min="5" max="5" width="7.85546875" style="60" customWidth="1"/>
    <col min="6" max="7" width="9.140625" style="60"/>
  </cols>
  <sheetData>
    <row r="1" spans="1:7" ht="26.25">
      <c r="A1" s="81">
        <f>'Week SetUp'!$A$6</f>
        <v>0</v>
      </c>
      <c r="B1" s="82"/>
      <c r="C1" s="82"/>
      <c r="D1" s="83" t="s">
        <v>353</v>
      </c>
      <c r="E1" s="84"/>
      <c r="F1" s="84"/>
      <c r="G1" s="84"/>
    </row>
    <row r="2" spans="1:7">
      <c r="A2" s="85" t="str">
        <f>'Week SetUp'!$A$8</f>
        <v>ITF Junior Circuit</v>
      </c>
      <c r="B2" s="85"/>
      <c r="C2" s="72"/>
      <c r="D2" s="579" t="s">
        <v>339</v>
      </c>
      <c r="E2" s="95"/>
      <c r="F2" s="95"/>
      <c r="G2" s="83"/>
    </row>
    <row r="3" spans="1:7" s="2" customFormat="1">
      <c r="A3" s="63" t="s">
        <v>12</v>
      </c>
      <c r="B3" s="63"/>
      <c r="C3" s="63" t="s">
        <v>6</v>
      </c>
      <c r="D3" s="63" t="s">
        <v>7</v>
      </c>
      <c r="E3" s="63"/>
      <c r="F3" s="63"/>
      <c r="G3" s="64" t="s">
        <v>8</v>
      </c>
    </row>
    <row r="4" spans="1:7" s="2" customFormat="1" ht="13.5" thickBot="1">
      <c r="A4" s="710">
        <f>'Week SetUp'!$A$10</f>
        <v>0</v>
      </c>
      <c r="B4" s="710"/>
      <c r="C4" s="88">
        <f>'Week SetUp'!$C$10</f>
        <v>0</v>
      </c>
      <c r="D4" s="88">
        <f>'Week SetUp'!$D$10</f>
        <v>0</v>
      </c>
      <c r="E4" s="161"/>
      <c r="F4" s="161"/>
      <c r="G4" s="76">
        <f>'Week SetUp'!$E$10</f>
        <v>0</v>
      </c>
    </row>
    <row r="5" spans="1:7" s="2" customFormat="1">
      <c r="A5" s="118"/>
      <c r="B5" s="63"/>
      <c r="C5" s="61" t="s">
        <v>25</v>
      </c>
      <c r="D5" s="62" t="s">
        <v>16</v>
      </c>
      <c r="E5" s="61" t="s">
        <v>346</v>
      </c>
      <c r="F5" s="61" t="s">
        <v>27</v>
      </c>
      <c r="G5" s="366"/>
    </row>
    <row r="6" spans="1:7" s="125" customFormat="1" ht="21" customHeight="1" thickBot="1">
      <c r="A6" s="126" t="s">
        <v>28</v>
      </c>
      <c r="B6" s="127"/>
      <c r="C6" s="128"/>
      <c r="D6" s="128"/>
      <c r="E6" s="129"/>
      <c r="F6" s="129"/>
      <c r="G6" s="580"/>
    </row>
    <row r="7" spans="1:7" s="98" customFormat="1" ht="29.25" customHeight="1" thickBot="1">
      <c r="A7" s="134" t="s">
        <v>20</v>
      </c>
      <c r="B7" s="135" t="s">
        <v>13</v>
      </c>
      <c r="C7" s="135" t="s">
        <v>14</v>
      </c>
      <c r="D7" s="136" t="s">
        <v>29</v>
      </c>
      <c r="E7" s="135" t="s">
        <v>344</v>
      </c>
      <c r="F7" s="355" t="s">
        <v>341</v>
      </c>
      <c r="G7" s="136" t="s">
        <v>345</v>
      </c>
    </row>
    <row r="8" spans="1:7" s="12" customFormat="1" ht="18.95" customHeight="1">
      <c r="A8" s="595">
        <v>1</v>
      </c>
      <c r="B8" s="596"/>
      <c r="C8" s="596"/>
      <c r="D8" s="597"/>
      <c r="E8" s="376"/>
      <c r="F8" s="377"/>
      <c r="G8" s="377"/>
    </row>
    <row r="9" spans="1:7" s="12" customFormat="1" ht="18.95" customHeight="1">
      <c r="A9" s="142"/>
      <c r="B9" s="100"/>
      <c r="C9" s="100"/>
      <c r="D9" s="144"/>
      <c r="E9" s="378"/>
      <c r="F9" s="170"/>
      <c r="G9" s="170"/>
    </row>
    <row r="10" spans="1:7" s="12" customFormat="1" ht="18.95" customHeight="1">
      <c r="A10" s="595">
        <v>2</v>
      </c>
      <c r="B10" s="596"/>
      <c r="C10" s="596"/>
      <c r="D10" s="598"/>
      <c r="E10" s="376"/>
      <c r="F10" s="377"/>
      <c r="G10" s="377"/>
    </row>
    <row r="11" spans="1:7" s="12" customFormat="1" ht="18.95" customHeight="1">
      <c r="A11" s="142"/>
      <c r="B11" s="100"/>
      <c r="C11" s="100"/>
      <c r="D11" s="144"/>
      <c r="E11" s="378"/>
      <c r="F11" s="170"/>
      <c r="G11" s="170"/>
    </row>
    <row r="12" spans="1:7" s="12" customFormat="1" ht="18.95" customHeight="1">
      <c r="A12" s="595">
        <v>3</v>
      </c>
      <c r="B12" s="596"/>
      <c r="C12" s="596"/>
      <c r="D12" s="598"/>
      <c r="E12" s="376"/>
      <c r="F12" s="377"/>
      <c r="G12" s="377"/>
    </row>
    <row r="13" spans="1:7" s="12" customFormat="1" ht="18.95" customHeight="1">
      <c r="A13" s="142"/>
      <c r="B13" s="100"/>
      <c r="C13" s="100"/>
      <c r="D13" s="144"/>
      <c r="E13" s="378"/>
      <c r="F13" s="170"/>
      <c r="G13" s="170"/>
    </row>
    <row r="14" spans="1:7" s="12" customFormat="1" ht="18.95" customHeight="1">
      <c r="A14" s="595">
        <v>4</v>
      </c>
      <c r="B14" s="596"/>
      <c r="C14" s="596"/>
      <c r="D14" s="598"/>
      <c r="E14" s="376"/>
      <c r="F14" s="377"/>
      <c r="G14" s="377"/>
    </row>
    <row r="15" spans="1:7" s="12" customFormat="1" ht="18.95" customHeight="1">
      <c r="A15" s="142"/>
      <c r="B15" s="100"/>
      <c r="C15" s="100"/>
      <c r="D15" s="144"/>
      <c r="E15" s="378"/>
      <c r="F15" s="170"/>
      <c r="G15" s="170"/>
    </row>
    <row r="16" spans="1:7" s="12" customFormat="1" ht="18.95" customHeight="1">
      <c r="A16" s="595">
        <v>5</v>
      </c>
      <c r="B16" s="596"/>
      <c r="C16" s="596"/>
      <c r="D16" s="598"/>
      <c r="E16" s="376"/>
      <c r="F16" s="377"/>
      <c r="G16" s="377"/>
    </row>
    <row r="17" spans="1:7" s="12" customFormat="1" ht="18.95" customHeight="1">
      <c r="A17" s="142"/>
      <c r="B17" s="100"/>
      <c r="C17" s="100"/>
      <c r="D17" s="144"/>
      <c r="E17" s="378"/>
      <c r="F17" s="170"/>
      <c r="G17" s="170"/>
    </row>
    <row r="18" spans="1:7" s="12" customFormat="1" ht="18.95" customHeight="1">
      <c r="A18" s="595">
        <v>6</v>
      </c>
      <c r="B18" s="596"/>
      <c r="C18" s="596"/>
      <c r="D18" s="598"/>
      <c r="E18" s="376"/>
      <c r="F18" s="377"/>
      <c r="G18" s="377"/>
    </row>
    <row r="19" spans="1:7" s="12" customFormat="1" ht="18.95" customHeight="1">
      <c r="A19" s="142"/>
      <c r="B19" s="100"/>
      <c r="C19" s="100"/>
      <c r="D19" s="144"/>
      <c r="E19" s="378"/>
      <c r="F19" s="170"/>
      <c r="G19" s="170"/>
    </row>
    <row r="20" spans="1:7" s="12" customFormat="1" ht="18.95" customHeight="1">
      <c r="A20" s="595">
        <v>7</v>
      </c>
      <c r="B20" s="596"/>
      <c r="C20" s="596"/>
      <c r="D20" s="598"/>
      <c r="E20" s="376"/>
      <c r="F20" s="377"/>
      <c r="G20" s="377"/>
    </row>
    <row r="21" spans="1:7" s="12" customFormat="1" ht="18.95" customHeight="1">
      <c r="A21" s="142"/>
      <c r="B21" s="100"/>
      <c r="C21" s="100"/>
      <c r="D21" s="144"/>
      <c r="E21" s="378"/>
      <c r="F21" s="170"/>
      <c r="G21" s="170"/>
    </row>
    <row r="22" spans="1:7" s="12" customFormat="1" ht="18.95" customHeight="1">
      <c r="A22" s="595">
        <v>8</v>
      </c>
      <c r="B22" s="596"/>
      <c r="C22" s="596"/>
      <c r="D22" s="598"/>
      <c r="E22" s="376"/>
      <c r="F22" s="377"/>
      <c r="G22" s="377"/>
    </row>
    <row r="23" spans="1:7" s="12" customFormat="1" ht="18.95" customHeight="1">
      <c r="A23" s="142"/>
      <c r="B23" s="100"/>
      <c r="C23" s="100"/>
      <c r="D23" s="144"/>
      <c r="E23" s="378"/>
      <c r="F23" s="170"/>
      <c r="G23" s="170"/>
    </row>
    <row r="24" spans="1:7" s="12" customFormat="1" ht="18.95" customHeight="1">
      <c r="A24" s="595">
        <v>9</v>
      </c>
      <c r="B24" s="596"/>
      <c r="C24" s="596"/>
      <c r="D24" s="598"/>
      <c r="E24" s="376"/>
      <c r="F24" s="377"/>
      <c r="G24" s="377"/>
    </row>
    <row r="25" spans="1:7" s="12" customFormat="1" ht="18.95" customHeight="1">
      <c r="A25" s="142"/>
      <c r="B25" s="100"/>
      <c r="C25" s="100"/>
      <c r="D25" s="144"/>
      <c r="E25" s="378"/>
      <c r="F25" s="170"/>
      <c r="G25" s="170"/>
    </row>
    <row r="26" spans="1:7" s="12" customFormat="1" ht="18.95" customHeight="1">
      <c r="A26" s="595">
        <v>10</v>
      </c>
      <c r="B26" s="596"/>
      <c r="C26" s="596"/>
      <c r="D26" s="598"/>
      <c r="E26" s="376"/>
      <c r="F26" s="377"/>
      <c r="G26" s="377"/>
    </row>
    <row r="27" spans="1:7" s="12" customFormat="1" ht="18.95" customHeight="1">
      <c r="A27" s="142"/>
      <c r="B27" s="100"/>
      <c r="C27" s="100"/>
      <c r="D27" s="144"/>
      <c r="E27" s="378"/>
      <c r="F27" s="170"/>
      <c r="G27" s="170"/>
    </row>
    <row r="28" spans="1:7" s="12" customFormat="1" ht="18.95" customHeight="1">
      <c r="A28" s="595">
        <v>11</v>
      </c>
      <c r="B28" s="596"/>
      <c r="C28" s="596"/>
      <c r="D28" s="598"/>
      <c r="E28" s="376"/>
      <c r="F28" s="377"/>
      <c r="G28" s="377"/>
    </row>
    <row r="29" spans="1:7" s="12" customFormat="1" ht="18.95" customHeight="1">
      <c r="A29" s="142"/>
      <c r="B29" s="100"/>
      <c r="C29" s="100"/>
      <c r="D29" s="144"/>
      <c r="E29" s="378"/>
      <c r="F29" s="170"/>
      <c r="G29" s="170"/>
    </row>
    <row r="30" spans="1:7" s="12" customFormat="1" ht="18.95" customHeight="1">
      <c r="A30" s="595">
        <v>12</v>
      </c>
      <c r="B30" s="596"/>
      <c r="C30" s="596"/>
      <c r="D30" s="598"/>
      <c r="E30" s="376"/>
      <c r="F30" s="377"/>
      <c r="G30" s="377"/>
    </row>
    <row r="31" spans="1:7" s="12" customFormat="1" ht="18.95" customHeight="1">
      <c r="A31" s="142"/>
      <c r="B31" s="100"/>
      <c r="C31" s="100"/>
      <c r="D31" s="144"/>
      <c r="E31" s="378"/>
      <c r="F31" s="170"/>
      <c r="G31" s="170"/>
    </row>
    <row r="32" spans="1:7" s="12" customFormat="1" ht="18.95" customHeight="1">
      <c r="A32" s="595">
        <v>13</v>
      </c>
      <c r="B32" s="596"/>
      <c r="C32" s="596"/>
      <c r="D32" s="598"/>
      <c r="E32" s="376"/>
      <c r="F32" s="377"/>
      <c r="G32" s="377"/>
    </row>
    <row r="33" spans="1:7" s="12" customFormat="1" ht="18.95" customHeight="1">
      <c r="A33" s="142"/>
      <c r="B33" s="100"/>
      <c r="C33" s="100"/>
      <c r="D33" s="144"/>
      <c r="E33" s="378"/>
      <c r="F33" s="170"/>
      <c r="G33" s="170"/>
    </row>
    <row r="34" spans="1:7" s="12" customFormat="1" ht="18.95" customHeight="1">
      <c r="A34" s="595">
        <v>14</v>
      </c>
      <c r="B34" s="596"/>
      <c r="C34" s="596"/>
      <c r="D34" s="598"/>
      <c r="E34" s="376"/>
      <c r="F34" s="377"/>
      <c r="G34" s="377"/>
    </row>
    <row r="35" spans="1:7" s="12" customFormat="1" ht="18.95" customHeight="1" thickBot="1">
      <c r="A35" s="599"/>
      <c r="B35" s="592"/>
      <c r="C35" s="592"/>
      <c r="D35" s="600"/>
      <c r="E35" s="601"/>
      <c r="F35" s="602"/>
      <c r="G35" s="602"/>
    </row>
    <row r="36" spans="1:7" s="2" customFormat="1" ht="56.25" customHeight="1" thickBot="1">
      <c r="A36" s="74"/>
      <c r="B36" s="74"/>
      <c r="C36" s="74"/>
      <c r="D36" s="74"/>
      <c r="E36" s="74"/>
      <c r="F36" s="561"/>
      <c r="G36" s="561"/>
    </row>
    <row r="37" spans="1:7" s="2" customFormat="1">
      <c r="A37" s="581"/>
      <c r="B37" s="582"/>
      <c r="C37" s="603"/>
      <c r="D37" s="584" t="s">
        <v>343</v>
      </c>
      <c r="E37" s="475" t="s">
        <v>17</v>
      </c>
      <c r="F37" s="475"/>
      <c r="G37" s="585"/>
    </row>
    <row r="38" spans="1:7" s="2" customFormat="1" ht="16.5" customHeight="1">
      <c r="A38" s="586"/>
      <c r="B38" s="587"/>
      <c r="C38" s="588"/>
      <c r="D38" s="513"/>
      <c r="E38" s="531"/>
      <c r="F38" s="531"/>
      <c r="G38" s="514"/>
    </row>
    <row r="39" spans="1:7" s="2" customFormat="1" ht="13.5" thickBot="1">
      <c r="A39" s="589"/>
      <c r="B39" s="590"/>
      <c r="C39" s="591"/>
      <c r="D39" s="592"/>
      <c r="E39" s="593">
        <f>$G$4</f>
        <v>0</v>
      </c>
      <c r="F39" s="593"/>
      <c r="G39" s="594"/>
    </row>
  </sheetData>
  <mergeCells count="1">
    <mergeCell ref="A4:B4"/>
  </mergeCells>
  <phoneticPr fontId="78" type="noConversion"/>
  <printOptions horizontalCentered="1"/>
  <pageMargins left="0.35" right="0.35" top="0.39" bottom="0.39" header="0" footer="0"/>
  <pageSetup paperSize="9" orientation="portrait" horizontalDpi="200" verticalDpi="200"/>
  <headerFooter alignWithMargins="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Φύλλα εργασίας</vt:lpstr>
      </vt:variant>
      <vt:variant>
        <vt:i4>51</vt:i4>
      </vt:variant>
      <vt:variant>
        <vt:lpstr>Περιοχές με ονόματα</vt:lpstr>
      </vt:variant>
      <vt:variant>
        <vt:i4>62</vt:i4>
      </vt:variant>
    </vt:vector>
  </HeadingPairs>
  <TitlesOfParts>
    <vt:vector size="113" baseType="lpstr">
      <vt:lpstr>Week SetUp</vt:lpstr>
      <vt:lpstr>Boys Si Main Draw Sign-in sheet</vt:lpstr>
      <vt:lpstr>Boys Si Main Draw Prep</vt:lpstr>
      <vt:lpstr>Boys Si Main 16</vt:lpstr>
      <vt:lpstr>Boys Si Main 24&amp;32</vt:lpstr>
      <vt:lpstr>Boys Si Main 48&amp;64</vt:lpstr>
      <vt:lpstr>Boys Si Main 96&amp;128</vt:lpstr>
      <vt:lpstr>Girls Si MainDraw Sign-in sheet</vt:lpstr>
      <vt:lpstr>Girls Si Main Draw Prep</vt:lpstr>
      <vt:lpstr>Girls Si Main 16</vt:lpstr>
      <vt:lpstr>Girls Si Main 24&amp;32</vt:lpstr>
      <vt:lpstr>Girls Si Main 48&amp;64</vt:lpstr>
      <vt:lpstr>Girls Si Main 96&amp;128</vt:lpstr>
      <vt:lpstr>Boys Si Qual Sign-in sheet</vt:lpstr>
      <vt:lpstr>Boys Si Qual Draw Prep</vt:lpstr>
      <vt:lpstr>Boys Si Qual 16&gt;2</vt:lpstr>
      <vt:lpstr>Boys Si Qual 24&gt;2</vt:lpstr>
      <vt:lpstr>Boys Si Qual 32&gt;4</vt:lpstr>
      <vt:lpstr>Boys Si Qual 32&gt;8</vt:lpstr>
      <vt:lpstr>Boys Si Qual 48&gt;6</vt:lpstr>
      <vt:lpstr>Boys Si Qual 64&gt;8</vt:lpstr>
      <vt:lpstr>Boys Si Qual 96&amp;128&gt;8</vt:lpstr>
      <vt:lpstr>Girls Si Qual Sign-in sheet</vt:lpstr>
      <vt:lpstr>Girls Si Qual Draw Prep</vt:lpstr>
      <vt:lpstr>Girls Si Qual 16&gt;2</vt:lpstr>
      <vt:lpstr>Girls Si Qual 24&gt;2</vt:lpstr>
      <vt:lpstr>Girls Si Qual 32&gt;4</vt:lpstr>
      <vt:lpstr>Girls Si Qual 32&gt;8</vt:lpstr>
      <vt:lpstr>Girls Si Qual 48&gt;6</vt:lpstr>
      <vt:lpstr>Girls Si Qual 64&gt;8</vt:lpstr>
      <vt:lpstr>Girls Si Qual 96&amp;128&gt;8</vt:lpstr>
      <vt:lpstr>Boys Do Sign-in sheet</vt:lpstr>
      <vt:lpstr>Boys Do Main Draw Prep</vt:lpstr>
      <vt:lpstr>Boys Do Main 16</vt:lpstr>
      <vt:lpstr>Boys Do Main 24&amp;32</vt:lpstr>
      <vt:lpstr>Boys Do Main 48&amp;64</vt:lpstr>
      <vt:lpstr>Girls Do Sign-in sheet</vt:lpstr>
      <vt:lpstr>Girls Do Main Draw Prep</vt:lpstr>
      <vt:lpstr>Girls Do Main 16</vt:lpstr>
      <vt:lpstr>Girls Do Main 24&amp;32</vt:lpstr>
      <vt:lpstr>Girls Do Main 48&amp;64</vt:lpstr>
      <vt:lpstr>OofP 4 cts</vt:lpstr>
      <vt:lpstr>OofP 8 cts</vt:lpstr>
      <vt:lpstr>OofP list</vt:lpstr>
      <vt:lpstr>Practice Cts</vt:lpstr>
      <vt:lpstr>Boys Si LL List</vt:lpstr>
      <vt:lpstr>Girls Si LL List</vt:lpstr>
      <vt:lpstr>Boys Si Alt List</vt:lpstr>
      <vt:lpstr>Girls Si Alt List</vt:lpstr>
      <vt:lpstr>Boys Do Alt List</vt:lpstr>
      <vt:lpstr>Girls Do Alt List</vt:lpstr>
      <vt:lpstr>'Boys Do Alt List'!Print_Area</vt:lpstr>
      <vt:lpstr>'Boys Do Main 16'!Print_Area</vt:lpstr>
      <vt:lpstr>'Boys Do Main Draw Prep'!Print_Area</vt:lpstr>
      <vt:lpstr>'Boys Do Sign-in sheet'!Print_Area</vt:lpstr>
      <vt:lpstr>'Boys Si Alt List'!Print_Area</vt:lpstr>
      <vt:lpstr>'Boys Si LL List'!Print_Area</vt:lpstr>
      <vt:lpstr>'Boys Si Main 16'!Print_Area</vt:lpstr>
      <vt:lpstr>'Boys Si Main 24&amp;32'!Print_Area</vt:lpstr>
      <vt:lpstr>'Boys Si Main 48&amp;64'!Print_Area</vt:lpstr>
      <vt:lpstr>'Boys Si Main 96&amp;128'!Print_Area</vt:lpstr>
      <vt:lpstr>'Boys Si Main Draw Sign-in sheet'!Print_Area</vt:lpstr>
      <vt:lpstr>'Boys Si Qual 16&gt;2'!Print_Area</vt:lpstr>
      <vt:lpstr>'Boys Si Qual 24&gt;2'!Print_Area</vt:lpstr>
      <vt:lpstr>'Boys Si Qual 32&gt;4'!Print_Area</vt:lpstr>
      <vt:lpstr>'Boys Si Qual 32&gt;8'!Print_Area</vt:lpstr>
      <vt:lpstr>'Boys Si Qual 48&gt;6'!Print_Area</vt:lpstr>
      <vt:lpstr>'Boys Si Qual 64&gt;8'!Print_Area</vt:lpstr>
      <vt:lpstr>'Boys Si Qual 96&amp;128&gt;8'!Print_Area</vt:lpstr>
      <vt:lpstr>'Boys Si Qual Sign-in sheet'!Print_Area</vt:lpstr>
      <vt:lpstr>'Girls Do Alt List'!Print_Area</vt:lpstr>
      <vt:lpstr>'Girls Do Main 16'!Print_Area</vt:lpstr>
      <vt:lpstr>'Girls Do Main Draw Prep'!Print_Area</vt:lpstr>
      <vt:lpstr>'Girls Do Sign-in sheet'!Print_Area</vt:lpstr>
      <vt:lpstr>'Girls Si Alt List'!Print_Area</vt:lpstr>
      <vt:lpstr>'Girls Si LL List'!Print_Area</vt:lpstr>
      <vt:lpstr>'Girls Si Main 16'!Print_Area</vt:lpstr>
      <vt:lpstr>'Girls Si Main 24&amp;32'!Print_Area</vt:lpstr>
      <vt:lpstr>'Girls Si Main 48&amp;64'!Print_Area</vt:lpstr>
      <vt:lpstr>'Girls Si Main 96&amp;128'!Print_Area</vt:lpstr>
      <vt:lpstr>'Girls Si MainDraw Sign-in sheet'!Print_Area</vt:lpstr>
      <vt:lpstr>'Girls Si Qual 16&gt;2'!Print_Area</vt:lpstr>
      <vt:lpstr>'Girls Si Qual 24&gt;2'!Print_Area</vt:lpstr>
      <vt:lpstr>'Girls Si Qual 32&gt;4'!Print_Area</vt:lpstr>
      <vt:lpstr>'Girls Si Qual 32&gt;8'!Print_Area</vt:lpstr>
      <vt:lpstr>'Girls Si Qual 48&gt;6'!Print_Area</vt:lpstr>
      <vt:lpstr>'Girls Si Qual 64&gt;8'!Print_Area</vt:lpstr>
      <vt:lpstr>'Girls Si Qual 96&amp;128&gt;8'!Print_Area</vt:lpstr>
      <vt:lpstr>'Girls Si Qual Sign-in sheet'!Print_Area</vt:lpstr>
      <vt:lpstr>'OofP 4 cts'!Print_Area</vt:lpstr>
      <vt:lpstr>'OofP 8 cts'!Print_Area</vt:lpstr>
      <vt:lpstr>'OofP list'!Print_Area</vt:lpstr>
      <vt:lpstr>'Practice Cts'!Print_Area</vt:lpstr>
      <vt:lpstr>'Boys Do Main 24&amp;32'!Print_Titles</vt:lpstr>
      <vt:lpstr>'Boys Do Main 48&amp;64'!Print_Titles</vt:lpstr>
      <vt:lpstr>'Boys Do Main Draw Prep'!Print_Titles</vt:lpstr>
      <vt:lpstr>'Boys Do Sign-in sheet'!Print_Titles</vt:lpstr>
      <vt:lpstr>'Boys Si Main 96&amp;128'!Print_Titles</vt:lpstr>
      <vt:lpstr>'Boys Si Main Draw Prep'!Print_Titles</vt:lpstr>
      <vt:lpstr>'Boys Si Main Draw Sign-in sheet'!Print_Titles</vt:lpstr>
      <vt:lpstr>'Boys Si Qual 96&amp;128&gt;8'!Print_Titles</vt:lpstr>
      <vt:lpstr>'Boys Si Qual Draw Prep'!Print_Titles</vt:lpstr>
      <vt:lpstr>'Boys Si Qual Sign-in sheet'!Print_Titles</vt:lpstr>
      <vt:lpstr>'Girls Do Main 24&amp;32'!Print_Titles</vt:lpstr>
      <vt:lpstr>'Girls Do Main 48&amp;64'!Print_Titles</vt:lpstr>
      <vt:lpstr>'Girls Do Main Draw Prep'!Print_Titles</vt:lpstr>
      <vt:lpstr>'Girls Do Sign-in sheet'!Print_Titles</vt:lpstr>
      <vt:lpstr>'Girls Si Main 96&amp;128'!Print_Titles</vt:lpstr>
      <vt:lpstr>'Girls Si Main Draw Prep'!Print_Titles</vt:lpstr>
      <vt:lpstr>'Girls Si MainDraw Sign-in sheet'!Print_Titles</vt:lpstr>
      <vt:lpstr>'Girls Si Qual 96&amp;128&gt;8'!Print_Titles</vt:lpstr>
      <vt:lpstr>'Girls Si Qual Draw Prep'!Print_Titles</vt:lpstr>
      <vt:lpstr>'Girls Si Qual Sign-in sheet'!Print_Titles</vt:lpstr>
    </vt:vector>
  </TitlesOfParts>
  <Company>ITF Limited</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ITF Junior Week 2005 v1.0</dc:title>
  <dc:subject>Forms for ITF Junior Circuit events</dc:subject>
  <dc:creator>Anders Wennberg</dc:creator>
  <dc:description>Copyright © ITF Limited, trading as the International Tennis Federation, 2005._x000d_
All rights reserved. Reproduction of this work in whole or in part, without the prior permission of the ITF is prohibited.</dc:description>
  <cp:lastModifiedBy>user</cp:lastModifiedBy>
  <cp:lastPrinted>2019-05-17T12:36:20Z</cp:lastPrinted>
  <dcterms:created xsi:type="dcterms:W3CDTF">1998-01-18T23:10:02Z</dcterms:created>
  <dcterms:modified xsi:type="dcterms:W3CDTF">2019-05-17T12:36:43Z</dcterms:modified>
  <cp:category>ITF Forms</cp:category>
</cp:coreProperties>
</file>